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sdfiles\DSD\DPW\Engineering\Forms and Templates\"/>
    </mc:Choice>
  </mc:AlternateContent>
  <xr:revisionPtr revIDLastSave="0" documentId="13_ncr:1_{32CBE944-7683-41B6-B28C-774B7E5BC894}" xr6:coauthVersionLast="47" xr6:coauthVersionMax="47" xr10:uidLastSave="{00000000-0000-0000-0000-000000000000}"/>
  <bookViews>
    <workbookView xWindow="0" yWindow="-135" windowWidth="27000" windowHeight="14115"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1" i="1" l="1"/>
  <c r="H13" i="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J29" i="1" l="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<sst xmlns="http://schemas.openxmlformats.org/spreadsheetml/2006/main" count="602" uniqueCount="214">
  <si>
    <t xml:space="preserve"> </t>
  </si>
  <si>
    <t>(with pre-plat construction)</t>
  </si>
  <si>
    <t>PROJECT INFORMATION</t>
  </si>
  <si>
    <t>Date</t>
  </si>
  <si>
    <t>PCD File No.</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</si>
  <si>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</si>
  <si>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</si>
  <si>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</si>
  <si>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</si>
  <si>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</si>
  <si>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</si>
  <si>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</si>
  <si>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</si>
  <si>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</si>
  <si>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</si>
  <si>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</si>
  <si>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</si>
  <si>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</si>
  <si>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</si>
  <si>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</si>
  <si>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</si>
  <si>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</si>
  <si>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</si>
  <si>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</si>
  <si>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</si>
  <si>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</si>
  <si>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</si>
  <si>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</si>
  <si>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</si>
  <si>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</si>
  <si>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</si>
  <si>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</si>
  <si>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</si>
  <si>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</si>
  <si>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</si>
  <si>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</si>
  <si>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</si>
  <si>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</si>
  <si>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</si>
  <si>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</si>
  <si>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</si>
  <si>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</si>
  <si>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</si>
  <si>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</si>
  <si>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</si>
  <si>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</si>
  <si>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</si>
  <si>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</si>
  <si>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</si>
  <si>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</si>
  <si>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</si>
  <si>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</si>
  <si>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</si>
  <si>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</si>
  <si>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</si>
  <si>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</si>
  <si>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</si>
  <si>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</si>
  <si>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</si>
  <si>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</si>
  <si>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</si>
  <si>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</si>
  <si>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</si>
  <si>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</si>
  <si>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</si>
  <si>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</si>
  <si>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</si>
  <si>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</si>
  <si>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</si>
  <si>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</si>
  <si>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</si>
  <si>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</si>
  <si>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</si>
  <si>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</si>
  <si>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</si>
  <si>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</si>
  <si>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</si>
  <si>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</si>
  <si>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</si>
  <si>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</si>
  <si>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</si>
  <si>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</si>
  <si>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</si>
  <si>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</si>
  <si>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</si>
  <si>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</si>
  <si>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</si>
  <si>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</si>
  <si>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</si>
  <si>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</si>
  <si>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</si>
  <si>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</si>
  <si>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</si>
  <si>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</si>
  <si>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</si>
  <si>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</si>
  <si>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</si>
  <si>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</si>
  <si>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</si>
  <si>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</si>
  <si>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</si>
  <si>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</si>
  <si>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</si>
  <si>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</si>
  <si>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</si>
  <si>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</si>
  <si>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</si>
  <si>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</si>
  <si>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</si>
  <si>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</si>
  <si>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</si>
  <si>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</si>
  <si>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</si>
  <si>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</si>
  <si>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</si>
  <si>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</si>
  <si>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</si>
  <si>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</si>
  <si>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</si>
  <si>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</si>
  <si>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</si>
  <si>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</si>
  <si>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</si>
  <si>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</si>
  <si>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</si>
  <si>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</si>
  <si>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</si>
  <si>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</si>
  <si>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</si>
  <si>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</si>
  <si>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</si>
  <si>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</si>
  <si>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</si>
  <si>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</si>
  <si>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</si>
  <si>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</si>
  <si>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</si>
  <si>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</si>
  <si>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</si>
  <si>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</si>
  <si>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</si>
  <si>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</si>
  <si>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</si>
  <si>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</si>
  <si>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</si>
  <si>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</si>
  <si>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</si>
  <si>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</si>
  <si>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</si>
  <si>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</si>
  <si>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</si>
  <si>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</si>
  <si>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</si>
  <si>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</si>
  <si>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</si>
  <si>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</si>
  <si>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</si>
  <si>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</si>
  <si>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</si>
  <si>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</si>
  <si>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</si>
  <si>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</si>
  <si>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</si>
  <si>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</si>
  <si>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</si>
  <si>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</si>
  <si>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</si>
  <si>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</si>
  <si>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</si>
  <si>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</si>
  <si>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</si>
  <si>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</si>
  <si>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</si>
  <si>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</si>
  <si>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</si>
  <si>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</si>
  <si>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</si>
  <si>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</si>
  <si>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</si>
  <si>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</si>
  <si>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</si>
  <si>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</si>
  <si>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</si>
  <si>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</si>
  <si>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</si>
  <si>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</si>
  <si>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</si>
  <si>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</si>
  <si>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</si>
  <si>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</si>
  <si>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</si>
  <si>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</si>
  <si>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</si>
  <si>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</si>
  <si>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</si>
  <si>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</si>
  <si>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</si>
  <si>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</si>
  <si>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</si>
  <si>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</si>
  <si>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</si>
  <si>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</si>
  <si>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</si>
  <si>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Project Name:</t>
  </si>
  <si>
    <t>Date:</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</si>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</sst>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25"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24"/>
      <c r="C2" s="124"/>
      <c r="D2" s="124"/>
      <c r="E2" s="124"/>
      <c r="F2" s="124"/>
      <c r="G2" s="124"/>
      <c r="H2" s="124"/>
      <c r="I2" s="124"/>
      <c r="J2" s="124"/>
    </row>
    <row r="3" spans="2:10" ht="30" customHeight="1" x14ac:dyDescent="0.25">
      <c r="B3" s="124"/>
      <c r="C3" s="124"/>
      <c r="D3" s="419" t="s">
        <v>175</v>
      </c>
      <c r="E3" s="419"/>
      <c r="F3" s="419"/>
      <c r="G3" s="419"/>
      <c r="H3" s="419"/>
      <c r="I3" s="124"/>
      <c r="J3" s="124"/>
    </row>
    <row r="4" spans="2:10" ht="18.75" customHeight="1" x14ac:dyDescent="0.25">
      <c r="B4" s="124"/>
      <c r="C4" s="124"/>
      <c r="D4" s="420" t="s">
        <v>183</v>
      </c>
      <c r="E4" s="420"/>
      <c r="F4" s="420"/>
      <c r="G4" s="420"/>
      <c r="H4" s="420"/>
      <c r="I4" s="124"/>
      <c r="J4" s="124"/>
    </row>
    <row r="5" spans="2:10" ht="15.6" customHeight="1" x14ac:dyDescent="0.25"/>
    <row r="6" spans="2:10" ht="15.6" customHeight="1" x14ac:dyDescent="0.25">
      <c r="B6" s="125" t="s">
        <v>164</v>
      </c>
      <c r="C6" s="412" t="s">
        <v>200</v>
      </c>
      <c r="D6" s="412"/>
      <c r="E6" s="412"/>
      <c r="F6" s="412"/>
      <c r="G6" s="412"/>
      <c r="H6" s="412"/>
      <c r="I6" s="412"/>
      <c r="J6" s="129"/>
    </row>
    <row r="7" spans="2:10" ht="15.6" customHeight="1" x14ac:dyDescent="0.25">
      <c r="C7" s="412"/>
      <c r="D7" s="412"/>
      <c r="E7" s="412"/>
      <c r="F7" s="412"/>
      <c r="G7" s="412"/>
      <c r="H7" s="412"/>
      <c r="I7" s="412"/>
      <c r="J7" s="132"/>
    </row>
    <row r="8" spans="2:10" ht="15.6" customHeight="1" x14ac:dyDescent="0.25">
      <c r="C8" s="412"/>
      <c r="D8" s="412"/>
      <c r="E8" s="412"/>
      <c r="F8" s="412"/>
      <c r="G8" s="412"/>
      <c r="H8" s="412"/>
      <c r="I8" s="412"/>
      <c r="J8" s="132"/>
    </row>
    <row r="9" spans="2:10" ht="15.6" customHeight="1" x14ac:dyDescent="0.25">
      <c r="C9" s="412"/>
      <c r="D9" s="412"/>
      <c r="E9" s="412"/>
      <c r="F9" s="412"/>
      <c r="G9" s="412"/>
      <c r="H9" s="412"/>
      <c r="I9" s="412"/>
      <c r="J9" s="132"/>
    </row>
    <row r="10" spans="2:10" ht="15.6" customHeight="1" x14ac:dyDescent="0.25">
      <c r="C10" s="131"/>
      <c r="D10" s="131"/>
      <c r="E10" s="131"/>
      <c r="F10" s="131"/>
      <c r="G10" s="131"/>
      <c r="H10" s="131"/>
      <c r="I10" s="131"/>
      <c r="J10" s="132"/>
    </row>
    <row r="11" spans="2:10" ht="15.6" customHeight="1" x14ac:dyDescent="0.25">
      <c r="E11" s="423" t="s">
        <v>167</v>
      </c>
      <c r="F11" s="423"/>
      <c r="G11" s="423"/>
      <c r="H11" s="423"/>
    </row>
    <row r="12" spans="2:10" ht="15.6" customHeight="1" x14ac:dyDescent="0.25">
      <c r="E12" s="134"/>
      <c r="F12" s="134"/>
      <c r="G12" s="134"/>
      <c r="H12" s="134"/>
    </row>
    <row r="13" spans="2:10" ht="15.6" customHeight="1" x14ac:dyDescent="0.25">
      <c r="B13" s="126" t="s">
        <v>165</v>
      </c>
      <c r="C13" s="424" t="s">
        <v>176</v>
      </c>
      <c r="D13" s="424"/>
      <c r="E13" s="424"/>
      <c r="F13" s="424"/>
      <c r="G13" s="424"/>
      <c r="H13" s="424"/>
      <c r="I13" s="424"/>
      <c r="J13" s="424"/>
    </row>
    <row r="14" spans="2:10" ht="15.6" customHeight="1" x14ac:dyDescent="0.25"/>
    <row r="15" spans="2:10" ht="15.6" customHeight="1" x14ac:dyDescent="0.25">
      <c r="B15" s="127" t="s">
        <v>173</v>
      </c>
      <c r="C15" s="425" t="s">
        <v>182</v>
      </c>
      <c r="D15" s="426"/>
      <c r="E15" s="426"/>
      <c r="F15" s="128"/>
      <c r="G15" s="132"/>
      <c r="H15" s="132"/>
      <c r="I15" s="132"/>
    </row>
    <row r="16" spans="2:10" ht="15.6" customHeight="1" x14ac:dyDescent="0.25">
      <c r="B16" s="127"/>
      <c r="C16" s="427" t="s">
        <v>181</v>
      </c>
      <c r="D16" s="427"/>
      <c r="E16" s="427"/>
      <c r="F16" s="427"/>
      <c r="G16" s="427"/>
      <c r="H16" s="427"/>
      <c r="I16" s="427"/>
    </row>
    <row r="17" spans="2:10" ht="15.6" customHeight="1" x14ac:dyDescent="0.25">
      <c r="B17" s="127"/>
      <c r="C17" s="427"/>
      <c r="D17" s="427"/>
      <c r="E17" s="427"/>
      <c r="F17" s="427"/>
      <c r="G17" s="427"/>
      <c r="H17" s="427"/>
      <c r="I17" s="427"/>
    </row>
    <row r="18" spans="2:10" ht="15.6" customHeight="1" x14ac:dyDescent="0.25">
      <c r="B18" s="127"/>
      <c r="C18" s="429" t="s">
        <v>188</v>
      </c>
      <c r="D18" s="429"/>
      <c r="E18" s="429"/>
      <c r="F18" s="429"/>
      <c r="G18" s="429"/>
      <c r="H18" s="429"/>
      <c r="I18" s="429"/>
    </row>
    <row r="19" spans="2:10" ht="15.6" customHeight="1" x14ac:dyDescent="0.25">
      <c r="B19" s="127"/>
      <c r="C19" s="429"/>
      <c r="D19" s="429"/>
      <c r="E19" s="429"/>
      <c r="F19" s="429"/>
      <c r="G19" s="429"/>
      <c r="H19" s="429"/>
      <c r="I19" s="429"/>
    </row>
    <row r="20" spans="2:10" ht="15.6" customHeight="1" x14ac:dyDescent="0.25">
      <c r="B20" s="127"/>
      <c r="C20" s="135"/>
      <c r="D20" s="135"/>
      <c r="E20" s="135"/>
      <c r="F20" s="135"/>
      <c r="G20" s="135"/>
      <c r="H20" s="135"/>
      <c r="I20" s="135"/>
    </row>
    <row r="21" spans="2:10" ht="15.6" customHeight="1" x14ac:dyDescent="0.25">
      <c r="B21" s="127"/>
      <c r="C21" s="133"/>
      <c r="D21" s="133"/>
      <c r="E21" s="428" t="s">
        <v>172</v>
      </c>
      <c r="F21" s="428"/>
      <c r="G21" s="428"/>
      <c r="H21" s="428"/>
      <c r="I21" s="133"/>
    </row>
    <row r="22" spans="2:10" ht="15.6" customHeight="1" x14ac:dyDescent="0.25">
      <c r="B22" s="127" t="s">
        <v>166</v>
      </c>
      <c r="C22" s="412" t="s">
        <v>189</v>
      </c>
      <c r="D22" s="412"/>
      <c r="E22" s="412"/>
      <c r="F22" s="412"/>
      <c r="G22" s="412"/>
      <c r="H22" s="412"/>
      <c r="I22" s="412"/>
      <c r="J22" s="130"/>
    </row>
    <row r="23" spans="2:10" ht="15.6" customHeight="1" x14ac:dyDescent="0.25">
      <c r="C23" s="412"/>
      <c r="D23" s="412"/>
      <c r="E23" s="412"/>
      <c r="F23" s="412"/>
      <c r="G23" s="412"/>
      <c r="H23" s="412"/>
      <c r="I23" s="412"/>
      <c r="J23" s="130"/>
    </row>
    <row r="24" spans="2:10" ht="15.6" customHeight="1" x14ac:dyDescent="0.25">
      <c r="C24" s="131"/>
      <c r="D24" s="131"/>
      <c r="E24" s="131"/>
      <c r="F24" s="131"/>
      <c r="G24" s="131"/>
      <c r="H24" s="131"/>
      <c r="I24" s="131"/>
      <c r="J24" s="130"/>
    </row>
    <row r="25" spans="2:10" ht="15.6" customHeight="1" x14ac:dyDescent="0.25">
      <c r="B25" s="127" t="s">
        <v>168</v>
      </c>
      <c r="C25" s="413" t="s">
        <v>190</v>
      </c>
      <c r="D25" s="413"/>
      <c r="E25" s="413"/>
      <c r="F25" s="413"/>
      <c r="G25" s="413"/>
      <c r="H25" s="413"/>
      <c r="I25" s="413"/>
    </row>
    <row r="26" spans="2:10" ht="15.6" customHeight="1" x14ac:dyDescent="0.25">
      <c r="B26" s="127"/>
      <c r="C26" s="413"/>
      <c r="D26" s="413"/>
      <c r="E26" s="413"/>
      <c r="F26" s="413"/>
      <c r="G26" s="413"/>
      <c r="H26" s="413"/>
      <c r="I26" s="413"/>
    </row>
    <row r="27" spans="2:10" ht="15.6" customHeight="1" x14ac:dyDescent="0.25">
      <c r="C27" s="422" t="s">
        <v>192</v>
      </c>
      <c r="D27" s="422"/>
      <c r="E27" s="422"/>
      <c r="F27" s="422"/>
      <c r="G27" s="422"/>
      <c r="H27" s="422"/>
      <c r="I27" s="422"/>
    </row>
    <row r="28" spans="2:10" ht="15.6" customHeight="1" x14ac:dyDescent="0.25">
      <c r="C28" s="422"/>
      <c r="D28" s="422"/>
      <c r="E28" s="422"/>
      <c r="F28" s="422"/>
      <c r="G28" s="422"/>
      <c r="H28" s="422"/>
      <c r="I28" s="422"/>
    </row>
    <row r="29" spans="2:10" ht="15.6" customHeight="1" x14ac:dyDescent="0.25">
      <c r="C29" s="412" t="s">
        <v>191</v>
      </c>
      <c r="D29" s="412"/>
      <c r="E29" s="412"/>
      <c r="F29" s="412"/>
      <c r="G29" s="412"/>
      <c r="H29" s="412"/>
      <c r="I29" s="412"/>
    </row>
    <row r="30" spans="2:10" ht="15.6" customHeight="1" x14ac:dyDescent="0.25">
      <c r="C30" s="412"/>
      <c r="D30" s="412"/>
      <c r="E30" s="412"/>
      <c r="F30" s="412"/>
      <c r="G30" s="412"/>
      <c r="H30" s="412"/>
      <c r="I30" s="412"/>
    </row>
    <row r="31" spans="2:10" ht="15.6" customHeight="1" x14ac:dyDescent="0.25">
      <c r="C31" s="412" t="s">
        <v>193</v>
      </c>
      <c r="D31" s="412"/>
      <c r="E31" s="412"/>
      <c r="F31" s="412"/>
      <c r="G31" s="412"/>
      <c r="H31" s="412"/>
      <c r="I31" s="412"/>
    </row>
    <row r="32" spans="2:10" ht="15.6" customHeight="1" x14ac:dyDescent="0.25">
      <c r="C32" s="412"/>
      <c r="D32" s="412"/>
      <c r="E32" s="412"/>
      <c r="F32" s="412"/>
      <c r="G32" s="412"/>
      <c r="H32" s="412"/>
      <c r="I32" s="412"/>
    </row>
    <row r="33" spans="2:9" ht="15.6" customHeight="1" x14ac:dyDescent="0.25">
      <c r="C33" s="129"/>
      <c r="D33" s="129"/>
      <c r="E33" s="129"/>
      <c r="F33" s="129"/>
      <c r="G33" s="129"/>
      <c r="H33" s="129"/>
      <c r="I33" s="129"/>
    </row>
    <row r="34" spans="2:9" ht="15.6" customHeight="1" x14ac:dyDescent="0.25">
      <c r="B34" s="127" t="s">
        <v>169</v>
      </c>
      <c r="C34" s="412" t="s">
        <v>194</v>
      </c>
      <c r="D34" s="412"/>
      <c r="E34" s="412"/>
      <c r="F34" s="412"/>
      <c r="G34" s="412"/>
      <c r="H34" s="412"/>
      <c r="I34" s="412"/>
    </row>
    <row r="35" spans="2:9" ht="15.6" customHeight="1" x14ac:dyDescent="0.25">
      <c r="C35" s="412"/>
      <c r="D35" s="412"/>
      <c r="E35" s="412"/>
      <c r="F35" s="412"/>
      <c r="G35" s="412"/>
      <c r="H35" s="412"/>
      <c r="I35" s="412"/>
    </row>
    <row r="36" spans="2:9" ht="15.6" customHeight="1" x14ac:dyDescent="0.25">
      <c r="C36" s="131"/>
      <c r="D36" s="131"/>
      <c r="E36" s="131"/>
      <c r="F36" s="131"/>
      <c r="G36" s="131"/>
      <c r="H36" s="131"/>
      <c r="I36" s="131"/>
    </row>
    <row r="37" spans="2:9" ht="15.6" customHeight="1" x14ac:dyDescent="0.25">
      <c r="B37" s="127" t="s">
        <v>170</v>
      </c>
      <c r="C37" s="412" t="s">
        <v>195</v>
      </c>
      <c r="D37" s="412"/>
      <c r="E37" s="412"/>
      <c r="F37" s="412"/>
      <c r="G37" s="412"/>
      <c r="H37" s="412"/>
      <c r="I37" s="412"/>
    </row>
    <row r="38" spans="2:9" ht="15.6" customHeight="1" x14ac:dyDescent="0.25">
      <c r="C38" s="412"/>
      <c r="D38" s="412"/>
      <c r="E38" s="412"/>
      <c r="F38" s="412"/>
      <c r="G38" s="412"/>
      <c r="H38" s="412"/>
      <c r="I38" s="412"/>
    </row>
    <row r="39" spans="2:9" ht="15.6" customHeight="1" x14ac:dyDescent="0.25">
      <c r="C39" s="412"/>
      <c r="D39" s="412"/>
      <c r="E39" s="412"/>
      <c r="F39" s="412"/>
      <c r="G39" s="412"/>
      <c r="H39" s="412"/>
      <c r="I39" s="412"/>
    </row>
    <row r="40" spans="2:9" ht="15.6" customHeight="1" x14ac:dyDescent="0.25"/>
    <row r="41" spans="2:9" ht="15.6" customHeight="1" x14ac:dyDescent="0.25">
      <c r="B41" s="414" t="s">
        <v>171</v>
      </c>
      <c r="C41" s="412" t="s">
        <v>196</v>
      </c>
      <c r="D41" s="412"/>
      <c r="E41" s="412"/>
      <c r="F41" s="412"/>
      <c r="G41" s="412"/>
      <c r="H41" s="412"/>
      <c r="I41" s="412"/>
    </row>
    <row r="42" spans="2:9" ht="15.6" customHeight="1" x14ac:dyDescent="0.25">
      <c r="B42" s="414"/>
      <c r="C42" s="412"/>
      <c r="D42" s="412"/>
      <c r="E42" s="412"/>
      <c r="F42" s="412"/>
      <c r="G42" s="412"/>
      <c r="H42" s="412"/>
      <c r="I42" s="412"/>
    </row>
    <row r="43" spans="2:9" ht="15.6" customHeight="1" x14ac:dyDescent="0.25">
      <c r="C43" s="412"/>
      <c r="D43" s="412"/>
      <c r="E43" s="412"/>
      <c r="F43" s="412"/>
      <c r="G43" s="412"/>
      <c r="H43" s="412"/>
      <c r="I43" s="412"/>
    </row>
    <row r="44" spans="2:9" ht="15.6" customHeight="1" x14ac:dyDescent="0.25">
      <c r="E44" s="421" t="s">
        <v>197</v>
      </c>
      <c r="F44" s="421"/>
      <c r="G44" s="421"/>
      <c r="H44" s="421"/>
    </row>
    <row r="45" spans="2:9" ht="15.6" customHeight="1" x14ac:dyDescent="0.25">
      <c r="B45" s="136" t="s">
        <v>174</v>
      </c>
      <c r="C45" s="412" t="s">
        <v>198</v>
      </c>
      <c r="D45" s="412"/>
      <c r="E45" s="412"/>
      <c r="F45" s="412"/>
      <c r="G45" s="412"/>
      <c r="H45" s="412"/>
      <c r="I45" s="412"/>
    </row>
    <row r="46" spans="2:9" ht="15.6" customHeight="1" x14ac:dyDescent="0.25">
      <c r="C46" s="412"/>
      <c r="D46" s="412"/>
      <c r="E46" s="412"/>
      <c r="F46" s="412"/>
      <c r="G46" s="412"/>
      <c r="H46" s="412"/>
      <c r="I46" s="412"/>
    </row>
    <row r="47" spans="2:9" ht="15.6" customHeight="1" x14ac:dyDescent="0.25">
      <c r="C47" s="418" t="s">
        <v>199</v>
      </c>
      <c r="D47" s="418"/>
      <c r="E47" s="418"/>
      <c r="F47" s="418"/>
      <c r="G47" s="418"/>
      <c r="H47" s="418"/>
      <c r="I47" s="418"/>
    </row>
    <row r="48" spans="2:9" ht="15.6" customHeight="1" x14ac:dyDescent="0.25">
      <c r="C48" s="418"/>
      <c r="D48" s="418"/>
      <c r="E48" s="418"/>
      <c r="F48" s="418"/>
      <c r="G48" s="418"/>
      <c r="H48" s="418"/>
      <c r="I48" s="418"/>
    </row>
    <row r="49" spans="1:9" ht="15.6" customHeight="1" x14ac:dyDescent="0.25">
      <c r="C49" s="164"/>
      <c r="D49" s="164"/>
      <c r="E49" s="164"/>
      <c r="F49" s="164"/>
      <c r="G49" s="164"/>
      <c r="H49" s="164"/>
      <c r="I49" s="164"/>
    </row>
    <row r="50" spans="1:9" ht="15.6" customHeight="1" x14ac:dyDescent="0.25">
      <c r="B50" s="127" t="s">
        <v>177</v>
      </c>
      <c r="C50" s="418" t="s">
        <v>187</v>
      </c>
      <c r="D50" s="418"/>
      <c r="E50" s="418"/>
      <c r="F50" s="418"/>
      <c r="G50" s="418"/>
      <c r="H50" s="418"/>
      <c r="I50" s="418"/>
    </row>
    <row r="51" spans="1:9" ht="15.6" customHeight="1" x14ac:dyDescent="0.25">
      <c r="C51" s="418"/>
      <c r="D51" s="418"/>
      <c r="E51" s="418"/>
      <c r="F51" s="418"/>
      <c r="G51" s="418"/>
      <c r="H51" s="418"/>
      <c r="I51" s="418"/>
    </row>
    <row r="52" spans="1:9" ht="15.6" customHeight="1" x14ac:dyDescent="0.25">
      <c r="C52" s="418"/>
      <c r="D52" s="418"/>
      <c r="E52" s="418"/>
      <c r="F52" s="418"/>
      <c r="G52" s="418"/>
      <c r="H52" s="418"/>
      <c r="I52" s="418"/>
    </row>
    <row r="53" spans="1:9" ht="15.6" customHeight="1" x14ac:dyDescent="0.25">
      <c r="C53" s="164"/>
      <c r="D53" s="164"/>
      <c r="E53" s="164"/>
      <c r="F53" s="164"/>
      <c r="G53" s="164"/>
      <c r="H53" s="164"/>
      <c r="I53" s="164"/>
    </row>
    <row r="54" spans="1:9" ht="15.6" customHeight="1" x14ac:dyDescent="0.25">
      <c r="A54" s="417" t="s">
        <v>178</v>
      </c>
      <c r="B54" s="417"/>
      <c r="C54" s="418" t="s">
        <v>184</v>
      </c>
      <c r="D54" s="418"/>
      <c r="E54" s="418"/>
      <c r="F54" s="418"/>
      <c r="G54" s="418"/>
      <c r="H54" s="418"/>
      <c r="I54" s="418"/>
    </row>
    <row r="55" spans="1:9" ht="15.6" customHeight="1" x14ac:dyDescent="0.25">
      <c r="C55" s="418"/>
      <c r="D55" s="418"/>
      <c r="E55" s="418"/>
      <c r="F55" s="418"/>
      <c r="G55" s="418"/>
      <c r="H55" s="418"/>
      <c r="I55" s="418"/>
    </row>
    <row r="56" spans="1:9" ht="15.6" customHeight="1" x14ac:dyDescent="0.25">
      <c r="C56" s="164"/>
      <c r="D56" s="164"/>
      <c r="E56" s="164"/>
      <c r="F56" s="164"/>
      <c r="G56" s="164"/>
      <c r="H56" s="164"/>
      <c r="I56" s="164"/>
    </row>
    <row r="57" spans="1:9" ht="15.6" customHeight="1" x14ac:dyDescent="0.25">
      <c r="B57" s="127" t="s">
        <v>186</v>
      </c>
      <c r="C57" s="412" t="s">
        <v>201</v>
      </c>
      <c r="D57" s="412"/>
      <c r="E57" s="412"/>
      <c r="F57" s="412"/>
      <c r="G57" s="412"/>
      <c r="H57" s="412"/>
      <c r="I57" s="412"/>
    </row>
    <row r="58" spans="1:9" ht="15.6" customHeight="1" x14ac:dyDescent="0.25">
      <c r="C58" s="412"/>
      <c r="D58" s="412"/>
      <c r="E58" s="412"/>
      <c r="F58" s="412"/>
      <c r="G58" s="412"/>
      <c r="H58" s="412"/>
      <c r="I58" s="412"/>
    </row>
    <row r="59" spans="1:9" ht="15.6" customHeight="1" x14ac:dyDescent="0.25">
      <c r="C59" s="412"/>
      <c r="D59" s="412"/>
      <c r="E59" s="412"/>
      <c r="F59" s="412"/>
      <c r="G59" s="412"/>
      <c r="H59" s="412"/>
      <c r="I59" s="412"/>
    </row>
    <row r="60" spans="1:9" ht="15.6" customHeight="1" x14ac:dyDescent="0.25">
      <c r="C60" s="412"/>
      <c r="D60" s="412"/>
      <c r="E60" s="412"/>
      <c r="F60" s="412"/>
      <c r="G60" s="412"/>
      <c r="H60" s="412"/>
      <c r="I60" s="412"/>
    </row>
    <row r="61" spans="1:9" ht="15.6" customHeight="1" x14ac:dyDescent="0.25">
      <c r="C61" s="412"/>
      <c r="D61" s="412"/>
      <c r="E61" s="412"/>
      <c r="F61" s="412"/>
      <c r="G61" s="412"/>
      <c r="H61" s="412"/>
      <c r="I61" s="412"/>
    </row>
    <row r="62" spans="1:9" ht="15.6" customHeight="1" x14ac:dyDescent="0.25">
      <c r="C62" s="412"/>
      <c r="D62" s="412"/>
      <c r="E62" s="412"/>
      <c r="F62" s="412"/>
      <c r="G62" s="412"/>
      <c r="H62" s="412"/>
      <c r="I62" s="412"/>
    </row>
    <row r="63" spans="1:9" ht="15.6" customHeight="1" x14ac:dyDescent="0.25">
      <c r="C63" s="412"/>
      <c r="D63" s="412"/>
      <c r="E63" s="412"/>
      <c r="F63" s="412"/>
      <c r="G63" s="412"/>
      <c r="H63" s="412"/>
      <c r="I63" s="412"/>
    </row>
    <row r="64" spans="1:9" ht="15.6" customHeight="1" x14ac:dyDescent="0.25">
      <c r="C64" s="412"/>
      <c r="D64" s="412"/>
      <c r="E64" s="412"/>
      <c r="F64" s="412"/>
      <c r="G64" s="412"/>
      <c r="H64" s="412"/>
      <c r="I64" s="412"/>
    </row>
    <row r="65" spans="1:11" ht="15.6" customHeight="1" x14ac:dyDescent="0.25">
      <c r="C65" s="170"/>
      <c r="D65" s="170"/>
      <c r="E65" s="170"/>
      <c r="F65" s="170"/>
      <c r="G65" s="170"/>
      <c r="H65" s="170"/>
      <c r="I65" s="170"/>
    </row>
    <row r="66" spans="1:11" ht="15.6" customHeight="1" x14ac:dyDescent="0.25">
      <c r="A66" s="415" t="s">
        <v>180</v>
      </c>
      <c r="B66" s="415"/>
      <c r="C66" s="416" t="s">
        <v>185</v>
      </c>
      <c r="D66" s="416"/>
      <c r="E66" s="416"/>
      <c r="F66" s="416"/>
      <c r="G66" s="416"/>
      <c r="H66" s="416"/>
      <c r="I66" s="416"/>
    </row>
    <row r="67" spans="1:11" ht="15.6" customHeight="1" x14ac:dyDescent="0.25">
      <c r="C67" s="416"/>
      <c r="D67" s="416"/>
      <c r="E67" s="416"/>
      <c r="F67" s="416"/>
      <c r="G67" s="416"/>
      <c r="H67" s="416"/>
      <c r="I67" s="416"/>
    </row>
    <row r="68" spans="1:11" ht="15.6" customHeight="1" x14ac:dyDescent="0.25">
      <c r="C68" s="416"/>
      <c r="D68" s="416"/>
      <c r="E68" s="416"/>
      <c r="F68" s="416"/>
      <c r="G68" s="416"/>
      <c r="H68" s="416"/>
      <c r="I68" s="416"/>
      <c r="K68" t="s">
        <v>179</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 ref="C29:I30"/>
    <mergeCell ref="C25:I26"/>
    <mergeCell ref="B41:B42"/>
    <mergeCell ref="C45:I46"/>
    <mergeCell ref="A66:B66"/>
    <mergeCell ref="C66:I68"/>
    <mergeCell ref="A54:B54"/>
    <mergeCell ref="C47:I48"/>
    <mergeCell ref="C54:I55"/>
    <mergeCell ref="C57:I64"/>
    <mergeCell ref="C50:I52"/>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topLeftCell="A16" zoomScaleNormal="130" zoomScaleSheetLayoutView="100" workbookViewId="0">
      <selection activeCell="E28" sqref="E28"/>
    </sheetView>
  </sheetViews>
  <sheetFormatPr defaultColWidth="0" defaultRowHeight="15" x14ac:dyDescent="0.25"/>
  <cols>
    <col min="1" max="1" width="2.85546875" customWidth="1"/>
    <col min="2" max="2" width="37.85546875" customWidth="1"/>
    <col min="3" max="3" width="13.140625" customWidth="1"/>
    <col min="4" max="4" width="14.85546875" style="69" customWidth="1"/>
    <col min="5" max="5" width="11.140625" customWidth="1"/>
    <col min="6" max="6" width="12.140625" style="37" customWidth="1"/>
    <col min="7" max="7" width="10.85546875" customWidth="1"/>
    <col min="8" max="8" width="21.85546875" style="37" customWidth="1"/>
    <col min="9" max="9" width="12.85546875" style="65" customWidth="1"/>
    <col min="10" max="10" width="21.85546875" style="37" customWidth="1"/>
    <col min="11" max="11" width="2.85546875" customWidth="1"/>
    <col min="12" max="12" width="1.85546875" hidden="1" customWidth="1"/>
    <col min="13" max="16384" width="9.140625" hidden="1"/>
  </cols>
  <sheetData>
    <row r="1" spans="2:11" ht="28.5" customHeight="1" x14ac:dyDescent="0.35">
      <c r="B1" s="284" t="s">
        <v>211</v>
      </c>
      <c r="C1" s="284"/>
      <c r="D1" s="285"/>
      <c r="E1" s="286"/>
      <c r="F1" s="29"/>
      <c r="G1" s="1" t="s">
        <v>0</v>
      </c>
      <c r="H1" s="38"/>
      <c r="I1" s="2"/>
      <c r="J1" s="39"/>
      <c r="K1" s="3" t="s">
        <v>0</v>
      </c>
    </row>
    <row r="2" spans="2:11" ht="25.5" customHeight="1" thickBot="1" x14ac:dyDescent="0.4">
      <c r="B2" s="284" t="s">
        <v>1</v>
      </c>
      <c r="C2" s="284"/>
      <c r="D2" s="285"/>
      <c r="E2" s="286"/>
      <c r="F2" s="29"/>
      <c r="G2" s="1"/>
      <c r="H2" s="39"/>
      <c r="I2" s="360" t="s">
        <v>212</v>
      </c>
      <c r="J2" s="359" t="s">
        <v>213</v>
      </c>
      <c r="K2" s="3"/>
    </row>
    <row r="3" spans="2:11" x14ac:dyDescent="0.25">
      <c r="B3" s="381" t="s">
        <v>2</v>
      </c>
      <c r="C3" s="382"/>
      <c r="D3" s="382"/>
      <c r="E3" s="382"/>
      <c r="F3" s="382"/>
      <c r="G3" s="382"/>
      <c r="H3" s="382"/>
      <c r="I3" s="382"/>
      <c r="J3" s="383"/>
      <c r="K3" s="28"/>
    </row>
    <row r="4" spans="2:11" ht="9" customHeight="1" x14ac:dyDescent="0.25">
      <c r="B4" s="194"/>
      <c r="C4" s="198"/>
      <c r="D4" s="198"/>
      <c r="E4" s="198"/>
      <c r="F4" s="199"/>
      <c r="G4" s="198"/>
      <c r="H4" s="198"/>
      <c r="I4" s="198"/>
      <c r="J4" s="195"/>
      <c r="K4" s="28"/>
    </row>
    <row r="5" spans="2:11" x14ac:dyDescent="0.25">
      <c r="B5" s="407" t="s">
        <v>203</v>
      </c>
      <c r="C5" s="408"/>
      <c r="D5" s="68"/>
      <c r="E5" s="19"/>
      <c r="F5" s="409" t="s">
        <v>204</v>
      </c>
      <c r="G5" s="409"/>
      <c r="H5" s="33"/>
      <c r="I5" s="410" t="s">
        <v>4</v>
      </c>
      <c r="J5" s="411"/>
      <c r="K5" s="44"/>
    </row>
    <row r="6" spans="2:11" ht="9" customHeight="1" thickBot="1" x14ac:dyDescent="0.3">
      <c r="B6" s="196"/>
      <c r="C6" s="200"/>
      <c r="D6" s="200"/>
      <c r="E6" s="200"/>
      <c r="F6" s="200"/>
      <c r="G6" s="200"/>
      <c r="H6" s="200"/>
      <c r="I6" s="200"/>
      <c r="J6" s="197"/>
      <c r="K6" s="44"/>
    </row>
    <row r="7" spans="2:11" ht="15.75" thickBot="1" x14ac:dyDescent="0.3">
      <c r="B7" s="4"/>
      <c r="C7" s="4"/>
      <c r="D7" s="66"/>
      <c r="E7" s="5"/>
      <c r="F7" s="30"/>
      <c r="G7" s="7"/>
      <c r="H7" s="40"/>
      <c r="I7" s="6"/>
      <c r="J7" s="41"/>
      <c r="K7" s="44"/>
    </row>
    <row r="8" spans="2:11" x14ac:dyDescent="0.25">
      <c r="B8" s="287"/>
      <c r="C8" s="288"/>
      <c r="D8" s="364"/>
      <c r="E8" s="362"/>
      <c r="F8" s="366" t="s">
        <v>140</v>
      </c>
      <c r="G8" s="368"/>
      <c r="H8" s="369"/>
      <c r="I8" s="384" t="s">
        <v>108</v>
      </c>
      <c r="J8" s="385"/>
      <c r="K8" s="13"/>
    </row>
    <row r="9" spans="2:11" ht="15.75" thickBot="1" x14ac:dyDescent="0.3">
      <c r="B9" s="289" t="s">
        <v>5</v>
      </c>
      <c r="C9" s="290"/>
      <c r="D9" s="365" t="s">
        <v>6</v>
      </c>
      <c r="E9" s="363" t="s">
        <v>7</v>
      </c>
      <c r="F9" s="367" t="s">
        <v>141</v>
      </c>
      <c r="G9" s="370"/>
      <c r="H9" s="371" t="s">
        <v>8</v>
      </c>
      <c r="I9" s="291" t="s">
        <v>9</v>
      </c>
      <c r="J9" s="292" t="s">
        <v>10</v>
      </c>
      <c r="K9" s="50"/>
    </row>
    <row r="10" spans="2:11" ht="15" customHeight="1" x14ac:dyDescent="0.25">
      <c r="B10" s="372" t="s">
        <v>11</v>
      </c>
      <c r="C10" s="373"/>
      <c r="D10" s="373"/>
      <c r="E10" s="373"/>
      <c r="F10" s="373"/>
      <c r="G10" s="373"/>
      <c r="H10" s="373"/>
      <c r="I10" s="373"/>
      <c r="J10" s="374"/>
      <c r="K10" s="43"/>
    </row>
    <row r="11" spans="2:11" x14ac:dyDescent="0.25">
      <c r="B11" s="72" t="s">
        <v>161</v>
      </c>
      <c r="C11" s="73"/>
      <c r="D11" s="74"/>
      <c r="E11" s="75"/>
      <c r="F11" s="76"/>
      <c r="G11" s="77"/>
      <c r="H11" s="78"/>
      <c r="I11" s="79"/>
      <c r="J11" s="80"/>
      <c r="K11" s="51" t="s">
        <v>13</v>
      </c>
    </row>
    <row r="12" spans="2:11" hidden="1" x14ac:dyDescent="0.25">
      <c r="D12"/>
      <c r="F12"/>
      <c r="H12"/>
      <c r="I12"/>
      <c r="J12"/>
      <c r="K12" s="51" t="s">
        <v>13</v>
      </c>
    </row>
    <row r="13" spans="2:11" x14ac:dyDescent="0.25">
      <c r="B13" s="85" t="s">
        <v>205</v>
      </c>
      <c r="C13" s="81"/>
      <c r="D13" s="165"/>
      <c r="E13" s="93" t="s">
        <v>14</v>
      </c>
      <c r="F13" s="331">
        <v>7.5</v>
      </c>
      <c r="G13" s="118" t="s">
        <v>12</v>
      </c>
      <c r="H13" s="83">
        <f>IF($D13="",0,IF(D13*F13&lt;8000,8000,D13*F13))</f>
        <v>0</v>
      </c>
      <c r="I13" s="139"/>
      <c r="J13" s="86">
        <f t="shared" ref="J13:J24" si="0">H13*(1-I13)</f>
        <v>0</v>
      </c>
      <c r="K13" s="51" t="s">
        <v>13</v>
      </c>
    </row>
    <row r="14" spans="2:11" x14ac:dyDescent="0.25">
      <c r="B14" s="85" t="s">
        <v>151</v>
      </c>
      <c r="C14" s="81"/>
      <c r="D14" s="165"/>
      <c r="E14" s="93" t="s">
        <v>14</v>
      </c>
      <c r="F14" s="331">
        <v>6.5</v>
      </c>
      <c r="G14" s="118" t="s">
        <v>12</v>
      </c>
      <c r="H14" s="83">
        <f>IF($D14="",0,IF(D14*F14&lt;30000,30000,D14*F14))</f>
        <v>0</v>
      </c>
      <c r="I14" s="139"/>
      <c r="J14" s="86">
        <f t="shared" si="0"/>
        <v>0</v>
      </c>
      <c r="K14" s="51" t="s">
        <v>13</v>
      </c>
    </row>
    <row r="15" spans="2:11" x14ac:dyDescent="0.25">
      <c r="B15" s="85" t="s">
        <v>152</v>
      </c>
      <c r="C15" s="81"/>
      <c r="D15" s="165"/>
      <c r="E15" s="93" t="s">
        <v>14</v>
      </c>
      <c r="F15" s="331">
        <v>4.5</v>
      </c>
      <c r="G15" s="118" t="s">
        <v>12</v>
      </c>
      <c r="H15" s="83">
        <f>IF($D15="",0,IF(D15*F15&lt;100000,100000,D15*F15))</f>
        <v>0</v>
      </c>
      <c r="I15" s="139"/>
      <c r="J15" s="86">
        <f t="shared" si="0"/>
        <v>0</v>
      </c>
      <c r="K15" s="51" t="s">
        <v>13</v>
      </c>
    </row>
    <row r="16" spans="2:11" x14ac:dyDescent="0.25">
      <c r="B16" s="85" t="s">
        <v>153</v>
      </c>
      <c r="C16" s="81"/>
      <c r="D16" s="165"/>
      <c r="E16" s="93" t="s">
        <v>14</v>
      </c>
      <c r="F16" s="331">
        <v>3</v>
      </c>
      <c r="G16" s="118" t="s">
        <v>12</v>
      </c>
      <c r="H16" s="83">
        <f>IF($D16="",0,IF(D16*F16&lt;175000,175000,D16*F16))</f>
        <v>0</v>
      </c>
      <c r="I16" s="139"/>
      <c r="J16" s="86">
        <f t="shared" si="0"/>
        <v>0</v>
      </c>
      <c r="K16" s="51" t="s">
        <v>13</v>
      </c>
    </row>
    <row r="17" spans="2:11" x14ac:dyDescent="0.25">
      <c r="B17" s="85" t="s">
        <v>154</v>
      </c>
      <c r="C17" s="81"/>
      <c r="D17" s="165"/>
      <c r="E17" s="93" t="s">
        <v>14</v>
      </c>
      <c r="F17" s="331">
        <v>2.5</v>
      </c>
      <c r="G17" s="118" t="s">
        <v>12</v>
      </c>
      <c r="H17" s="83">
        <f>IF($D17="",0,IF(D17*F17&lt;500000,500000,D17*F17))</f>
        <v>0</v>
      </c>
      <c r="I17" s="139"/>
      <c r="J17" s="86">
        <f t="shared" si="0"/>
        <v>0</v>
      </c>
      <c r="K17" s="51" t="s">
        <v>13</v>
      </c>
    </row>
    <row r="18" spans="2:11" x14ac:dyDescent="0.25">
      <c r="B18" s="81" t="s">
        <v>206</v>
      </c>
      <c r="C18" s="81"/>
      <c r="D18" s="165"/>
      <c r="E18" s="93" t="s">
        <v>16</v>
      </c>
      <c r="F18" s="331">
        <v>6</v>
      </c>
      <c r="G18" s="118" t="s">
        <v>12</v>
      </c>
      <c r="H18" s="83">
        <f>ROUND(D18*F18,3)</f>
        <v>0</v>
      </c>
      <c r="I18" s="139"/>
      <c r="J18" s="86">
        <f t="shared" si="0"/>
        <v>0</v>
      </c>
      <c r="K18" s="51" t="s">
        <v>13</v>
      </c>
    </row>
    <row r="19" spans="2:11" x14ac:dyDescent="0.25">
      <c r="B19" s="81" t="s">
        <v>207</v>
      </c>
      <c r="C19" s="81"/>
      <c r="D19" s="165"/>
      <c r="E19" s="93" t="s">
        <v>15</v>
      </c>
      <c r="F19" s="331">
        <v>2037</v>
      </c>
      <c r="G19" s="118" t="s">
        <v>12</v>
      </c>
      <c r="H19" s="83">
        <f t="shared" ref="H19:H39" si="1">ROUND(D19*F19,3)</f>
        <v>0</v>
      </c>
      <c r="I19" s="139"/>
      <c r="J19" s="86">
        <f t="shared" si="0"/>
        <v>0</v>
      </c>
      <c r="K19" s="51" t="s">
        <v>13</v>
      </c>
    </row>
    <row r="20" spans="2:11" x14ac:dyDescent="0.25">
      <c r="B20" s="81" t="s">
        <v>208</v>
      </c>
      <c r="C20" s="81"/>
      <c r="D20" s="165"/>
      <c r="E20" s="346" t="s">
        <v>17</v>
      </c>
      <c r="F20" s="344"/>
      <c r="G20" s="118" t="s">
        <v>12</v>
      </c>
      <c r="H20" s="83">
        <f t="shared" si="1"/>
        <v>0</v>
      </c>
      <c r="I20" s="139"/>
      <c r="J20" s="86">
        <f t="shared" si="0"/>
        <v>0</v>
      </c>
      <c r="K20" s="51" t="s">
        <v>13</v>
      </c>
    </row>
    <row r="21" spans="2:11" x14ac:dyDescent="0.25">
      <c r="B21" s="143"/>
      <c r="C21" s="143"/>
      <c r="D21" s="335"/>
      <c r="E21" s="347"/>
      <c r="F21" s="345"/>
      <c r="G21" s="330"/>
      <c r="H21" s="189">
        <f>D21*F21</f>
        <v>0</v>
      </c>
      <c r="I21" s="182"/>
      <c r="J21" s="183">
        <f>H21*(1-I21)</f>
        <v>0</v>
      </c>
      <c r="K21" s="51" t="s">
        <v>13</v>
      </c>
    </row>
    <row r="22" spans="2:11" x14ac:dyDescent="0.25">
      <c r="B22" s="143"/>
      <c r="C22" s="143"/>
      <c r="D22" s="335"/>
      <c r="E22" s="322"/>
      <c r="F22" s="332"/>
      <c r="G22" s="330"/>
      <c r="H22" s="189">
        <f>D22*F22</f>
        <v>0</v>
      </c>
      <c r="I22" s="182"/>
      <c r="J22" s="183">
        <f>H22*(1-I22)</f>
        <v>0</v>
      </c>
      <c r="K22" s="51" t="s">
        <v>13</v>
      </c>
    </row>
    <row r="23" spans="2:11" x14ac:dyDescent="0.25">
      <c r="B23" s="138" t="s">
        <v>25</v>
      </c>
      <c r="C23" s="143"/>
      <c r="D23" s="336"/>
      <c r="E23" s="322"/>
      <c r="F23" s="332"/>
      <c r="G23" s="330"/>
      <c r="H23" s="189">
        <f>D23*F23</f>
        <v>0</v>
      </c>
      <c r="I23" s="182"/>
      <c r="J23" s="183">
        <f>H23*(1-I23)</f>
        <v>0</v>
      </c>
      <c r="K23" s="51" t="s">
        <v>13</v>
      </c>
    </row>
    <row r="24" spans="2:11" x14ac:dyDescent="0.25">
      <c r="B24" s="113" t="s">
        <v>19</v>
      </c>
      <c r="C24" s="81"/>
      <c r="D24" s="165"/>
      <c r="E24" s="93" t="s">
        <v>20</v>
      </c>
      <c r="F24" s="331">
        <v>5</v>
      </c>
      <c r="G24" s="118" t="s">
        <v>12</v>
      </c>
      <c r="H24" s="83">
        <f t="shared" si="1"/>
        <v>0</v>
      </c>
      <c r="I24" s="139"/>
      <c r="J24" s="86">
        <f t="shared" si="0"/>
        <v>0</v>
      </c>
      <c r="K24" s="51"/>
    </row>
    <row r="25" spans="2:11" x14ac:dyDescent="0.25">
      <c r="B25" s="114" t="s">
        <v>22</v>
      </c>
      <c r="C25" s="81"/>
      <c r="D25" s="165"/>
      <c r="E25" s="171" t="s">
        <v>17</v>
      </c>
      <c r="F25" s="331">
        <v>322</v>
      </c>
      <c r="G25" s="118" t="s">
        <v>12</v>
      </c>
      <c r="H25" s="83">
        <f t="shared" si="1"/>
        <v>0</v>
      </c>
      <c r="I25" s="139"/>
      <c r="J25" s="86">
        <f t="shared" ref="J25:J39" si="2">H25*(1-I25)</f>
        <v>0</v>
      </c>
      <c r="K25" s="51"/>
    </row>
    <row r="26" spans="2:11" x14ac:dyDescent="0.25">
      <c r="B26" s="114" t="s">
        <v>160</v>
      </c>
      <c r="C26" s="81"/>
      <c r="D26" s="165"/>
      <c r="E26" s="172" t="s">
        <v>17</v>
      </c>
      <c r="F26" s="331">
        <v>908</v>
      </c>
      <c r="G26" s="118" t="s">
        <v>12</v>
      </c>
      <c r="H26" s="83">
        <f t="shared" si="1"/>
        <v>0</v>
      </c>
      <c r="I26" s="139"/>
      <c r="J26" s="86">
        <f t="shared" si="2"/>
        <v>0</v>
      </c>
      <c r="K26" s="51"/>
    </row>
    <row r="27" spans="2:11" x14ac:dyDescent="0.25">
      <c r="B27" s="115" t="s">
        <v>24</v>
      </c>
      <c r="C27" s="81"/>
      <c r="D27" s="165"/>
      <c r="E27" s="173" t="s">
        <v>17</v>
      </c>
      <c r="F27" s="331">
        <v>1790</v>
      </c>
      <c r="G27" s="118" t="s">
        <v>12</v>
      </c>
      <c r="H27" s="83">
        <f t="shared" si="1"/>
        <v>0</v>
      </c>
      <c r="I27" s="139"/>
      <c r="J27" s="86">
        <f t="shared" si="2"/>
        <v>0</v>
      </c>
      <c r="K27" s="51"/>
    </row>
    <row r="28" spans="2:11" x14ac:dyDescent="0.25">
      <c r="B28" s="116" t="s">
        <v>23</v>
      </c>
      <c r="C28" s="81"/>
      <c r="D28" s="165"/>
      <c r="E28" s="171" t="s">
        <v>17</v>
      </c>
      <c r="F28" s="331">
        <v>3483</v>
      </c>
      <c r="G28" s="118" t="s">
        <v>12</v>
      </c>
      <c r="H28" s="83">
        <f t="shared" si="1"/>
        <v>0</v>
      </c>
      <c r="I28" s="139"/>
      <c r="J28" s="86">
        <f t="shared" si="2"/>
        <v>0</v>
      </c>
      <c r="K28" s="51"/>
    </row>
    <row r="29" spans="2:11" x14ac:dyDescent="0.25">
      <c r="B29" s="121" t="s">
        <v>155</v>
      </c>
      <c r="C29" s="121"/>
      <c r="D29" s="166"/>
      <c r="E29" s="122" t="s">
        <v>17</v>
      </c>
      <c r="F29" s="331">
        <v>877</v>
      </c>
      <c r="G29" s="174" t="s">
        <v>12</v>
      </c>
      <c r="H29" s="83">
        <f t="shared" si="1"/>
        <v>0</v>
      </c>
      <c r="I29" s="140"/>
      <c r="J29" s="123">
        <f t="shared" si="2"/>
        <v>0</v>
      </c>
      <c r="K29" s="51"/>
    </row>
    <row r="30" spans="2:11" x14ac:dyDescent="0.25">
      <c r="B30" s="115" t="s">
        <v>21</v>
      </c>
      <c r="C30" s="81"/>
      <c r="D30" s="165"/>
      <c r="E30" s="172" t="s">
        <v>20</v>
      </c>
      <c r="F30" s="331">
        <v>3</v>
      </c>
      <c r="G30" s="118" t="s">
        <v>12</v>
      </c>
      <c r="H30" s="83">
        <f t="shared" si="1"/>
        <v>0</v>
      </c>
      <c r="I30" s="139"/>
      <c r="J30" s="86">
        <f t="shared" si="2"/>
        <v>0</v>
      </c>
      <c r="K30" s="51"/>
    </row>
    <row r="31" spans="2:11" x14ac:dyDescent="0.25">
      <c r="B31" s="121" t="s">
        <v>156</v>
      </c>
      <c r="C31" s="121"/>
      <c r="D31" s="166"/>
      <c r="E31" s="172" t="s">
        <v>20</v>
      </c>
      <c r="F31" s="331">
        <v>30</v>
      </c>
      <c r="G31" s="118" t="s">
        <v>12</v>
      </c>
      <c r="H31" s="83">
        <f t="shared" si="1"/>
        <v>0</v>
      </c>
      <c r="I31" s="140"/>
      <c r="J31" s="123">
        <f t="shared" si="2"/>
        <v>0</v>
      </c>
      <c r="K31" s="51"/>
    </row>
    <row r="32" spans="2:11" x14ac:dyDescent="0.25">
      <c r="B32" s="115" t="s">
        <v>158</v>
      </c>
      <c r="C32" s="81"/>
      <c r="D32" s="165"/>
      <c r="E32" s="173" t="s">
        <v>17</v>
      </c>
      <c r="F32" s="331">
        <v>56</v>
      </c>
      <c r="G32" s="118" t="s">
        <v>12</v>
      </c>
      <c r="H32" s="83">
        <f t="shared" si="1"/>
        <v>0</v>
      </c>
      <c r="I32" s="139"/>
      <c r="J32" s="86">
        <f t="shared" si="2"/>
        <v>0</v>
      </c>
      <c r="K32" s="51"/>
    </row>
    <row r="33" spans="2:11" x14ac:dyDescent="0.25">
      <c r="B33" s="115" t="s">
        <v>159</v>
      </c>
      <c r="C33" s="81"/>
      <c r="D33" s="165"/>
      <c r="E33" s="171" t="s">
        <v>20</v>
      </c>
      <c r="F33" s="331">
        <v>11</v>
      </c>
      <c r="G33" s="118" t="s">
        <v>12</v>
      </c>
      <c r="H33" s="83">
        <f t="shared" si="1"/>
        <v>0</v>
      </c>
      <c r="I33" s="139"/>
      <c r="J33" s="86">
        <f t="shared" si="2"/>
        <v>0</v>
      </c>
      <c r="K33" s="51"/>
    </row>
    <row r="34" spans="2:11" x14ac:dyDescent="0.25">
      <c r="B34" s="361" t="s">
        <v>157</v>
      </c>
      <c r="C34" s="121"/>
      <c r="D34" s="166"/>
      <c r="E34" s="122" t="s">
        <v>15</v>
      </c>
      <c r="F34" s="331">
        <v>507</v>
      </c>
      <c r="G34" s="118" t="s">
        <v>12</v>
      </c>
      <c r="H34" s="83">
        <f t="shared" si="1"/>
        <v>0</v>
      </c>
      <c r="I34" s="140"/>
      <c r="J34" s="123">
        <f t="shared" si="2"/>
        <v>0</v>
      </c>
      <c r="K34" s="51"/>
    </row>
    <row r="35" spans="2:11" x14ac:dyDescent="0.25">
      <c r="B35" s="116" t="s">
        <v>18</v>
      </c>
      <c r="C35" s="81"/>
      <c r="D35" s="165"/>
      <c r="E35" s="172" t="s">
        <v>17</v>
      </c>
      <c r="F35" s="333">
        <v>3840</v>
      </c>
      <c r="G35" s="118" t="s">
        <v>12</v>
      </c>
      <c r="H35" s="83">
        <f t="shared" si="1"/>
        <v>0</v>
      </c>
      <c r="I35" s="139"/>
      <c r="J35" s="86">
        <f t="shared" si="2"/>
        <v>0</v>
      </c>
      <c r="K35" s="52"/>
    </row>
    <row r="36" spans="2:11" x14ac:dyDescent="0.25">
      <c r="B36" s="143"/>
      <c r="C36" s="143"/>
      <c r="D36" s="165"/>
      <c r="E36" s="185"/>
      <c r="F36" s="334"/>
      <c r="G36" s="118" t="s">
        <v>12</v>
      </c>
      <c r="H36" s="83">
        <f t="shared" si="1"/>
        <v>0</v>
      </c>
      <c r="I36" s="139"/>
      <c r="J36" s="86">
        <f>H36*(1-I36)</f>
        <v>0</v>
      </c>
      <c r="K36" s="52"/>
    </row>
    <row r="37" spans="2:11" x14ac:dyDescent="0.25">
      <c r="B37" s="143"/>
      <c r="C37" s="143"/>
      <c r="D37" s="165"/>
      <c r="E37" s="185"/>
      <c r="F37" s="334"/>
      <c r="G37" s="118" t="s">
        <v>12</v>
      </c>
      <c r="H37" s="83">
        <f t="shared" si="1"/>
        <v>0</v>
      </c>
      <c r="I37" s="139"/>
      <c r="J37" s="86">
        <f>H37*(1-I37)</f>
        <v>0</v>
      </c>
      <c r="K37" s="52"/>
    </row>
    <row r="38" spans="2:11" ht="15" customHeight="1" x14ac:dyDescent="0.25">
      <c r="B38" s="143"/>
      <c r="C38" s="143"/>
      <c r="D38" s="165"/>
      <c r="E38" s="185"/>
      <c r="F38" s="334"/>
      <c r="G38" s="118" t="s">
        <v>12</v>
      </c>
      <c r="H38" s="83">
        <f t="shared" si="1"/>
        <v>0</v>
      </c>
      <c r="I38" s="139"/>
      <c r="J38" s="86">
        <f t="shared" si="2"/>
        <v>0</v>
      </c>
      <c r="K38" s="52"/>
    </row>
    <row r="39" spans="2:11" ht="15" customHeight="1" x14ac:dyDescent="0.25">
      <c r="B39" s="138" t="s">
        <v>25</v>
      </c>
      <c r="C39" s="137"/>
      <c r="D39" s="165"/>
      <c r="E39" s="185"/>
      <c r="F39" s="186"/>
      <c r="G39" s="71" t="s">
        <v>12</v>
      </c>
      <c r="H39" s="83">
        <f t="shared" si="1"/>
        <v>0</v>
      </c>
      <c r="I39" s="141"/>
      <c r="J39" s="87">
        <f t="shared" si="2"/>
        <v>0</v>
      </c>
      <c r="K39" s="62"/>
    </row>
    <row r="40" spans="2:11" ht="15" customHeight="1" x14ac:dyDescent="0.25">
      <c r="B40" s="293"/>
      <c r="C40" s="294"/>
      <c r="D40" s="295"/>
      <c r="E40" s="75"/>
      <c r="F40" s="296" t="s">
        <v>26</v>
      </c>
      <c r="G40" s="297" t="s">
        <v>12</v>
      </c>
      <c r="H40" s="298">
        <f>ROUND(0.35*SUM(H25:H39),2)</f>
        <v>0</v>
      </c>
      <c r="I40" s="70"/>
      <c r="J40" s="301">
        <f>H40</f>
        <v>0</v>
      </c>
      <c r="K40" s="53"/>
    </row>
    <row r="41" spans="2:11" ht="35.25" customHeight="1" thickBot="1" x14ac:dyDescent="0.3">
      <c r="B41" s="393" t="s">
        <v>144</v>
      </c>
      <c r="C41" s="394"/>
      <c r="D41" s="392" t="s">
        <v>110</v>
      </c>
      <c r="E41" s="392"/>
      <c r="F41" s="392"/>
      <c r="G41" s="299" t="s">
        <v>12</v>
      </c>
      <c r="H41" s="300">
        <f>SUM(H13:H40)</f>
        <v>0</v>
      </c>
      <c r="I41" s="63"/>
      <c r="J41" s="302">
        <f>SUM(J13:J40)</f>
        <v>0</v>
      </c>
      <c r="K41" s="28"/>
    </row>
    <row r="42" spans="2:11" x14ac:dyDescent="0.25">
      <c r="B42" s="395" t="s">
        <v>27</v>
      </c>
      <c r="C42" s="396"/>
      <c r="D42" s="396"/>
      <c r="E42" s="396"/>
      <c r="F42" s="396"/>
      <c r="G42" s="396"/>
      <c r="H42" s="396"/>
      <c r="I42" s="396"/>
      <c r="J42" s="397"/>
      <c r="K42" s="12"/>
    </row>
    <row r="43" spans="2:11" x14ac:dyDescent="0.25">
      <c r="B43" s="303" t="s">
        <v>28</v>
      </c>
      <c r="C43" s="304"/>
      <c r="D43" s="305"/>
      <c r="E43" s="306"/>
      <c r="F43" s="307"/>
      <c r="G43" s="304"/>
      <c r="H43" s="307"/>
      <c r="I43" s="304"/>
      <c r="J43" s="308"/>
      <c r="K43" s="51" t="s">
        <v>13</v>
      </c>
    </row>
    <row r="44" spans="2:11" hidden="1" x14ac:dyDescent="0.25">
      <c r="D44"/>
      <c r="F44"/>
      <c r="H44"/>
      <c r="I44"/>
      <c r="J44"/>
      <c r="K44" s="51" t="s">
        <v>13</v>
      </c>
    </row>
    <row r="45" spans="2:11" x14ac:dyDescent="0.25">
      <c r="B45" s="88" t="s">
        <v>29</v>
      </c>
      <c r="C45" s="88"/>
      <c r="D45" s="167"/>
      <c r="E45" s="89" t="s">
        <v>30</v>
      </c>
      <c r="F45" s="175"/>
      <c r="G45" s="90" t="s">
        <v>12</v>
      </c>
      <c r="H45" s="91">
        <f t="shared" ref="H45:H81" si="3">ROUND(D45*F45,3)</f>
        <v>0</v>
      </c>
      <c r="I45" s="146"/>
      <c r="J45" s="100">
        <f>H45*(1-I45)</f>
        <v>0</v>
      </c>
      <c r="K45" s="51" t="s">
        <v>13</v>
      </c>
    </row>
    <row r="46" spans="2:11" x14ac:dyDescent="0.25">
      <c r="B46" s="81" t="s">
        <v>31</v>
      </c>
      <c r="C46" s="81"/>
      <c r="D46" s="165"/>
      <c r="E46" s="93" t="s">
        <v>32</v>
      </c>
      <c r="F46" s="180">
        <v>42</v>
      </c>
      <c r="G46" s="94" t="s">
        <v>12</v>
      </c>
      <c r="H46" s="91">
        <f t="shared" si="3"/>
        <v>0</v>
      </c>
      <c r="I46" s="147"/>
      <c r="J46" s="101">
        <f>H46*(1-I46)</f>
        <v>0</v>
      </c>
      <c r="K46" s="51" t="s">
        <v>13</v>
      </c>
    </row>
    <row r="47" spans="2:11" x14ac:dyDescent="0.25">
      <c r="B47" s="81" t="s">
        <v>31</v>
      </c>
      <c r="C47" s="81"/>
      <c r="D47" s="165"/>
      <c r="E47" s="93" t="s">
        <v>14</v>
      </c>
      <c r="F47" s="331">
        <v>81</v>
      </c>
      <c r="G47" s="118" t="s">
        <v>12</v>
      </c>
      <c r="H47" s="91">
        <f t="shared" si="3"/>
        <v>0</v>
      </c>
      <c r="I47" s="147"/>
      <c r="J47" s="101">
        <f t="shared" ref="J47:J81" si="4">H47*(1-I47)</f>
        <v>0</v>
      </c>
      <c r="K47" s="51" t="s">
        <v>13</v>
      </c>
    </row>
    <row r="48" spans="2:11" x14ac:dyDescent="0.25">
      <c r="B48" s="81" t="s">
        <v>146</v>
      </c>
      <c r="C48" s="81"/>
      <c r="D48" s="165"/>
      <c r="E48" s="93" t="s">
        <v>16</v>
      </c>
      <c r="F48" s="331">
        <v>22</v>
      </c>
      <c r="G48" s="118" t="s">
        <v>12</v>
      </c>
      <c r="H48" s="91">
        <f t="shared" si="3"/>
        <v>0</v>
      </c>
      <c r="I48" s="147"/>
      <c r="J48" s="101">
        <f t="shared" ref="J48" si="5">H48*(1-I48)</f>
        <v>0</v>
      </c>
      <c r="K48" s="51" t="s">
        <v>13</v>
      </c>
    </row>
    <row r="49" spans="2:11" x14ac:dyDescent="0.25">
      <c r="B49" s="81" t="s">
        <v>33</v>
      </c>
      <c r="C49" s="81"/>
      <c r="D49" s="165"/>
      <c r="E49" s="93" t="s">
        <v>16</v>
      </c>
      <c r="F49" s="331">
        <v>31</v>
      </c>
      <c r="G49" s="118" t="s">
        <v>12</v>
      </c>
      <c r="H49" s="91">
        <f t="shared" si="3"/>
        <v>0</v>
      </c>
      <c r="I49" s="147"/>
      <c r="J49" s="101">
        <f t="shared" si="4"/>
        <v>0</v>
      </c>
      <c r="K49" s="51" t="s">
        <v>13</v>
      </c>
    </row>
    <row r="50" spans="2:11" x14ac:dyDescent="0.25">
      <c r="B50" s="81" t="s">
        <v>34</v>
      </c>
      <c r="C50" s="81"/>
      <c r="D50" s="165"/>
      <c r="E50" s="93" t="s">
        <v>16</v>
      </c>
      <c r="F50" s="331">
        <v>47</v>
      </c>
      <c r="G50" s="118" t="s">
        <v>12</v>
      </c>
      <c r="H50" s="91">
        <f t="shared" si="3"/>
        <v>0</v>
      </c>
      <c r="I50" s="147"/>
      <c r="J50" s="101">
        <f t="shared" si="4"/>
        <v>0</v>
      </c>
      <c r="K50" s="51" t="s">
        <v>13</v>
      </c>
    </row>
    <row r="51" spans="2:11" x14ac:dyDescent="0.25">
      <c r="B51" s="81" t="s">
        <v>35</v>
      </c>
      <c r="C51" s="142" t="s">
        <v>145</v>
      </c>
      <c r="D51" s="165"/>
      <c r="E51" s="93" t="s">
        <v>32</v>
      </c>
      <c r="F51" s="337">
        <v>140</v>
      </c>
      <c r="G51" s="118" t="s">
        <v>12</v>
      </c>
      <c r="H51" s="91">
        <f t="shared" si="3"/>
        <v>0</v>
      </c>
      <c r="I51" s="147"/>
      <c r="J51" s="101">
        <f t="shared" si="4"/>
        <v>0</v>
      </c>
      <c r="K51" s="51" t="s">
        <v>13</v>
      </c>
    </row>
    <row r="52" spans="2:11" x14ac:dyDescent="0.25">
      <c r="B52" s="81" t="s">
        <v>36</v>
      </c>
      <c r="C52" s="81"/>
      <c r="D52" s="165"/>
      <c r="E52" s="93" t="s">
        <v>37</v>
      </c>
      <c r="F52" s="180">
        <v>15</v>
      </c>
      <c r="G52" s="94" t="s">
        <v>12</v>
      </c>
      <c r="H52" s="91">
        <f t="shared" si="3"/>
        <v>0</v>
      </c>
      <c r="I52" s="147"/>
      <c r="J52" s="101">
        <f t="shared" si="4"/>
        <v>0</v>
      </c>
      <c r="K52" s="51" t="s">
        <v>13</v>
      </c>
    </row>
    <row r="53" spans="2:11" x14ac:dyDescent="0.25">
      <c r="B53" s="81" t="s">
        <v>210</v>
      </c>
      <c r="C53" s="81"/>
      <c r="D53" s="165"/>
      <c r="E53" s="93" t="s">
        <v>17</v>
      </c>
      <c r="F53" s="180">
        <v>293</v>
      </c>
      <c r="G53" s="94" t="s">
        <v>12</v>
      </c>
      <c r="H53" s="91">
        <f t="shared" si="3"/>
        <v>0</v>
      </c>
      <c r="I53" s="147"/>
      <c r="J53" s="101">
        <f t="shared" si="4"/>
        <v>0</v>
      </c>
      <c r="K53" s="51" t="s">
        <v>13</v>
      </c>
    </row>
    <row r="54" spans="2:11" x14ac:dyDescent="0.25">
      <c r="B54" s="81" t="s">
        <v>38</v>
      </c>
      <c r="C54" s="81"/>
      <c r="D54" s="165"/>
      <c r="E54" s="93" t="s">
        <v>37</v>
      </c>
      <c r="F54" s="180">
        <v>19</v>
      </c>
      <c r="G54" s="94" t="s">
        <v>12</v>
      </c>
      <c r="H54" s="91">
        <f t="shared" si="3"/>
        <v>0</v>
      </c>
      <c r="I54" s="147"/>
      <c r="J54" s="101">
        <f t="shared" si="4"/>
        <v>0</v>
      </c>
      <c r="K54" s="51" t="s">
        <v>13</v>
      </c>
    </row>
    <row r="55" spans="2:11" x14ac:dyDescent="0.25">
      <c r="B55" s="81" t="s">
        <v>39</v>
      </c>
      <c r="C55" s="81"/>
      <c r="D55" s="165"/>
      <c r="E55" s="93" t="s">
        <v>37</v>
      </c>
      <c r="F55" s="180">
        <v>29</v>
      </c>
      <c r="G55" s="94" t="s">
        <v>12</v>
      </c>
      <c r="H55" s="91">
        <f t="shared" si="3"/>
        <v>0</v>
      </c>
      <c r="I55" s="147"/>
      <c r="J55" s="101">
        <f t="shared" si="4"/>
        <v>0</v>
      </c>
      <c r="K55" s="51" t="s">
        <v>13</v>
      </c>
    </row>
    <row r="56" spans="2:11" x14ac:dyDescent="0.25">
      <c r="B56" s="81" t="s">
        <v>40</v>
      </c>
      <c r="C56" s="81"/>
      <c r="D56" s="165"/>
      <c r="E56" s="93" t="s">
        <v>17</v>
      </c>
      <c r="F56" s="180">
        <v>380</v>
      </c>
      <c r="G56" s="94" t="s">
        <v>12</v>
      </c>
      <c r="H56" s="91">
        <f t="shared" si="3"/>
        <v>0</v>
      </c>
      <c r="I56" s="147"/>
      <c r="J56" s="101">
        <f t="shared" si="4"/>
        <v>0</v>
      </c>
      <c r="K56" s="51" t="s">
        <v>13</v>
      </c>
    </row>
    <row r="57" spans="2:11" x14ac:dyDescent="0.25">
      <c r="B57" s="81" t="s">
        <v>41</v>
      </c>
      <c r="C57" s="81"/>
      <c r="D57" s="165"/>
      <c r="E57" s="93" t="s">
        <v>17</v>
      </c>
      <c r="F57" s="180">
        <v>38</v>
      </c>
      <c r="G57" s="94" t="s">
        <v>12</v>
      </c>
      <c r="H57" s="91">
        <f t="shared" si="3"/>
        <v>0</v>
      </c>
      <c r="I57" s="147"/>
      <c r="J57" s="101">
        <f t="shared" si="4"/>
        <v>0</v>
      </c>
      <c r="K57" s="51" t="s">
        <v>13</v>
      </c>
    </row>
    <row r="58" spans="2:11" x14ac:dyDescent="0.25">
      <c r="B58" s="81" t="s">
        <v>42</v>
      </c>
      <c r="C58" s="81"/>
      <c r="D58" s="165"/>
      <c r="E58" s="93" t="s">
        <v>20</v>
      </c>
      <c r="F58" s="180">
        <v>49</v>
      </c>
      <c r="G58" s="94" t="s">
        <v>12</v>
      </c>
      <c r="H58" s="91">
        <f t="shared" si="3"/>
        <v>0</v>
      </c>
      <c r="I58" s="147"/>
      <c r="J58" s="101">
        <f t="shared" si="4"/>
        <v>0</v>
      </c>
      <c r="K58" s="51" t="s">
        <v>13</v>
      </c>
    </row>
    <row r="59" spans="2:11" x14ac:dyDescent="0.25">
      <c r="B59" s="81" t="s">
        <v>43</v>
      </c>
      <c r="C59" s="81"/>
      <c r="D59" s="165"/>
      <c r="E59" s="93" t="s">
        <v>20</v>
      </c>
      <c r="F59" s="180">
        <v>50</v>
      </c>
      <c r="G59" s="94" t="s">
        <v>12</v>
      </c>
      <c r="H59" s="91">
        <f t="shared" si="3"/>
        <v>0</v>
      </c>
      <c r="I59" s="147"/>
      <c r="J59" s="101">
        <f t="shared" si="4"/>
        <v>0</v>
      </c>
      <c r="K59" s="51" t="s">
        <v>13</v>
      </c>
    </row>
    <row r="60" spans="2:11" x14ac:dyDescent="0.25">
      <c r="B60" s="81" t="s">
        <v>44</v>
      </c>
      <c r="C60" s="81"/>
      <c r="D60" s="165"/>
      <c r="E60" s="93" t="s">
        <v>20</v>
      </c>
      <c r="F60" s="180">
        <v>51</v>
      </c>
      <c r="G60" s="94" t="s">
        <v>12</v>
      </c>
      <c r="H60" s="91">
        <f t="shared" si="3"/>
        <v>0</v>
      </c>
      <c r="I60" s="147"/>
      <c r="J60" s="101">
        <f t="shared" si="4"/>
        <v>0</v>
      </c>
      <c r="K60" s="51" t="s">
        <v>13</v>
      </c>
    </row>
    <row r="61" spans="2:11" x14ac:dyDescent="0.25">
      <c r="B61" s="81" t="s">
        <v>147</v>
      </c>
      <c r="C61" s="81"/>
      <c r="D61" s="165"/>
      <c r="E61" s="93" t="s">
        <v>16</v>
      </c>
      <c r="F61" s="180">
        <v>69</v>
      </c>
      <c r="G61" s="94" t="s">
        <v>12</v>
      </c>
      <c r="H61" s="91">
        <f t="shared" si="3"/>
        <v>0</v>
      </c>
      <c r="I61" s="147"/>
      <c r="J61" s="101">
        <f t="shared" si="4"/>
        <v>0</v>
      </c>
      <c r="K61" s="51" t="s">
        <v>13</v>
      </c>
    </row>
    <row r="62" spans="2:11" x14ac:dyDescent="0.25">
      <c r="B62" s="81" t="s">
        <v>45</v>
      </c>
      <c r="C62" s="81"/>
      <c r="D62" s="165"/>
      <c r="E62" s="93" t="s">
        <v>16</v>
      </c>
      <c r="F62" s="180">
        <v>85</v>
      </c>
      <c r="G62" s="94" t="s">
        <v>12</v>
      </c>
      <c r="H62" s="91">
        <f t="shared" si="3"/>
        <v>0</v>
      </c>
      <c r="I62" s="147"/>
      <c r="J62" s="101">
        <f t="shared" si="4"/>
        <v>0</v>
      </c>
      <c r="K62" s="51" t="s">
        <v>13</v>
      </c>
    </row>
    <row r="63" spans="2:11" x14ac:dyDescent="0.25">
      <c r="B63" s="81" t="s">
        <v>46</v>
      </c>
      <c r="C63" s="81"/>
      <c r="D63" s="165"/>
      <c r="E63" s="93" t="s">
        <v>16</v>
      </c>
      <c r="F63" s="180">
        <v>113</v>
      </c>
      <c r="G63" s="94" t="s">
        <v>12</v>
      </c>
      <c r="H63" s="91">
        <f t="shared" si="3"/>
        <v>0</v>
      </c>
      <c r="I63" s="147"/>
      <c r="J63" s="101">
        <f t="shared" si="4"/>
        <v>0</v>
      </c>
      <c r="K63" s="51" t="s">
        <v>13</v>
      </c>
    </row>
    <row r="64" spans="2:11" x14ac:dyDescent="0.25">
      <c r="B64" s="81" t="s">
        <v>111</v>
      </c>
      <c r="C64" s="81"/>
      <c r="D64" s="165"/>
      <c r="E64" s="93" t="s">
        <v>16</v>
      </c>
      <c r="F64" s="337">
        <v>141</v>
      </c>
      <c r="G64" s="118" t="s">
        <v>12</v>
      </c>
      <c r="H64" s="91">
        <f t="shared" si="3"/>
        <v>0</v>
      </c>
      <c r="I64" s="147"/>
      <c r="J64" s="101">
        <f t="shared" si="4"/>
        <v>0</v>
      </c>
      <c r="K64" s="51" t="s">
        <v>13</v>
      </c>
    </row>
    <row r="65" spans="2:11" x14ac:dyDescent="0.25">
      <c r="B65" s="81" t="s">
        <v>47</v>
      </c>
      <c r="C65" s="81"/>
      <c r="D65" s="165"/>
      <c r="E65" s="93" t="s">
        <v>17</v>
      </c>
      <c r="F65" s="180">
        <v>1961</v>
      </c>
      <c r="G65" s="94" t="s">
        <v>12</v>
      </c>
      <c r="H65" s="91">
        <f t="shared" si="3"/>
        <v>0</v>
      </c>
      <c r="I65" s="147"/>
      <c r="J65" s="101">
        <f t="shared" si="4"/>
        <v>0</v>
      </c>
      <c r="K65" s="51" t="s">
        <v>13</v>
      </c>
    </row>
    <row r="66" spans="2:11" x14ac:dyDescent="0.25">
      <c r="B66" s="81" t="s">
        <v>48</v>
      </c>
      <c r="C66" s="81"/>
      <c r="D66" s="165"/>
      <c r="E66" s="93" t="s">
        <v>20</v>
      </c>
      <c r="F66" s="180">
        <v>87</v>
      </c>
      <c r="G66" s="94" t="s">
        <v>12</v>
      </c>
      <c r="H66" s="91">
        <f t="shared" si="3"/>
        <v>0</v>
      </c>
      <c r="I66" s="147"/>
      <c r="J66" s="101">
        <f t="shared" si="4"/>
        <v>0</v>
      </c>
      <c r="K66" s="51" t="s">
        <v>13</v>
      </c>
    </row>
    <row r="67" spans="2:11" x14ac:dyDescent="0.25">
      <c r="B67" s="81" t="s">
        <v>113</v>
      </c>
      <c r="C67" s="81"/>
      <c r="D67" s="165"/>
      <c r="E67" s="93" t="s">
        <v>20</v>
      </c>
      <c r="F67" s="337">
        <v>131</v>
      </c>
      <c r="G67" s="118" t="s">
        <v>12</v>
      </c>
      <c r="H67" s="91">
        <f t="shared" si="3"/>
        <v>0</v>
      </c>
      <c r="I67" s="147"/>
      <c r="J67" s="101">
        <f t="shared" si="4"/>
        <v>0</v>
      </c>
      <c r="K67" s="51" t="s">
        <v>13</v>
      </c>
    </row>
    <row r="68" spans="2:11" x14ac:dyDescent="0.25">
      <c r="B68" s="81" t="s">
        <v>163</v>
      </c>
      <c r="C68" s="81"/>
      <c r="D68" s="165"/>
      <c r="E68" s="93" t="s">
        <v>17</v>
      </c>
      <c r="F68" s="180">
        <v>2341</v>
      </c>
      <c r="G68" s="94" t="s">
        <v>12</v>
      </c>
      <c r="H68" s="91">
        <f t="shared" si="3"/>
        <v>0</v>
      </c>
      <c r="I68" s="147"/>
      <c r="J68" s="101">
        <f t="shared" si="4"/>
        <v>0</v>
      </c>
      <c r="K68" s="51" t="s">
        <v>13</v>
      </c>
    </row>
    <row r="69" spans="2:11" x14ac:dyDescent="0.25">
      <c r="B69" s="81" t="s">
        <v>49</v>
      </c>
      <c r="C69" s="81"/>
      <c r="D69" s="165"/>
      <c r="E69" s="93" t="s">
        <v>20</v>
      </c>
      <c r="F69" s="180">
        <v>87</v>
      </c>
      <c r="G69" s="94" t="s">
        <v>12</v>
      </c>
      <c r="H69" s="91">
        <f t="shared" si="3"/>
        <v>0</v>
      </c>
      <c r="I69" s="147"/>
      <c r="J69" s="101">
        <f t="shared" si="4"/>
        <v>0</v>
      </c>
      <c r="K69" s="51" t="s">
        <v>13</v>
      </c>
    </row>
    <row r="70" spans="2:11" x14ac:dyDescent="0.25">
      <c r="B70" s="81" t="s">
        <v>50</v>
      </c>
      <c r="C70" s="81"/>
      <c r="D70" s="165"/>
      <c r="E70" s="93" t="s">
        <v>20</v>
      </c>
      <c r="F70" s="180">
        <v>104</v>
      </c>
      <c r="G70" s="94" t="s">
        <v>12</v>
      </c>
      <c r="H70" s="91">
        <f t="shared" si="3"/>
        <v>0</v>
      </c>
      <c r="I70" s="147"/>
      <c r="J70" s="101">
        <f t="shared" si="4"/>
        <v>0</v>
      </c>
      <c r="K70" s="51" t="s">
        <v>13</v>
      </c>
    </row>
    <row r="71" spans="2:11" x14ac:dyDescent="0.25">
      <c r="B71" s="81" t="s">
        <v>51</v>
      </c>
      <c r="C71" s="81"/>
      <c r="D71" s="165"/>
      <c r="E71" s="93" t="s">
        <v>17</v>
      </c>
      <c r="F71" s="180">
        <v>2485</v>
      </c>
      <c r="G71" s="94" t="s">
        <v>12</v>
      </c>
      <c r="H71" s="91">
        <f t="shared" si="3"/>
        <v>0</v>
      </c>
      <c r="I71" s="147"/>
      <c r="J71" s="101">
        <f t="shared" si="4"/>
        <v>0</v>
      </c>
      <c r="K71" s="51" t="s">
        <v>13</v>
      </c>
    </row>
    <row r="72" spans="2:11" x14ac:dyDescent="0.25">
      <c r="B72" s="81" t="s">
        <v>52</v>
      </c>
      <c r="C72" s="81"/>
      <c r="D72" s="165"/>
      <c r="E72" s="93" t="s">
        <v>17</v>
      </c>
      <c r="F72" s="180">
        <v>22568</v>
      </c>
      <c r="G72" s="94" t="s">
        <v>12</v>
      </c>
      <c r="H72" s="91">
        <f t="shared" si="3"/>
        <v>0</v>
      </c>
      <c r="I72" s="147"/>
      <c r="J72" s="101">
        <f t="shared" si="4"/>
        <v>0</v>
      </c>
      <c r="K72" s="51" t="s">
        <v>13</v>
      </c>
    </row>
    <row r="73" spans="2:11" x14ac:dyDescent="0.25">
      <c r="B73" s="81" t="s">
        <v>53</v>
      </c>
      <c r="C73" s="81"/>
      <c r="D73" s="165"/>
      <c r="E73" s="93" t="s">
        <v>20</v>
      </c>
      <c r="F73" s="180">
        <v>113</v>
      </c>
      <c r="G73" s="94" t="s">
        <v>12</v>
      </c>
      <c r="H73" s="91">
        <f t="shared" si="3"/>
        <v>0</v>
      </c>
      <c r="I73" s="147"/>
      <c r="J73" s="101">
        <f t="shared" si="4"/>
        <v>0</v>
      </c>
      <c r="K73" s="51" t="s">
        <v>13</v>
      </c>
    </row>
    <row r="74" spans="2:11" x14ac:dyDescent="0.25">
      <c r="B74" s="81" t="s">
        <v>112</v>
      </c>
      <c r="C74" s="81"/>
      <c r="D74" s="165"/>
      <c r="E74" s="93" t="s">
        <v>20</v>
      </c>
      <c r="F74" s="180">
        <v>115</v>
      </c>
      <c r="G74" s="94" t="s">
        <v>12</v>
      </c>
      <c r="H74" s="91">
        <f t="shared" si="3"/>
        <v>0</v>
      </c>
      <c r="I74" s="147"/>
      <c r="J74" s="101">
        <f t="shared" si="4"/>
        <v>0</v>
      </c>
      <c r="K74" s="51" t="s">
        <v>13</v>
      </c>
    </row>
    <row r="75" spans="2:11" x14ac:dyDescent="0.25">
      <c r="B75" s="81" t="s">
        <v>54</v>
      </c>
      <c r="C75" s="143"/>
      <c r="D75" s="165"/>
      <c r="E75" s="93" t="s">
        <v>20</v>
      </c>
      <c r="F75" s="180">
        <v>33</v>
      </c>
      <c r="G75" s="94" t="s">
        <v>12</v>
      </c>
      <c r="H75" s="91">
        <f t="shared" si="3"/>
        <v>0</v>
      </c>
      <c r="I75" s="147"/>
      <c r="J75" s="101">
        <f t="shared" si="4"/>
        <v>0</v>
      </c>
      <c r="K75" s="51" t="s">
        <v>13</v>
      </c>
    </row>
    <row r="76" spans="2:11" x14ac:dyDescent="0.25">
      <c r="B76" s="81" t="s">
        <v>162</v>
      </c>
      <c r="C76" s="81"/>
      <c r="D76" s="165"/>
      <c r="E76" s="93" t="s">
        <v>17</v>
      </c>
      <c r="F76" s="184"/>
      <c r="G76" s="94" t="s">
        <v>12</v>
      </c>
      <c r="H76" s="181">
        <f>ROUND(D76*F76,3)</f>
        <v>0</v>
      </c>
      <c r="I76" s="182"/>
      <c r="J76" s="183">
        <f>H76*(1-I76)</f>
        <v>0</v>
      </c>
      <c r="K76" s="51" t="s">
        <v>13</v>
      </c>
    </row>
    <row r="77" spans="2:11" x14ac:dyDescent="0.25">
      <c r="B77" s="81" t="s">
        <v>202</v>
      </c>
      <c r="C77" s="81"/>
      <c r="D77" s="165"/>
      <c r="E77" s="93" t="s">
        <v>17</v>
      </c>
      <c r="F77" s="180">
        <v>638</v>
      </c>
      <c r="G77" s="94" t="s">
        <v>12</v>
      </c>
      <c r="H77" s="91">
        <f t="shared" si="3"/>
        <v>0</v>
      </c>
      <c r="I77" s="147"/>
      <c r="J77" s="101">
        <f t="shared" si="4"/>
        <v>0</v>
      </c>
      <c r="K77" s="51" t="s">
        <v>13</v>
      </c>
    </row>
    <row r="78" spans="2:11" x14ac:dyDescent="0.25">
      <c r="B78" s="143"/>
      <c r="C78" s="137"/>
      <c r="D78" s="165"/>
      <c r="E78" s="185"/>
      <c r="F78" s="186"/>
      <c r="G78" s="94" t="s">
        <v>12</v>
      </c>
      <c r="H78" s="91">
        <f>ROUND(D78*F78,3)</f>
        <v>0</v>
      </c>
      <c r="I78" s="147"/>
      <c r="J78" s="101">
        <f>H78*(1-I78)</f>
        <v>0</v>
      </c>
      <c r="K78" s="51" t="s">
        <v>13</v>
      </c>
    </row>
    <row r="79" spans="2:11" x14ac:dyDescent="0.25">
      <c r="B79" s="143"/>
      <c r="C79" s="137"/>
      <c r="D79" s="165"/>
      <c r="E79" s="144"/>
      <c r="F79" s="186"/>
      <c r="G79" s="94" t="s">
        <v>12</v>
      </c>
      <c r="H79" s="91">
        <f>ROUND(D79*F79,3)</f>
        <v>0</v>
      </c>
      <c r="I79" s="147"/>
      <c r="J79" s="101">
        <f>H79*(1-I79)</f>
        <v>0</v>
      </c>
      <c r="K79" s="51" t="s">
        <v>13</v>
      </c>
    </row>
    <row r="80" spans="2:11" x14ac:dyDescent="0.25">
      <c r="B80" s="143"/>
      <c r="C80" s="137"/>
      <c r="D80" s="165"/>
      <c r="E80" s="185"/>
      <c r="F80" s="186"/>
      <c r="G80" s="94" t="s">
        <v>12</v>
      </c>
      <c r="H80" s="91">
        <f t="shared" si="3"/>
        <v>0</v>
      </c>
      <c r="I80" s="147"/>
      <c r="J80" s="101">
        <f t="shared" si="4"/>
        <v>0</v>
      </c>
      <c r="K80" s="51" t="s">
        <v>13</v>
      </c>
    </row>
    <row r="81" spans="2:11" x14ac:dyDescent="0.25">
      <c r="B81" s="317" t="s">
        <v>25</v>
      </c>
      <c r="C81" s="163"/>
      <c r="D81" s="318"/>
      <c r="E81" s="314"/>
      <c r="F81" s="319"/>
      <c r="G81" s="320" t="s">
        <v>12</v>
      </c>
      <c r="H81" s="321">
        <f t="shared" si="3"/>
        <v>0</v>
      </c>
      <c r="I81" s="315"/>
      <c r="J81" s="316">
        <f t="shared" si="4"/>
        <v>0</v>
      </c>
      <c r="K81" s="51" t="s">
        <v>13</v>
      </c>
    </row>
    <row r="82" spans="2:11" x14ac:dyDescent="0.25">
      <c r="B82" s="323" t="s">
        <v>138</v>
      </c>
      <c r="C82" s="324"/>
      <c r="D82" s="325"/>
      <c r="E82" s="326"/>
      <c r="F82" s="327"/>
      <c r="G82" s="324"/>
      <c r="H82" s="328"/>
      <c r="I82" s="309"/>
      <c r="J82" s="310"/>
      <c r="K82" s="51" t="s">
        <v>13</v>
      </c>
    </row>
    <row r="83" spans="2:11" hidden="1" x14ac:dyDescent="0.25">
      <c r="D83"/>
      <c r="F83"/>
      <c r="H83"/>
      <c r="I83"/>
      <c r="J83"/>
      <c r="K83" s="51" t="s">
        <v>13</v>
      </c>
    </row>
    <row r="84" spans="2:11" x14ac:dyDescent="0.25">
      <c r="B84" s="88" t="s">
        <v>55</v>
      </c>
      <c r="C84" s="88"/>
      <c r="D84" s="167"/>
      <c r="E84" s="89" t="s">
        <v>20</v>
      </c>
      <c r="F84" s="178"/>
      <c r="G84" s="177" t="s">
        <v>12</v>
      </c>
      <c r="H84" s="91">
        <f t="shared" ref="H84:H140" si="6">ROUND(D84*F84,3)</f>
        <v>0</v>
      </c>
      <c r="I84" s="92"/>
      <c r="J84" s="104">
        <f>H84*(1-I84)</f>
        <v>0</v>
      </c>
      <c r="K84" s="51" t="s">
        <v>13</v>
      </c>
    </row>
    <row r="85" spans="2:11" x14ac:dyDescent="0.25">
      <c r="B85" s="81" t="s">
        <v>56</v>
      </c>
      <c r="C85" s="81"/>
      <c r="D85" s="165"/>
      <c r="E85" s="82" t="s">
        <v>20</v>
      </c>
      <c r="F85" s="338">
        <v>111</v>
      </c>
      <c r="G85" s="118" t="s">
        <v>12</v>
      </c>
      <c r="H85" s="91">
        <f t="shared" si="6"/>
        <v>0</v>
      </c>
      <c r="I85" s="84"/>
      <c r="J85" s="101">
        <f t="shared" ref="J85:J140" si="7">H85*(1-I85)</f>
        <v>0</v>
      </c>
      <c r="K85" s="51" t="s">
        <v>13</v>
      </c>
    </row>
    <row r="86" spans="2:11" x14ac:dyDescent="0.25">
      <c r="B86" s="110" t="s">
        <v>57</v>
      </c>
      <c r="C86" s="110"/>
      <c r="D86" s="165"/>
      <c r="E86" s="82" t="s">
        <v>20</v>
      </c>
      <c r="F86" s="331">
        <v>161</v>
      </c>
      <c r="G86" s="118" t="s">
        <v>12</v>
      </c>
      <c r="H86" s="91">
        <f t="shared" si="6"/>
        <v>0</v>
      </c>
      <c r="I86" s="96"/>
      <c r="J86" s="101">
        <f t="shared" si="7"/>
        <v>0</v>
      </c>
      <c r="K86" s="51" t="s">
        <v>13</v>
      </c>
    </row>
    <row r="87" spans="2:11" x14ac:dyDescent="0.25">
      <c r="B87" s="110" t="s">
        <v>58</v>
      </c>
      <c r="C87" s="110"/>
      <c r="D87" s="165"/>
      <c r="E87" s="82" t="s">
        <v>20</v>
      </c>
      <c r="F87" s="331">
        <v>167</v>
      </c>
      <c r="G87" s="118" t="s">
        <v>12</v>
      </c>
      <c r="H87" s="91">
        <f t="shared" si="6"/>
        <v>0</v>
      </c>
      <c r="I87" s="96"/>
      <c r="J87" s="101">
        <f t="shared" si="7"/>
        <v>0</v>
      </c>
      <c r="K87" s="51" t="s">
        <v>13</v>
      </c>
    </row>
    <row r="88" spans="2:11" x14ac:dyDescent="0.25">
      <c r="B88" s="110" t="s">
        <v>59</v>
      </c>
      <c r="C88" s="111"/>
      <c r="D88" s="165"/>
      <c r="E88" s="82" t="s">
        <v>20</v>
      </c>
      <c r="F88" s="331">
        <v>191</v>
      </c>
      <c r="G88" s="118" t="s">
        <v>12</v>
      </c>
      <c r="H88" s="91">
        <f t="shared" si="6"/>
        <v>0</v>
      </c>
      <c r="I88" s="96"/>
      <c r="J88" s="101">
        <f t="shared" si="7"/>
        <v>0</v>
      </c>
      <c r="K88" s="51" t="s">
        <v>13</v>
      </c>
    </row>
    <row r="89" spans="2:11" x14ac:dyDescent="0.25">
      <c r="B89" s="110" t="s">
        <v>60</v>
      </c>
      <c r="C89" s="111"/>
      <c r="D89" s="165"/>
      <c r="E89" s="82" t="s">
        <v>20</v>
      </c>
      <c r="F89" s="331">
        <v>275</v>
      </c>
      <c r="G89" s="118" t="s">
        <v>12</v>
      </c>
      <c r="H89" s="91">
        <f t="shared" si="6"/>
        <v>0</v>
      </c>
      <c r="I89" s="96"/>
      <c r="J89" s="101">
        <f t="shared" si="7"/>
        <v>0</v>
      </c>
      <c r="K89" s="51" t="s">
        <v>13</v>
      </c>
    </row>
    <row r="90" spans="2:11" x14ac:dyDescent="0.25">
      <c r="B90" s="110" t="s">
        <v>61</v>
      </c>
      <c r="C90" s="111"/>
      <c r="D90" s="165"/>
      <c r="E90" s="82" t="s">
        <v>20</v>
      </c>
      <c r="F90" s="331">
        <v>349</v>
      </c>
      <c r="G90" s="118" t="s">
        <v>12</v>
      </c>
      <c r="H90" s="91">
        <f t="shared" si="6"/>
        <v>0</v>
      </c>
      <c r="I90" s="96"/>
      <c r="J90" s="101">
        <f t="shared" si="7"/>
        <v>0</v>
      </c>
      <c r="K90" s="51" t="s">
        <v>13</v>
      </c>
    </row>
    <row r="91" spans="2:11" x14ac:dyDescent="0.25">
      <c r="B91" s="110" t="s">
        <v>62</v>
      </c>
      <c r="C91" s="111"/>
      <c r="D91" s="165"/>
      <c r="E91" s="82" t="s">
        <v>20</v>
      </c>
      <c r="F91" s="331">
        <v>465</v>
      </c>
      <c r="G91" s="118" t="s">
        <v>12</v>
      </c>
      <c r="H91" s="91">
        <f t="shared" si="6"/>
        <v>0</v>
      </c>
      <c r="I91" s="96"/>
      <c r="J91" s="101">
        <f t="shared" si="7"/>
        <v>0</v>
      </c>
      <c r="K91" s="51" t="s">
        <v>13</v>
      </c>
    </row>
    <row r="92" spans="2:11" x14ac:dyDescent="0.25">
      <c r="B92" s="110" t="s">
        <v>63</v>
      </c>
      <c r="C92" s="111"/>
      <c r="D92" s="165"/>
      <c r="E92" s="82" t="s">
        <v>20</v>
      </c>
      <c r="F92" s="331">
        <v>476</v>
      </c>
      <c r="G92" s="118" t="s">
        <v>12</v>
      </c>
      <c r="H92" s="91">
        <f t="shared" si="6"/>
        <v>0</v>
      </c>
      <c r="I92" s="96"/>
      <c r="J92" s="101">
        <f t="shared" si="7"/>
        <v>0</v>
      </c>
      <c r="K92" s="51" t="s">
        <v>13</v>
      </c>
    </row>
    <row r="93" spans="2:11" x14ac:dyDescent="0.25">
      <c r="B93" s="110" t="s">
        <v>64</v>
      </c>
      <c r="C93" s="111"/>
      <c r="D93" s="165"/>
      <c r="E93" s="82" t="s">
        <v>20</v>
      </c>
      <c r="F93" s="331">
        <v>550</v>
      </c>
      <c r="G93" s="118" t="s">
        <v>12</v>
      </c>
      <c r="H93" s="91">
        <f t="shared" si="6"/>
        <v>0</v>
      </c>
      <c r="I93" s="96"/>
      <c r="J93" s="101">
        <f t="shared" si="7"/>
        <v>0</v>
      </c>
      <c r="K93" s="51" t="s">
        <v>13</v>
      </c>
    </row>
    <row r="94" spans="2:11" x14ac:dyDescent="0.25">
      <c r="B94" s="110" t="s">
        <v>65</v>
      </c>
      <c r="C94" s="111"/>
      <c r="D94" s="165"/>
      <c r="E94" s="82" t="s">
        <v>20</v>
      </c>
      <c r="F94" s="331">
        <v>616</v>
      </c>
      <c r="G94" s="118" t="s">
        <v>12</v>
      </c>
      <c r="H94" s="91">
        <f t="shared" si="6"/>
        <v>0</v>
      </c>
      <c r="I94" s="96"/>
      <c r="J94" s="101">
        <f t="shared" si="7"/>
        <v>0</v>
      </c>
      <c r="K94" s="51" t="s">
        <v>13</v>
      </c>
    </row>
    <row r="95" spans="2:11" x14ac:dyDescent="0.25">
      <c r="B95" s="110" t="s">
        <v>66</v>
      </c>
      <c r="C95" s="110"/>
      <c r="D95" s="165"/>
      <c r="E95" s="82" t="s">
        <v>20</v>
      </c>
      <c r="F95" s="331">
        <v>136</v>
      </c>
      <c r="G95" s="118" t="s">
        <v>12</v>
      </c>
      <c r="H95" s="91">
        <f t="shared" si="6"/>
        <v>0</v>
      </c>
      <c r="I95" s="96"/>
      <c r="J95" s="101">
        <f t="shared" si="7"/>
        <v>0</v>
      </c>
      <c r="K95" s="51" t="s">
        <v>13</v>
      </c>
    </row>
    <row r="96" spans="2:11" x14ac:dyDescent="0.25">
      <c r="B96" s="110" t="s">
        <v>67</v>
      </c>
      <c r="C96" s="110"/>
      <c r="D96" s="165"/>
      <c r="E96" s="82" t="s">
        <v>20</v>
      </c>
      <c r="F96" s="331">
        <v>229</v>
      </c>
      <c r="G96" s="118" t="s">
        <v>12</v>
      </c>
      <c r="H96" s="91">
        <f t="shared" si="6"/>
        <v>0</v>
      </c>
      <c r="I96" s="96"/>
      <c r="J96" s="101">
        <f t="shared" si="7"/>
        <v>0</v>
      </c>
      <c r="K96" s="51" t="s">
        <v>13</v>
      </c>
    </row>
    <row r="97" spans="2:11" x14ac:dyDescent="0.25">
      <c r="B97" s="110" t="s">
        <v>68</v>
      </c>
      <c r="C97" s="110"/>
      <c r="D97" s="165"/>
      <c r="E97" s="82" t="s">
        <v>20</v>
      </c>
      <c r="F97" s="331">
        <v>244</v>
      </c>
      <c r="G97" s="118" t="s">
        <v>12</v>
      </c>
      <c r="H97" s="91">
        <f t="shared" si="6"/>
        <v>0</v>
      </c>
      <c r="I97" s="96"/>
      <c r="J97" s="101">
        <f t="shared" si="7"/>
        <v>0</v>
      </c>
      <c r="K97" s="51" t="s">
        <v>13</v>
      </c>
    </row>
    <row r="98" spans="2:11" x14ac:dyDescent="0.25">
      <c r="B98" s="110" t="s">
        <v>69</v>
      </c>
      <c r="C98" s="110"/>
      <c r="D98" s="165"/>
      <c r="E98" s="82" t="s">
        <v>20</v>
      </c>
      <c r="F98" s="331">
        <v>244</v>
      </c>
      <c r="G98" s="118" t="s">
        <v>12</v>
      </c>
      <c r="H98" s="91">
        <f t="shared" si="6"/>
        <v>0</v>
      </c>
      <c r="I98" s="96"/>
      <c r="J98" s="101">
        <f t="shared" si="7"/>
        <v>0</v>
      </c>
      <c r="K98" s="51" t="s">
        <v>13</v>
      </c>
    </row>
    <row r="99" spans="2:11" x14ac:dyDescent="0.25">
      <c r="B99" s="110" t="s">
        <v>70</v>
      </c>
      <c r="C99" s="110"/>
      <c r="D99" s="165"/>
      <c r="E99" s="82" t="s">
        <v>20</v>
      </c>
      <c r="F99" s="331">
        <v>226</v>
      </c>
      <c r="G99" s="118" t="s">
        <v>12</v>
      </c>
      <c r="H99" s="91">
        <f t="shared" si="6"/>
        <v>0</v>
      </c>
      <c r="I99" s="96"/>
      <c r="J99" s="101">
        <f t="shared" si="7"/>
        <v>0</v>
      </c>
      <c r="K99" s="51" t="s">
        <v>13</v>
      </c>
    </row>
    <row r="100" spans="2:11" x14ac:dyDescent="0.25">
      <c r="B100" s="110" t="s">
        <v>71</v>
      </c>
      <c r="C100" s="110"/>
      <c r="D100" s="165"/>
      <c r="E100" s="82" t="s">
        <v>20</v>
      </c>
      <c r="F100" s="331">
        <v>465</v>
      </c>
      <c r="G100" s="118" t="s">
        <v>12</v>
      </c>
      <c r="H100" s="91">
        <f t="shared" si="6"/>
        <v>0</v>
      </c>
      <c r="I100" s="96"/>
      <c r="J100" s="101">
        <f t="shared" si="7"/>
        <v>0</v>
      </c>
      <c r="K100" s="51" t="s">
        <v>13</v>
      </c>
    </row>
    <row r="101" spans="2:11" x14ac:dyDescent="0.25">
      <c r="B101" s="110" t="s">
        <v>72</v>
      </c>
      <c r="C101" s="110"/>
      <c r="D101" s="165"/>
      <c r="E101" s="82" t="s">
        <v>20</v>
      </c>
      <c r="F101" s="331">
        <v>459</v>
      </c>
      <c r="G101" s="118" t="s">
        <v>12</v>
      </c>
      <c r="H101" s="91">
        <f t="shared" si="6"/>
        <v>0</v>
      </c>
      <c r="I101" s="96"/>
      <c r="J101" s="101">
        <f t="shared" si="7"/>
        <v>0</v>
      </c>
      <c r="K101" s="51" t="s">
        <v>13</v>
      </c>
    </row>
    <row r="102" spans="2:11" x14ac:dyDescent="0.25">
      <c r="B102" s="110" t="s">
        <v>73</v>
      </c>
      <c r="C102" s="110"/>
      <c r="D102" s="165"/>
      <c r="E102" s="82" t="s">
        <v>20</v>
      </c>
      <c r="F102" s="331">
        <v>501</v>
      </c>
      <c r="G102" s="118" t="s">
        <v>12</v>
      </c>
      <c r="H102" s="91">
        <f t="shared" si="6"/>
        <v>0</v>
      </c>
      <c r="I102" s="96"/>
      <c r="J102" s="101">
        <f t="shared" si="7"/>
        <v>0</v>
      </c>
      <c r="K102" s="51" t="s">
        <v>13</v>
      </c>
    </row>
    <row r="103" spans="2:11" x14ac:dyDescent="0.25">
      <c r="B103" s="110" t="s">
        <v>74</v>
      </c>
      <c r="C103" s="110"/>
      <c r="D103" s="165"/>
      <c r="E103" s="82" t="s">
        <v>20</v>
      </c>
      <c r="F103" s="331">
        <v>580</v>
      </c>
      <c r="G103" s="118" t="s">
        <v>12</v>
      </c>
      <c r="H103" s="91">
        <f t="shared" si="6"/>
        <v>0</v>
      </c>
      <c r="I103" s="96"/>
      <c r="J103" s="101">
        <f t="shared" si="7"/>
        <v>0</v>
      </c>
      <c r="K103" s="51" t="s">
        <v>13</v>
      </c>
    </row>
    <row r="104" spans="2:11" x14ac:dyDescent="0.25">
      <c r="B104" s="110" t="s">
        <v>75</v>
      </c>
      <c r="C104" s="110"/>
      <c r="D104" s="165"/>
      <c r="E104" s="82" t="s">
        <v>20</v>
      </c>
      <c r="F104" s="331">
        <v>654</v>
      </c>
      <c r="G104" s="118" t="s">
        <v>12</v>
      </c>
      <c r="H104" s="91">
        <f t="shared" si="6"/>
        <v>0</v>
      </c>
      <c r="I104" s="96"/>
      <c r="J104" s="101">
        <f t="shared" si="7"/>
        <v>0</v>
      </c>
      <c r="K104" s="51" t="s">
        <v>13</v>
      </c>
    </row>
    <row r="105" spans="2:11" x14ac:dyDescent="0.25">
      <c r="B105" s="110" t="s">
        <v>76</v>
      </c>
      <c r="C105" s="110"/>
      <c r="D105" s="165"/>
      <c r="E105" s="82" t="s">
        <v>20</v>
      </c>
      <c r="F105" s="331">
        <v>728</v>
      </c>
      <c r="G105" s="118" t="s">
        <v>12</v>
      </c>
      <c r="H105" s="91">
        <f t="shared" si="6"/>
        <v>0</v>
      </c>
      <c r="I105" s="96"/>
      <c r="J105" s="101">
        <f t="shared" si="7"/>
        <v>0</v>
      </c>
      <c r="K105" s="51" t="s">
        <v>13</v>
      </c>
    </row>
    <row r="106" spans="2:11" x14ac:dyDescent="0.25">
      <c r="B106" s="110" t="s">
        <v>77</v>
      </c>
      <c r="C106" s="110"/>
      <c r="D106" s="165"/>
      <c r="E106" s="82" t="s">
        <v>20</v>
      </c>
      <c r="F106" s="339">
        <v>901</v>
      </c>
      <c r="G106" s="118" t="s">
        <v>12</v>
      </c>
      <c r="H106" s="91">
        <f t="shared" si="6"/>
        <v>0</v>
      </c>
      <c r="I106" s="96"/>
      <c r="J106" s="101">
        <f t="shared" si="7"/>
        <v>0</v>
      </c>
      <c r="K106" s="51" t="s">
        <v>13</v>
      </c>
    </row>
    <row r="107" spans="2:11" ht="24.75" x14ac:dyDescent="0.25">
      <c r="B107" s="103" t="s">
        <v>78</v>
      </c>
      <c r="C107" s="158"/>
      <c r="D107" s="165"/>
      <c r="E107" s="82" t="s">
        <v>17</v>
      </c>
      <c r="F107" s="179"/>
      <c r="G107" s="118" t="s">
        <v>12</v>
      </c>
      <c r="H107" s="91">
        <f t="shared" si="6"/>
        <v>0</v>
      </c>
      <c r="I107" s="96"/>
      <c r="J107" s="101">
        <f t="shared" si="7"/>
        <v>0</v>
      </c>
      <c r="K107" s="51" t="s">
        <v>13</v>
      </c>
    </row>
    <row r="108" spans="2:11" ht="24.75" x14ac:dyDescent="0.25">
      <c r="B108" s="103" t="s">
        <v>79</v>
      </c>
      <c r="C108" s="159"/>
      <c r="D108" s="165"/>
      <c r="E108" s="82" t="s">
        <v>17</v>
      </c>
      <c r="F108" s="179"/>
      <c r="G108" s="118" t="s">
        <v>12</v>
      </c>
      <c r="H108" s="91">
        <f t="shared" si="6"/>
        <v>0</v>
      </c>
      <c r="I108" s="96"/>
      <c r="J108" s="101">
        <f t="shared" si="7"/>
        <v>0</v>
      </c>
      <c r="K108" s="51" t="s">
        <v>13</v>
      </c>
    </row>
    <row r="109" spans="2:11" x14ac:dyDescent="0.25">
      <c r="B109" s="188"/>
      <c r="C109" s="188"/>
      <c r="D109" s="187"/>
      <c r="E109" s="192"/>
      <c r="F109" s="340"/>
      <c r="G109" s="118" t="s">
        <v>12</v>
      </c>
      <c r="H109" s="189">
        <f t="shared" ref="H109:H110" si="8">ROUND(D109*F109,3)</f>
        <v>0</v>
      </c>
      <c r="I109" s="191"/>
      <c r="J109" s="183">
        <f t="shared" ref="J109:J110" si="9">H109*(1-I109)</f>
        <v>0</v>
      </c>
      <c r="K109" s="51" t="s">
        <v>13</v>
      </c>
    </row>
    <row r="110" spans="2:11" x14ac:dyDescent="0.25">
      <c r="B110" s="138" t="s">
        <v>25</v>
      </c>
      <c r="C110" s="193"/>
      <c r="D110" s="187"/>
      <c r="E110" s="192"/>
      <c r="F110" s="341"/>
      <c r="G110" s="118" t="s">
        <v>12</v>
      </c>
      <c r="H110" s="190">
        <f t="shared" si="8"/>
        <v>0</v>
      </c>
      <c r="I110" s="191"/>
      <c r="J110" s="183">
        <f t="shared" si="9"/>
        <v>0</v>
      </c>
      <c r="K110" s="51" t="s">
        <v>13</v>
      </c>
    </row>
    <row r="111" spans="2:11" x14ac:dyDescent="0.25">
      <c r="B111" s="81" t="s">
        <v>80</v>
      </c>
      <c r="C111" s="81"/>
      <c r="D111" s="165"/>
      <c r="E111" s="82" t="s">
        <v>17</v>
      </c>
      <c r="F111" s="342"/>
      <c r="G111" s="118" t="s">
        <v>12</v>
      </c>
      <c r="H111" s="91">
        <f t="shared" si="6"/>
        <v>0</v>
      </c>
      <c r="I111" s="96"/>
      <c r="J111" s="101">
        <f t="shared" si="7"/>
        <v>0</v>
      </c>
      <c r="K111" s="51" t="s">
        <v>13</v>
      </c>
    </row>
    <row r="112" spans="2:11" x14ac:dyDescent="0.25">
      <c r="B112" s="81" t="s">
        <v>81</v>
      </c>
      <c r="C112" s="81"/>
      <c r="D112" s="165"/>
      <c r="E112" s="82" t="s">
        <v>17</v>
      </c>
      <c r="F112" s="179"/>
      <c r="G112" s="118" t="s">
        <v>12</v>
      </c>
      <c r="H112" s="91">
        <f t="shared" si="6"/>
        <v>0</v>
      </c>
      <c r="I112" s="96"/>
      <c r="J112" s="101">
        <f t="shared" si="7"/>
        <v>0</v>
      </c>
      <c r="K112" s="51" t="s">
        <v>13</v>
      </c>
    </row>
    <row r="113" spans="2:11" x14ac:dyDescent="0.25">
      <c r="B113" s="81" t="s">
        <v>82</v>
      </c>
      <c r="C113" s="81"/>
      <c r="D113" s="165"/>
      <c r="E113" s="82" t="s">
        <v>17</v>
      </c>
      <c r="F113" s="179"/>
      <c r="G113" s="118" t="s">
        <v>12</v>
      </c>
      <c r="H113" s="91">
        <f t="shared" si="6"/>
        <v>0</v>
      </c>
      <c r="I113" s="96"/>
      <c r="J113" s="101">
        <f t="shared" si="7"/>
        <v>0</v>
      </c>
      <c r="K113" s="51" t="s">
        <v>13</v>
      </c>
    </row>
    <row r="114" spans="2:11" x14ac:dyDescent="0.25">
      <c r="B114" s="81" t="s">
        <v>114</v>
      </c>
      <c r="C114" s="81"/>
      <c r="D114" s="165"/>
      <c r="E114" s="82" t="s">
        <v>17</v>
      </c>
      <c r="F114" s="338">
        <v>8814</v>
      </c>
      <c r="G114" s="118" t="s">
        <v>12</v>
      </c>
      <c r="H114" s="91">
        <f t="shared" si="6"/>
        <v>0</v>
      </c>
      <c r="I114" s="96"/>
      <c r="J114" s="101">
        <f t="shared" si="7"/>
        <v>0</v>
      </c>
      <c r="K114" s="51" t="s">
        <v>13</v>
      </c>
    </row>
    <row r="115" spans="2:11" x14ac:dyDescent="0.25">
      <c r="B115" s="81" t="s">
        <v>115</v>
      </c>
      <c r="C115" s="112"/>
      <c r="D115" s="165"/>
      <c r="E115" s="82" t="s">
        <v>17</v>
      </c>
      <c r="F115" s="331">
        <v>10835</v>
      </c>
      <c r="G115" s="118" t="s">
        <v>12</v>
      </c>
      <c r="H115" s="91">
        <f t="shared" si="6"/>
        <v>0</v>
      </c>
      <c r="I115" s="96"/>
      <c r="J115" s="101">
        <f t="shared" si="7"/>
        <v>0</v>
      </c>
      <c r="K115" s="51" t="s">
        <v>13</v>
      </c>
    </row>
    <row r="116" spans="2:11" x14ac:dyDescent="0.25">
      <c r="B116" s="81" t="s">
        <v>116</v>
      </c>
      <c r="C116" s="81"/>
      <c r="D116" s="165"/>
      <c r="E116" s="82" t="s">
        <v>17</v>
      </c>
      <c r="F116" s="331">
        <v>12206</v>
      </c>
      <c r="G116" s="118" t="s">
        <v>12</v>
      </c>
      <c r="H116" s="91">
        <f t="shared" si="6"/>
        <v>0</v>
      </c>
      <c r="I116" s="96"/>
      <c r="J116" s="101">
        <f t="shared" si="7"/>
        <v>0</v>
      </c>
      <c r="K116" s="51" t="s">
        <v>13</v>
      </c>
    </row>
    <row r="117" spans="2:11" x14ac:dyDescent="0.25">
      <c r="B117" s="81" t="s">
        <v>117</v>
      </c>
      <c r="C117" s="81"/>
      <c r="D117" s="165"/>
      <c r="E117" s="82" t="s">
        <v>17</v>
      </c>
      <c r="F117" s="331">
        <v>11438</v>
      </c>
      <c r="G117" s="118" t="s">
        <v>12</v>
      </c>
      <c r="H117" s="91">
        <f t="shared" si="6"/>
        <v>0</v>
      </c>
      <c r="I117" s="96"/>
      <c r="J117" s="101">
        <f t="shared" si="7"/>
        <v>0</v>
      </c>
      <c r="K117" s="51" t="s">
        <v>13</v>
      </c>
    </row>
    <row r="118" spans="2:11" x14ac:dyDescent="0.25">
      <c r="B118" s="81" t="s">
        <v>118</v>
      </c>
      <c r="C118" s="81"/>
      <c r="D118" s="165"/>
      <c r="E118" s="176" t="s">
        <v>17</v>
      </c>
      <c r="F118" s="331">
        <v>12689</v>
      </c>
      <c r="G118" s="118" t="s">
        <v>12</v>
      </c>
      <c r="H118" s="91">
        <f t="shared" si="6"/>
        <v>0</v>
      </c>
      <c r="I118" s="96"/>
      <c r="J118" s="101">
        <f t="shared" si="7"/>
        <v>0</v>
      </c>
      <c r="K118" s="51" t="s">
        <v>13</v>
      </c>
    </row>
    <row r="119" spans="2:11" x14ac:dyDescent="0.25">
      <c r="B119" s="81" t="s">
        <v>119</v>
      </c>
      <c r="C119" s="81"/>
      <c r="D119" s="165"/>
      <c r="E119" s="82" t="s">
        <v>17</v>
      </c>
      <c r="F119" s="331">
        <v>16174</v>
      </c>
      <c r="G119" s="118" t="s">
        <v>12</v>
      </c>
      <c r="H119" s="91">
        <f t="shared" si="6"/>
        <v>0</v>
      </c>
      <c r="I119" s="96"/>
      <c r="J119" s="101">
        <f t="shared" si="7"/>
        <v>0</v>
      </c>
      <c r="K119" s="51" t="s">
        <v>13</v>
      </c>
    </row>
    <row r="120" spans="2:11" x14ac:dyDescent="0.25">
      <c r="B120" s="81" t="s">
        <v>120</v>
      </c>
      <c r="C120" s="81"/>
      <c r="D120" s="165"/>
      <c r="E120" s="82" t="s">
        <v>17</v>
      </c>
      <c r="F120" s="331">
        <v>14452</v>
      </c>
      <c r="G120" s="118" t="s">
        <v>12</v>
      </c>
      <c r="H120" s="91">
        <f t="shared" si="6"/>
        <v>0</v>
      </c>
      <c r="I120" s="96"/>
      <c r="J120" s="101">
        <f t="shared" si="7"/>
        <v>0</v>
      </c>
      <c r="K120" s="51" t="s">
        <v>13</v>
      </c>
    </row>
    <row r="121" spans="2:11" x14ac:dyDescent="0.25">
      <c r="B121" s="81" t="s">
        <v>121</v>
      </c>
      <c r="C121" s="81"/>
      <c r="D121" s="165"/>
      <c r="E121" s="82" t="s">
        <v>17</v>
      </c>
      <c r="F121" s="331">
        <v>17237</v>
      </c>
      <c r="G121" s="118" t="s">
        <v>12</v>
      </c>
      <c r="H121" s="91">
        <f t="shared" si="6"/>
        <v>0</v>
      </c>
      <c r="I121" s="96"/>
      <c r="J121" s="101">
        <f t="shared" si="7"/>
        <v>0</v>
      </c>
      <c r="K121" s="51" t="s">
        <v>13</v>
      </c>
    </row>
    <row r="122" spans="2:11" x14ac:dyDescent="0.25">
      <c r="B122" s="81" t="s">
        <v>122</v>
      </c>
      <c r="C122" s="81"/>
      <c r="D122" s="165"/>
      <c r="E122" s="82" t="s">
        <v>17</v>
      </c>
      <c r="F122" s="331">
        <v>21610</v>
      </c>
      <c r="G122" s="118" t="s">
        <v>12</v>
      </c>
      <c r="H122" s="91">
        <f t="shared" si="6"/>
        <v>0</v>
      </c>
      <c r="I122" s="96"/>
      <c r="J122" s="101">
        <f t="shared" si="7"/>
        <v>0</v>
      </c>
      <c r="K122" s="51" t="s">
        <v>13</v>
      </c>
    </row>
    <row r="123" spans="2:11" x14ac:dyDescent="0.25">
      <c r="B123" s="81" t="s">
        <v>123</v>
      </c>
      <c r="C123" s="81"/>
      <c r="D123" s="165"/>
      <c r="E123" s="82" t="s">
        <v>17</v>
      </c>
      <c r="F123" s="331">
        <v>16499</v>
      </c>
      <c r="G123" s="118" t="s">
        <v>12</v>
      </c>
      <c r="H123" s="91">
        <f t="shared" si="6"/>
        <v>0</v>
      </c>
      <c r="I123" s="96"/>
      <c r="J123" s="101">
        <f t="shared" si="7"/>
        <v>0</v>
      </c>
      <c r="K123" s="51" t="s">
        <v>13</v>
      </c>
    </row>
    <row r="124" spans="2:11" x14ac:dyDescent="0.25">
      <c r="B124" s="81" t="s">
        <v>124</v>
      </c>
      <c r="C124" s="81"/>
      <c r="D124" s="165"/>
      <c r="E124" s="82" t="s">
        <v>17</v>
      </c>
      <c r="F124" s="331">
        <v>20012</v>
      </c>
      <c r="G124" s="118" t="s">
        <v>12</v>
      </c>
      <c r="H124" s="91">
        <f t="shared" si="6"/>
        <v>0</v>
      </c>
      <c r="I124" s="96"/>
      <c r="J124" s="101">
        <f t="shared" si="7"/>
        <v>0</v>
      </c>
      <c r="K124" s="51" t="s">
        <v>13</v>
      </c>
    </row>
    <row r="125" spans="2:11" x14ac:dyDescent="0.25">
      <c r="B125" s="81" t="s">
        <v>125</v>
      </c>
      <c r="C125" s="81"/>
      <c r="D125" s="165"/>
      <c r="E125" s="82" t="s">
        <v>17</v>
      </c>
      <c r="F125" s="337">
        <v>8156</v>
      </c>
      <c r="G125" s="118" t="s">
        <v>12</v>
      </c>
      <c r="H125" s="91">
        <f t="shared" si="6"/>
        <v>0</v>
      </c>
      <c r="I125" s="96"/>
      <c r="J125" s="101">
        <f t="shared" si="7"/>
        <v>0</v>
      </c>
      <c r="K125" s="51" t="s">
        <v>13</v>
      </c>
    </row>
    <row r="126" spans="2:11" x14ac:dyDescent="0.25">
      <c r="B126" s="81" t="s">
        <v>126</v>
      </c>
      <c r="C126" s="81"/>
      <c r="D126" s="165"/>
      <c r="E126" s="82" t="s">
        <v>17</v>
      </c>
      <c r="F126" s="331">
        <v>11435</v>
      </c>
      <c r="G126" s="118" t="s">
        <v>12</v>
      </c>
      <c r="H126" s="91">
        <f t="shared" si="6"/>
        <v>0</v>
      </c>
      <c r="I126" s="96"/>
      <c r="J126" s="101">
        <f t="shared" si="7"/>
        <v>0</v>
      </c>
      <c r="K126" s="51" t="s">
        <v>13</v>
      </c>
    </row>
    <row r="127" spans="2:11" x14ac:dyDescent="0.25">
      <c r="B127" s="81" t="s">
        <v>149</v>
      </c>
      <c r="C127" s="81"/>
      <c r="D127" s="165"/>
      <c r="E127" s="82" t="s">
        <v>17</v>
      </c>
      <c r="F127" s="331">
        <v>18950</v>
      </c>
      <c r="G127" s="118" t="s">
        <v>12</v>
      </c>
      <c r="H127" s="91">
        <f t="shared" si="6"/>
        <v>0</v>
      </c>
      <c r="I127" s="96"/>
      <c r="J127" s="101">
        <f t="shared" si="7"/>
        <v>0</v>
      </c>
      <c r="K127" s="51" t="s">
        <v>13</v>
      </c>
    </row>
    <row r="128" spans="2:11" x14ac:dyDescent="0.25">
      <c r="B128" s="81" t="s">
        <v>150</v>
      </c>
      <c r="C128" s="81"/>
      <c r="D128" s="165"/>
      <c r="E128" s="82" t="s">
        <v>17</v>
      </c>
      <c r="F128" s="331">
        <v>9314</v>
      </c>
      <c r="G128" s="118" t="s">
        <v>12</v>
      </c>
      <c r="H128" s="91">
        <f t="shared" si="6"/>
        <v>0</v>
      </c>
      <c r="I128" s="96"/>
      <c r="J128" s="101">
        <f t="shared" si="7"/>
        <v>0</v>
      </c>
      <c r="K128" s="51" t="s">
        <v>13</v>
      </c>
    </row>
    <row r="129" spans="2:11" x14ac:dyDescent="0.25">
      <c r="B129" s="81" t="s">
        <v>83</v>
      </c>
      <c r="C129" s="81"/>
      <c r="D129" s="165"/>
      <c r="E129" s="82" t="s">
        <v>16</v>
      </c>
      <c r="F129" s="331">
        <v>6</v>
      </c>
      <c r="G129" s="118" t="s">
        <v>12</v>
      </c>
      <c r="H129" s="91">
        <f t="shared" si="6"/>
        <v>0</v>
      </c>
      <c r="I129" s="96"/>
      <c r="J129" s="101">
        <f t="shared" si="7"/>
        <v>0</v>
      </c>
      <c r="K129" s="51" t="s">
        <v>13</v>
      </c>
    </row>
    <row r="130" spans="2:11" x14ac:dyDescent="0.25">
      <c r="B130" s="81" t="s">
        <v>128</v>
      </c>
      <c r="C130" s="81"/>
      <c r="D130" s="165"/>
      <c r="E130" s="82" t="s">
        <v>32</v>
      </c>
      <c r="F130" s="331">
        <v>102</v>
      </c>
      <c r="G130" s="118" t="s">
        <v>12</v>
      </c>
      <c r="H130" s="91">
        <f t="shared" si="6"/>
        <v>0</v>
      </c>
      <c r="I130" s="96"/>
      <c r="J130" s="101">
        <f t="shared" si="7"/>
        <v>0</v>
      </c>
      <c r="K130" s="51" t="s">
        <v>13</v>
      </c>
    </row>
    <row r="131" spans="2:11" x14ac:dyDescent="0.25">
      <c r="B131" s="81" t="s">
        <v>127</v>
      </c>
      <c r="C131" s="81"/>
      <c r="D131" s="165"/>
      <c r="E131" s="82" t="s">
        <v>32</v>
      </c>
      <c r="F131" s="331">
        <v>136</v>
      </c>
      <c r="G131" s="118" t="s">
        <v>12</v>
      </c>
      <c r="H131" s="91">
        <f t="shared" si="6"/>
        <v>0</v>
      </c>
      <c r="I131" s="96"/>
      <c r="J131" s="101">
        <f t="shared" si="7"/>
        <v>0</v>
      </c>
      <c r="K131" s="51" t="s">
        <v>13</v>
      </c>
    </row>
    <row r="132" spans="2:11" x14ac:dyDescent="0.25">
      <c r="B132" s="97" t="s">
        <v>84</v>
      </c>
      <c r="C132" s="97"/>
      <c r="D132" s="165"/>
      <c r="E132" s="82" t="s">
        <v>20</v>
      </c>
      <c r="F132" s="343"/>
      <c r="G132" s="118" t="s">
        <v>12</v>
      </c>
      <c r="H132" s="91">
        <f t="shared" si="6"/>
        <v>0</v>
      </c>
      <c r="I132" s="96"/>
      <c r="J132" s="101">
        <f t="shared" si="7"/>
        <v>0</v>
      </c>
      <c r="K132" s="51" t="s">
        <v>13</v>
      </c>
    </row>
    <row r="133" spans="2:11" x14ac:dyDescent="0.25">
      <c r="B133" s="81" t="s">
        <v>85</v>
      </c>
      <c r="C133" s="81"/>
      <c r="D133" s="165"/>
      <c r="E133" s="82" t="s">
        <v>14</v>
      </c>
      <c r="F133" s="331">
        <v>815</v>
      </c>
      <c r="G133" s="118" t="s">
        <v>12</v>
      </c>
      <c r="H133" s="91">
        <f t="shared" si="6"/>
        <v>0</v>
      </c>
      <c r="I133" s="96"/>
      <c r="J133" s="101">
        <f t="shared" si="7"/>
        <v>0</v>
      </c>
      <c r="K133" s="51" t="s">
        <v>13</v>
      </c>
    </row>
    <row r="134" spans="2:11" x14ac:dyDescent="0.25">
      <c r="B134" s="81" t="s">
        <v>86</v>
      </c>
      <c r="C134" s="81"/>
      <c r="D134" s="165"/>
      <c r="E134" s="82" t="s">
        <v>14</v>
      </c>
      <c r="F134" s="331">
        <v>234</v>
      </c>
      <c r="G134" s="118" t="s">
        <v>12</v>
      </c>
      <c r="H134" s="91">
        <f t="shared" si="6"/>
        <v>0</v>
      </c>
      <c r="I134" s="96"/>
      <c r="J134" s="101">
        <f t="shared" si="7"/>
        <v>0</v>
      </c>
      <c r="K134" s="51" t="s">
        <v>13</v>
      </c>
    </row>
    <row r="135" spans="2:11" x14ac:dyDescent="0.25">
      <c r="B135" s="81" t="s">
        <v>87</v>
      </c>
      <c r="C135" s="81"/>
      <c r="D135" s="165"/>
      <c r="E135" s="176" t="s">
        <v>15</v>
      </c>
      <c r="F135" s="331">
        <v>2100</v>
      </c>
      <c r="G135" s="118" t="s">
        <v>12</v>
      </c>
      <c r="H135" s="91">
        <f t="shared" si="6"/>
        <v>0</v>
      </c>
      <c r="I135" s="96"/>
      <c r="J135" s="101">
        <f t="shared" si="7"/>
        <v>0</v>
      </c>
      <c r="K135" s="51" t="s">
        <v>13</v>
      </c>
    </row>
    <row r="136" spans="2:11" ht="15" customHeight="1" x14ac:dyDescent="0.25">
      <c r="B136" s="81" t="s">
        <v>209</v>
      </c>
      <c r="C136" s="81"/>
      <c r="D136" s="165"/>
      <c r="E136" s="176" t="s">
        <v>16</v>
      </c>
      <c r="F136" s="333">
        <v>13</v>
      </c>
      <c r="G136" s="118" t="s">
        <v>12</v>
      </c>
      <c r="H136" s="91">
        <f t="shared" si="6"/>
        <v>0</v>
      </c>
      <c r="I136" s="96"/>
      <c r="J136" s="101">
        <f t="shared" si="7"/>
        <v>0</v>
      </c>
      <c r="K136" s="51" t="s">
        <v>13</v>
      </c>
    </row>
    <row r="137" spans="2:11" ht="15" customHeight="1" x14ac:dyDescent="0.25">
      <c r="B137" s="97"/>
      <c r="C137" s="97"/>
      <c r="D137" s="165"/>
      <c r="E137" s="185"/>
      <c r="F137" s="186"/>
      <c r="G137" s="94" t="s">
        <v>12</v>
      </c>
      <c r="H137" s="83">
        <f>ROUND(D137*F137,3)</f>
        <v>0</v>
      </c>
      <c r="I137" s="96"/>
      <c r="J137" s="101">
        <f>H137*(1-I137)</f>
        <v>0</v>
      </c>
      <c r="K137" s="51" t="s">
        <v>13</v>
      </c>
    </row>
    <row r="138" spans="2:11" ht="15" customHeight="1" x14ac:dyDescent="0.25">
      <c r="B138" s="97"/>
      <c r="C138" s="97"/>
      <c r="D138" s="165"/>
      <c r="E138" s="144"/>
      <c r="F138" s="186"/>
      <c r="G138" s="94" t="s">
        <v>12</v>
      </c>
      <c r="H138" s="83">
        <f>ROUND(D138*F138,3)</f>
        <v>0</v>
      </c>
      <c r="I138" s="96"/>
      <c r="J138" s="101">
        <f>H138*(1-I138)</f>
        <v>0</v>
      </c>
      <c r="K138" s="51" t="s">
        <v>13</v>
      </c>
    </row>
    <row r="139" spans="2:11" ht="15" customHeight="1" x14ac:dyDescent="0.25">
      <c r="B139" s="97"/>
      <c r="C139" s="97"/>
      <c r="D139" s="165"/>
      <c r="E139" s="185"/>
      <c r="F139" s="186"/>
      <c r="G139" s="94" t="s">
        <v>12</v>
      </c>
      <c r="H139" s="91">
        <f t="shared" si="6"/>
        <v>0</v>
      </c>
      <c r="I139" s="96"/>
      <c r="J139" s="101">
        <f t="shared" si="7"/>
        <v>0</v>
      </c>
      <c r="K139" s="51" t="s">
        <v>13</v>
      </c>
    </row>
    <row r="140" spans="2:11" x14ac:dyDescent="0.25">
      <c r="B140" s="162" t="s">
        <v>25</v>
      </c>
      <c r="C140" s="163"/>
      <c r="D140" s="168"/>
      <c r="E140" s="160"/>
      <c r="F140" s="161"/>
      <c r="G140" s="107" t="s">
        <v>12</v>
      </c>
      <c r="H140" s="91">
        <f t="shared" si="6"/>
        <v>0</v>
      </c>
      <c r="I140" s="108"/>
      <c r="J140" s="109">
        <f t="shared" si="7"/>
        <v>0</v>
      </c>
      <c r="K140" s="51" t="s">
        <v>13</v>
      </c>
    </row>
    <row r="141" spans="2:11" ht="35.25" customHeight="1" thickBot="1" x14ac:dyDescent="0.3">
      <c r="B141" s="390" t="s">
        <v>143</v>
      </c>
      <c r="C141" s="391"/>
      <c r="D141" s="389" t="s">
        <v>88</v>
      </c>
      <c r="E141" s="389"/>
      <c r="F141" s="389"/>
      <c r="G141" s="311" t="s">
        <v>12</v>
      </c>
      <c r="H141" s="312">
        <f>SUM(H45:H140)</f>
        <v>0</v>
      </c>
      <c r="I141" s="106"/>
      <c r="J141" s="313">
        <f>SUM(J45:J140)</f>
        <v>0</v>
      </c>
      <c r="K141" s="51" t="s">
        <v>13</v>
      </c>
    </row>
    <row r="142" spans="2:11" x14ac:dyDescent="0.25">
      <c r="B142" s="372" t="s">
        <v>131</v>
      </c>
      <c r="C142" s="373"/>
      <c r="D142" s="373"/>
      <c r="E142" s="373"/>
      <c r="F142" s="373"/>
      <c r="G142" s="373"/>
      <c r="H142" s="373"/>
      <c r="I142" s="373"/>
      <c r="J142" s="374"/>
      <c r="K142" s="52"/>
    </row>
    <row r="143" spans="2:11" x14ac:dyDescent="0.25">
      <c r="B143" s="201" t="s">
        <v>89</v>
      </c>
      <c r="C143" s="202"/>
      <c r="D143" s="203"/>
      <c r="E143" s="204"/>
      <c r="F143" s="205"/>
      <c r="G143" s="202"/>
      <c r="H143" s="205"/>
      <c r="I143" s="202"/>
      <c r="J143" s="206"/>
      <c r="K143" s="52"/>
    </row>
    <row r="144" spans="2:11" hidden="1" x14ac:dyDescent="0.25">
      <c r="D144"/>
      <c r="F144"/>
      <c r="H144"/>
      <c r="I144"/>
      <c r="J144"/>
      <c r="K144" s="52"/>
    </row>
    <row r="145" spans="2:11" x14ac:dyDescent="0.25">
      <c r="B145" s="143"/>
      <c r="C145" s="143"/>
      <c r="D145" s="165"/>
      <c r="E145" s="144"/>
      <c r="F145" s="149"/>
      <c r="G145" s="94" t="s">
        <v>12</v>
      </c>
      <c r="H145" s="95">
        <f>ROUND(D145*F145,3)</f>
        <v>0</v>
      </c>
      <c r="I145" s="147"/>
      <c r="J145" s="101">
        <f>H145*(1-I145)</f>
        <v>0</v>
      </c>
      <c r="K145" s="52"/>
    </row>
    <row r="146" spans="2:11" x14ac:dyDescent="0.25">
      <c r="B146" s="143"/>
      <c r="C146" s="143"/>
      <c r="D146" s="165"/>
      <c r="E146" s="144"/>
      <c r="F146" s="149"/>
      <c r="G146" s="94" t="s">
        <v>12</v>
      </c>
      <c r="H146" s="95">
        <f t="shared" ref="H146:H150" si="10">ROUND(D146*F146,3)</f>
        <v>0</v>
      </c>
      <c r="I146" s="147"/>
      <c r="J146" s="101">
        <f t="shared" ref="J146:J179" si="11">H146*(1-I146)</f>
        <v>0</v>
      </c>
      <c r="K146" s="52"/>
    </row>
    <row r="147" spans="2:11" x14ac:dyDescent="0.25">
      <c r="B147" s="143"/>
      <c r="C147" s="143"/>
      <c r="D147" s="165"/>
      <c r="E147" s="144"/>
      <c r="F147" s="149"/>
      <c r="G147" s="94" t="s">
        <v>12</v>
      </c>
      <c r="H147" s="95">
        <f t="shared" si="10"/>
        <v>0</v>
      </c>
      <c r="I147" s="147"/>
      <c r="J147" s="101">
        <f t="shared" si="11"/>
        <v>0</v>
      </c>
      <c r="K147" s="52"/>
    </row>
    <row r="148" spans="2:11" x14ac:dyDescent="0.25">
      <c r="B148" s="143"/>
      <c r="C148" s="143"/>
      <c r="D148" s="165"/>
      <c r="E148" s="144"/>
      <c r="F148" s="145"/>
      <c r="G148" s="94" t="s">
        <v>12</v>
      </c>
      <c r="H148" s="95">
        <f t="shared" si="10"/>
        <v>0</v>
      </c>
      <c r="I148" s="147"/>
      <c r="J148" s="101">
        <f t="shared" si="11"/>
        <v>0</v>
      </c>
      <c r="K148" s="52"/>
    </row>
    <row r="149" spans="2:11" x14ac:dyDescent="0.25">
      <c r="B149" s="143"/>
      <c r="C149" s="143"/>
      <c r="D149" s="165"/>
      <c r="E149" s="144"/>
      <c r="F149" s="149"/>
      <c r="G149" s="94" t="s">
        <v>12</v>
      </c>
      <c r="H149" s="95">
        <f t="shared" si="10"/>
        <v>0</v>
      </c>
      <c r="I149" s="147"/>
      <c r="J149" s="101">
        <f t="shared" si="11"/>
        <v>0</v>
      </c>
      <c r="K149" s="52"/>
    </row>
    <row r="150" spans="2:11" x14ac:dyDescent="0.25">
      <c r="B150" s="150"/>
      <c r="C150" s="150"/>
      <c r="D150" s="169"/>
      <c r="E150" s="151"/>
      <c r="F150" s="152"/>
      <c r="G150" s="98" t="s">
        <v>12</v>
      </c>
      <c r="H150" s="95">
        <f t="shared" si="10"/>
        <v>0</v>
      </c>
      <c r="I150" s="148"/>
      <c r="J150" s="102">
        <f t="shared" si="11"/>
        <v>0</v>
      </c>
      <c r="K150" s="52"/>
    </row>
    <row r="151" spans="2:11" x14ac:dyDescent="0.25">
      <c r="B151" s="207" t="s">
        <v>138</v>
      </c>
      <c r="C151" s="207"/>
      <c r="D151" s="208"/>
      <c r="E151" s="209" t="s">
        <v>134</v>
      </c>
      <c r="F151" s="210"/>
      <c r="G151" s="211"/>
      <c r="H151" s="212"/>
      <c r="I151" s="64"/>
      <c r="J151" s="105"/>
      <c r="K151" s="52"/>
    </row>
    <row r="152" spans="2:11" x14ac:dyDescent="0.25">
      <c r="B152" s="143"/>
      <c r="C152" s="143"/>
      <c r="D152" s="165"/>
      <c r="E152" s="144"/>
      <c r="F152" s="149"/>
      <c r="G152" s="94" t="s">
        <v>12</v>
      </c>
      <c r="H152" s="95">
        <f>ROUND(D152*F152,3)</f>
        <v>0</v>
      </c>
      <c r="I152" s="96"/>
      <c r="J152" s="101">
        <f t="shared" si="11"/>
        <v>0</v>
      </c>
      <c r="K152" s="12"/>
    </row>
    <row r="153" spans="2:11" x14ac:dyDescent="0.25">
      <c r="B153" s="143"/>
      <c r="C153" s="143"/>
      <c r="D153" s="165"/>
      <c r="E153" s="144"/>
      <c r="F153" s="149"/>
      <c r="G153" s="94" t="s">
        <v>12</v>
      </c>
      <c r="H153" s="95">
        <f t="shared" ref="H153:H157" si="12">ROUND(D153*F153,3)</f>
        <v>0</v>
      </c>
      <c r="I153" s="96"/>
      <c r="J153" s="101">
        <f t="shared" si="11"/>
        <v>0</v>
      </c>
      <c r="K153" s="52"/>
    </row>
    <row r="154" spans="2:11" x14ac:dyDescent="0.25">
      <c r="B154" s="143"/>
      <c r="C154" s="143"/>
      <c r="D154" s="165"/>
      <c r="E154" s="144"/>
      <c r="F154" s="149"/>
      <c r="G154" s="94" t="s">
        <v>12</v>
      </c>
      <c r="H154" s="95">
        <f t="shared" si="12"/>
        <v>0</v>
      </c>
      <c r="I154" s="96"/>
      <c r="J154" s="101">
        <f t="shared" si="11"/>
        <v>0</v>
      </c>
      <c r="K154" s="52"/>
    </row>
    <row r="155" spans="2:11" x14ac:dyDescent="0.25">
      <c r="B155" s="143"/>
      <c r="C155" s="143"/>
      <c r="D155" s="165"/>
      <c r="E155" s="144"/>
      <c r="F155" s="149"/>
      <c r="G155" s="94" t="s">
        <v>12</v>
      </c>
      <c r="H155" s="95">
        <f t="shared" si="12"/>
        <v>0</v>
      </c>
      <c r="I155" s="96"/>
      <c r="J155" s="101">
        <f t="shared" si="11"/>
        <v>0</v>
      </c>
      <c r="K155" s="52"/>
    </row>
    <row r="156" spans="2:11" x14ac:dyDescent="0.25">
      <c r="B156" s="143"/>
      <c r="C156" s="143"/>
      <c r="D156" s="165"/>
      <c r="E156" s="144"/>
      <c r="F156" s="149"/>
      <c r="G156" s="94" t="s">
        <v>12</v>
      </c>
      <c r="H156" s="95">
        <f t="shared" si="12"/>
        <v>0</v>
      </c>
      <c r="I156" s="96"/>
      <c r="J156" s="101">
        <f t="shared" si="11"/>
        <v>0</v>
      </c>
      <c r="K156" s="52"/>
    </row>
    <row r="157" spans="2:11" x14ac:dyDescent="0.25">
      <c r="B157" s="150"/>
      <c r="C157" s="150"/>
      <c r="D157" s="169"/>
      <c r="E157" s="151"/>
      <c r="F157" s="152"/>
      <c r="G157" s="98" t="s">
        <v>12</v>
      </c>
      <c r="H157" s="95">
        <f t="shared" si="12"/>
        <v>0</v>
      </c>
      <c r="I157" s="99"/>
      <c r="J157" s="102">
        <f t="shared" si="11"/>
        <v>0</v>
      </c>
      <c r="K157" s="52"/>
    </row>
    <row r="158" spans="2:11" x14ac:dyDescent="0.25">
      <c r="B158" s="213" t="s">
        <v>90</v>
      </c>
      <c r="C158" s="213"/>
      <c r="D158" s="214"/>
      <c r="E158" s="215"/>
      <c r="F158" s="216"/>
      <c r="G158" s="213"/>
      <c r="H158" s="216"/>
      <c r="I158" s="217"/>
      <c r="J158" s="216"/>
      <c r="K158" s="52"/>
    </row>
    <row r="159" spans="2:11" x14ac:dyDescent="0.25">
      <c r="B159" s="81" t="s">
        <v>91</v>
      </c>
      <c r="C159" s="81"/>
      <c r="D159" s="165"/>
      <c r="E159" s="119" t="s">
        <v>20</v>
      </c>
      <c r="F159" s="180">
        <v>90</v>
      </c>
      <c r="G159" s="94" t="s">
        <v>12</v>
      </c>
      <c r="H159" s="95">
        <f>ROUND(D159*F159,3)</f>
        <v>0</v>
      </c>
      <c r="I159" s="96"/>
      <c r="J159" s="101">
        <f t="shared" si="11"/>
        <v>0</v>
      </c>
      <c r="K159" s="52"/>
    </row>
    <row r="160" spans="2:11" x14ac:dyDescent="0.25">
      <c r="B160" s="81" t="s">
        <v>92</v>
      </c>
      <c r="C160" s="81"/>
      <c r="D160" s="165"/>
      <c r="E160" s="119" t="s">
        <v>20</v>
      </c>
      <c r="F160" s="180">
        <v>105</v>
      </c>
      <c r="G160" s="94" t="s">
        <v>12</v>
      </c>
      <c r="H160" s="95">
        <f t="shared" ref="H160:H166" si="13">ROUND(D160*F160,3)</f>
        <v>0</v>
      </c>
      <c r="I160" s="96"/>
      <c r="J160" s="101">
        <f t="shared" si="11"/>
        <v>0</v>
      </c>
      <c r="K160" s="12"/>
    </row>
    <row r="161" spans="2:11" x14ac:dyDescent="0.25">
      <c r="B161" s="81" t="s">
        <v>93</v>
      </c>
      <c r="C161" s="81"/>
      <c r="D161" s="165"/>
      <c r="E161" s="119" t="s">
        <v>17</v>
      </c>
      <c r="F161" s="180">
        <v>2599</v>
      </c>
      <c r="G161" s="94" t="s">
        <v>12</v>
      </c>
      <c r="H161" s="95">
        <f t="shared" si="13"/>
        <v>0</v>
      </c>
      <c r="I161" s="96"/>
      <c r="J161" s="101">
        <f t="shared" si="11"/>
        <v>0</v>
      </c>
      <c r="K161" s="52"/>
    </row>
    <row r="162" spans="2:11" x14ac:dyDescent="0.25">
      <c r="B162" s="81" t="s">
        <v>130</v>
      </c>
      <c r="C162" s="81"/>
      <c r="D162" s="165"/>
      <c r="E162" s="119" t="s">
        <v>17</v>
      </c>
      <c r="F162" s="180">
        <v>9228</v>
      </c>
      <c r="G162" s="94" t="s">
        <v>12</v>
      </c>
      <c r="H162" s="95">
        <f t="shared" si="13"/>
        <v>0</v>
      </c>
      <c r="I162" s="96"/>
      <c r="J162" s="101">
        <f t="shared" si="11"/>
        <v>0</v>
      </c>
      <c r="K162" s="52"/>
    </row>
    <row r="163" spans="2:11" x14ac:dyDescent="0.25">
      <c r="B163" s="81" t="s">
        <v>94</v>
      </c>
      <c r="C163" s="81"/>
      <c r="D163" s="165"/>
      <c r="E163" s="119" t="s">
        <v>17</v>
      </c>
      <c r="F163" s="180">
        <v>1852</v>
      </c>
      <c r="G163" s="94" t="s">
        <v>12</v>
      </c>
      <c r="H163" s="95">
        <f t="shared" si="13"/>
        <v>0</v>
      </c>
      <c r="I163" s="96"/>
      <c r="J163" s="101">
        <f t="shared" si="11"/>
        <v>0</v>
      </c>
      <c r="K163" s="52"/>
    </row>
    <row r="164" spans="2:11" x14ac:dyDescent="0.25">
      <c r="B164" s="81" t="s">
        <v>95</v>
      </c>
      <c r="C164" s="81"/>
      <c r="D164" s="165"/>
      <c r="E164" s="117" t="s">
        <v>17</v>
      </c>
      <c r="F164" s="156"/>
      <c r="G164" s="94" t="s">
        <v>12</v>
      </c>
      <c r="H164" s="95">
        <f t="shared" si="13"/>
        <v>0</v>
      </c>
      <c r="I164" s="96"/>
      <c r="J164" s="101">
        <f t="shared" si="11"/>
        <v>0</v>
      </c>
      <c r="K164" s="52"/>
    </row>
    <row r="165" spans="2:11" x14ac:dyDescent="0.25">
      <c r="B165" s="137"/>
      <c r="C165" s="137"/>
      <c r="D165" s="165"/>
      <c r="E165" s="144"/>
      <c r="F165" s="145"/>
      <c r="G165" s="94" t="s">
        <v>12</v>
      </c>
      <c r="H165" s="95">
        <f t="shared" si="13"/>
        <v>0</v>
      </c>
      <c r="I165" s="96"/>
      <c r="J165" s="101">
        <f t="shared" si="11"/>
        <v>0</v>
      </c>
      <c r="K165" s="52"/>
    </row>
    <row r="166" spans="2:11" x14ac:dyDescent="0.25">
      <c r="B166" s="153" t="s">
        <v>25</v>
      </c>
      <c r="C166" s="154"/>
      <c r="D166" s="169"/>
      <c r="E166" s="151"/>
      <c r="F166" s="155"/>
      <c r="G166" s="98" t="s">
        <v>12</v>
      </c>
      <c r="H166" s="95">
        <f t="shared" si="13"/>
        <v>0</v>
      </c>
      <c r="I166" s="99"/>
      <c r="J166" s="102">
        <f t="shared" si="11"/>
        <v>0</v>
      </c>
      <c r="K166" s="12"/>
    </row>
    <row r="167" spans="2:11" x14ac:dyDescent="0.25">
      <c r="B167" s="213" t="s">
        <v>96</v>
      </c>
      <c r="C167" s="213"/>
      <c r="D167" s="214"/>
      <c r="E167" s="218"/>
      <c r="F167" s="216"/>
      <c r="G167" s="213"/>
      <c r="H167" s="216"/>
      <c r="I167" s="217"/>
      <c r="J167" s="216"/>
      <c r="K167" s="52"/>
    </row>
    <row r="168" spans="2:11" x14ac:dyDescent="0.25">
      <c r="B168" s="81" t="s">
        <v>97</v>
      </c>
      <c r="C168" s="81"/>
      <c r="D168" s="165"/>
      <c r="E168" s="120" t="s">
        <v>20</v>
      </c>
      <c r="F168" s="180">
        <v>90</v>
      </c>
      <c r="G168" s="94" t="s">
        <v>12</v>
      </c>
      <c r="H168" s="95">
        <f>ROUND(D168*F168,3)</f>
        <v>0</v>
      </c>
      <c r="I168" s="147"/>
      <c r="J168" s="101">
        <f t="shared" si="11"/>
        <v>0</v>
      </c>
      <c r="K168" s="52"/>
    </row>
    <row r="169" spans="2:11" x14ac:dyDescent="0.25">
      <c r="B169" s="81" t="s">
        <v>98</v>
      </c>
      <c r="C169" s="81"/>
      <c r="D169" s="165"/>
      <c r="E169" s="119" t="s">
        <v>17</v>
      </c>
      <c r="F169" s="180">
        <v>6136</v>
      </c>
      <c r="G169" s="94" t="s">
        <v>12</v>
      </c>
      <c r="H169" s="95">
        <f t="shared" ref="H169:H173" si="14">ROUND(D169*F169,3)</f>
        <v>0</v>
      </c>
      <c r="I169" s="147"/>
      <c r="J169" s="101">
        <f t="shared" si="11"/>
        <v>0</v>
      </c>
      <c r="K169" s="52"/>
    </row>
    <row r="170" spans="2:11" x14ac:dyDescent="0.25">
      <c r="B170" s="81" t="s">
        <v>99</v>
      </c>
      <c r="C170" s="81"/>
      <c r="D170" s="165"/>
      <c r="E170" s="119" t="s">
        <v>17</v>
      </c>
      <c r="F170" s="180">
        <v>1962</v>
      </c>
      <c r="G170" s="94" t="s">
        <v>12</v>
      </c>
      <c r="H170" s="95">
        <f t="shared" si="14"/>
        <v>0</v>
      </c>
      <c r="I170" s="147"/>
      <c r="J170" s="101">
        <f t="shared" si="11"/>
        <v>0</v>
      </c>
      <c r="K170" s="52"/>
    </row>
    <row r="171" spans="2:11" ht="15" customHeight="1" x14ac:dyDescent="0.25">
      <c r="B171" s="81" t="s">
        <v>100</v>
      </c>
      <c r="C171" s="81"/>
      <c r="D171" s="165"/>
      <c r="E171" s="117" t="s">
        <v>17</v>
      </c>
      <c r="F171" s="157"/>
      <c r="G171" s="94" t="s">
        <v>12</v>
      </c>
      <c r="H171" s="95">
        <f t="shared" si="14"/>
        <v>0</v>
      </c>
      <c r="I171" s="147"/>
      <c r="J171" s="101">
        <f t="shared" si="11"/>
        <v>0</v>
      </c>
      <c r="K171" s="54"/>
    </row>
    <row r="172" spans="2:11" x14ac:dyDescent="0.25">
      <c r="B172" s="137"/>
      <c r="C172" s="137"/>
      <c r="D172" s="165"/>
      <c r="E172" s="144"/>
      <c r="F172" s="145"/>
      <c r="G172" s="94" t="s">
        <v>12</v>
      </c>
      <c r="H172" s="95">
        <f t="shared" si="14"/>
        <v>0</v>
      </c>
      <c r="I172" s="147"/>
      <c r="J172" s="101">
        <f t="shared" si="11"/>
        <v>0</v>
      </c>
      <c r="K172" s="45"/>
    </row>
    <row r="173" spans="2:11" x14ac:dyDescent="0.25">
      <c r="B173" s="153" t="s">
        <v>25</v>
      </c>
      <c r="C173" s="154"/>
      <c r="D173" s="169"/>
      <c r="E173" s="151"/>
      <c r="F173" s="155"/>
      <c r="G173" s="98" t="s">
        <v>12</v>
      </c>
      <c r="H173" s="95">
        <f t="shared" si="14"/>
        <v>0</v>
      </c>
      <c r="I173" s="148"/>
      <c r="J173" s="102">
        <f t="shared" si="11"/>
        <v>0</v>
      </c>
      <c r="K173" s="50"/>
    </row>
    <row r="174" spans="2:11" x14ac:dyDescent="0.25">
      <c r="B174" s="213" t="s">
        <v>132</v>
      </c>
      <c r="C174" s="213"/>
      <c r="D174" s="219"/>
      <c r="E174" s="220" t="s">
        <v>133</v>
      </c>
      <c r="F174" s="216"/>
      <c r="G174" s="213"/>
      <c r="H174" s="216"/>
      <c r="I174" s="217"/>
      <c r="J174" s="216"/>
      <c r="K174" s="55"/>
    </row>
    <row r="175" spans="2:11" x14ac:dyDescent="0.25">
      <c r="B175" s="143"/>
      <c r="C175" s="143"/>
      <c r="D175" s="165"/>
      <c r="E175" s="93" t="s">
        <v>17</v>
      </c>
      <c r="F175" s="149"/>
      <c r="G175" s="94" t="s">
        <v>12</v>
      </c>
      <c r="H175" s="95">
        <f>ROUND(D175*F175,3)</f>
        <v>0</v>
      </c>
      <c r="I175" s="147"/>
      <c r="J175" s="101">
        <f t="shared" si="11"/>
        <v>0</v>
      </c>
      <c r="K175" s="55"/>
    </row>
    <row r="176" spans="2:11" x14ac:dyDescent="0.25">
      <c r="B176" s="143"/>
      <c r="C176" s="143"/>
      <c r="D176" s="165"/>
      <c r="E176" s="93" t="s">
        <v>17</v>
      </c>
      <c r="F176" s="149"/>
      <c r="G176" s="94" t="s">
        <v>12</v>
      </c>
      <c r="H176" s="95">
        <f t="shared" ref="H176:H179" si="15">ROUND(D176*F176,3)</f>
        <v>0</v>
      </c>
      <c r="I176" s="147"/>
      <c r="J176" s="101">
        <f t="shared" si="11"/>
        <v>0</v>
      </c>
      <c r="K176" s="55"/>
    </row>
    <row r="177" spans="1:11" x14ac:dyDescent="0.25">
      <c r="B177" s="143"/>
      <c r="C177" s="143"/>
      <c r="D177" s="165"/>
      <c r="E177" s="93" t="s">
        <v>17</v>
      </c>
      <c r="F177" s="149"/>
      <c r="G177" s="94" t="s">
        <v>12</v>
      </c>
      <c r="H177" s="95">
        <f t="shared" si="15"/>
        <v>0</v>
      </c>
      <c r="I177" s="147"/>
      <c r="J177" s="101">
        <f t="shared" si="11"/>
        <v>0</v>
      </c>
      <c r="K177" s="16"/>
    </row>
    <row r="178" spans="1:11" x14ac:dyDescent="0.25">
      <c r="B178" s="143"/>
      <c r="C178" s="143"/>
      <c r="D178" s="165"/>
      <c r="E178" s="93" t="s">
        <v>17</v>
      </c>
      <c r="F178" s="149"/>
      <c r="G178" s="94" t="s">
        <v>12</v>
      </c>
      <c r="H178" s="95">
        <f t="shared" si="15"/>
        <v>0</v>
      </c>
      <c r="I178" s="147"/>
      <c r="J178" s="101">
        <f t="shared" si="11"/>
        <v>0</v>
      </c>
      <c r="K178" s="16"/>
    </row>
    <row r="179" spans="1:11" x14ac:dyDescent="0.25">
      <c r="B179" s="143"/>
      <c r="C179" s="143"/>
      <c r="D179" s="165"/>
      <c r="E179" s="93" t="s">
        <v>17</v>
      </c>
      <c r="F179" s="149"/>
      <c r="G179" s="94" t="s">
        <v>12</v>
      </c>
      <c r="H179" s="95">
        <f t="shared" si="15"/>
        <v>0</v>
      </c>
      <c r="I179" s="147"/>
      <c r="J179" s="101">
        <f t="shared" si="11"/>
        <v>0</v>
      </c>
      <c r="K179" s="16"/>
    </row>
    <row r="180" spans="1:11" ht="15.75" x14ac:dyDescent="0.25">
      <c r="B180" s="398" t="s">
        <v>142</v>
      </c>
      <c r="C180" s="399"/>
      <c r="D180" s="400" t="s">
        <v>101</v>
      </c>
      <c r="E180" s="400"/>
      <c r="F180" s="400"/>
      <c r="G180" s="221" t="s">
        <v>12</v>
      </c>
      <c r="H180" s="222">
        <f>SUM(H145:H179)</f>
        <v>0</v>
      </c>
      <c r="I180" s="223"/>
      <c r="J180" s="224">
        <f>SUM(J145:J179)</f>
        <v>0</v>
      </c>
      <c r="K180" s="16"/>
    </row>
    <row r="181" spans="1:11" x14ac:dyDescent="0.25">
      <c r="A181" s="329"/>
      <c r="B181" s="348" t="s">
        <v>135</v>
      </c>
      <c r="C181" s="348"/>
      <c r="D181" s="349"/>
      <c r="E181" s="350" t="s">
        <v>30</v>
      </c>
      <c r="F181" s="351"/>
      <c r="G181" s="353" t="s">
        <v>12</v>
      </c>
      <c r="H181" s="355">
        <f>ROUND(F181,3)</f>
        <v>0</v>
      </c>
      <c r="I181" s="357"/>
      <c r="J181" s="230">
        <f>H181</f>
        <v>0</v>
      </c>
      <c r="K181" s="16"/>
    </row>
    <row r="182" spans="1:11" x14ac:dyDescent="0.25">
      <c r="B182" s="225" t="s">
        <v>148</v>
      </c>
      <c r="C182" s="226"/>
      <c r="D182" s="227"/>
      <c r="E182" s="228" t="s">
        <v>30</v>
      </c>
      <c r="F182" s="61"/>
      <c r="G182" s="354" t="s">
        <v>12</v>
      </c>
      <c r="H182" s="356">
        <f>ROUND(F182,3)</f>
        <v>0</v>
      </c>
      <c r="I182" s="358"/>
      <c r="J182" s="352">
        <f>H182</f>
        <v>0</v>
      </c>
      <c r="K182" s="16"/>
    </row>
    <row r="183" spans="1:11" x14ac:dyDescent="0.25">
      <c r="B183" s="231"/>
      <c r="C183" s="232"/>
      <c r="D183" s="233"/>
      <c r="E183" s="234"/>
      <c r="F183" s="235"/>
      <c r="G183" s="236"/>
      <c r="H183" s="237"/>
      <c r="I183" s="229"/>
      <c r="J183" s="238"/>
      <c r="K183" s="16"/>
    </row>
    <row r="184" spans="1:11" ht="16.5" thickBot="1" x14ac:dyDescent="0.3">
      <c r="B184" s="239"/>
      <c r="C184" s="240"/>
      <c r="D184" s="241"/>
      <c r="E184" s="234"/>
      <c r="F184" s="242"/>
      <c r="G184" s="243"/>
      <c r="H184" s="242"/>
      <c r="I184" s="244" t="s">
        <v>102</v>
      </c>
      <c r="J184" s="245">
        <f>SUM(H41,H141,H180,H181,H182)</f>
        <v>0</v>
      </c>
      <c r="K184" s="16"/>
    </row>
    <row r="185" spans="1:11" x14ac:dyDescent="0.25">
      <c r="B185" s="246"/>
      <c r="C185" s="247"/>
      <c r="D185" s="241"/>
      <c r="E185" s="234"/>
      <c r="F185" s="242"/>
      <c r="G185" s="243"/>
      <c r="H185" s="248"/>
      <c r="I185" s="249" t="s">
        <v>136</v>
      </c>
      <c r="J185" s="250"/>
      <c r="K185" s="49"/>
    </row>
    <row r="186" spans="1:11" x14ac:dyDescent="0.25">
      <c r="B186" s="246"/>
      <c r="C186" s="247"/>
      <c r="D186" s="241"/>
      <c r="E186" s="234"/>
      <c r="F186" s="251"/>
      <c r="G186" s="243"/>
      <c r="H186" s="248"/>
      <c r="I186" s="252"/>
      <c r="J186" s="250"/>
      <c r="K186" s="49"/>
    </row>
    <row r="187" spans="1:11" ht="15" customHeight="1" thickBot="1" x14ac:dyDescent="0.3">
      <c r="B187" s="246"/>
      <c r="C187" s="247"/>
      <c r="D187" s="241"/>
      <c r="E187" s="234"/>
      <c r="F187" s="242"/>
      <c r="G187" s="243"/>
      <c r="H187" s="248"/>
      <c r="I187" s="244" t="s">
        <v>109</v>
      </c>
      <c r="J187" s="253">
        <f>SUM(J41,J141,J180,J181,J182)</f>
        <v>0</v>
      </c>
      <c r="K187" s="47"/>
    </row>
    <row r="188" spans="1:11" ht="15.75" thickTop="1" x14ac:dyDescent="0.25">
      <c r="B188" s="246"/>
      <c r="C188" s="247"/>
      <c r="D188" s="241"/>
      <c r="E188" s="234"/>
      <c r="F188" s="242"/>
      <c r="G188" s="243"/>
      <c r="H188" s="248"/>
      <c r="I188" s="249" t="s">
        <v>137</v>
      </c>
      <c r="J188" s="250"/>
      <c r="K188" s="48"/>
    </row>
    <row r="189" spans="1:11" x14ac:dyDescent="0.25">
      <c r="B189" s="246"/>
      <c r="C189" s="247"/>
      <c r="D189" s="241"/>
      <c r="E189" s="234"/>
      <c r="F189" s="251"/>
      <c r="G189" s="243"/>
      <c r="H189" s="248"/>
      <c r="I189" s="252"/>
      <c r="J189" s="250"/>
      <c r="K189" s="14"/>
    </row>
    <row r="190" spans="1:11" ht="16.5" thickBot="1" x14ac:dyDescent="0.3">
      <c r="B190" s="246"/>
      <c r="C190" s="247"/>
      <c r="D190" s="241"/>
      <c r="E190" s="234"/>
      <c r="F190" s="242"/>
      <c r="G190" s="243"/>
      <c r="H190" s="248"/>
      <c r="I190" s="244" t="s">
        <v>103</v>
      </c>
      <c r="J190" s="254">
        <f>SUM(H13:H23,H141)*0.2</f>
        <v>0</v>
      </c>
      <c r="K190" s="56"/>
    </row>
    <row r="191" spans="1:11" ht="15.75" thickTop="1" x14ac:dyDescent="0.25">
      <c r="B191" s="246"/>
      <c r="C191" s="247"/>
      <c r="D191" s="241"/>
      <c r="E191" s="234"/>
      <c r="F191" s="242"/>
      <c r="G191" s="243"/>
      <c r="H191" s="248"/>
      <c r="I191" s="249" t="s">
        <v>104</v>
      </c>
      <c r="J191" s="250"/>
      <c r="K191" s="56"/>
    </row>
    <row r="192" spans="1:11" x14ac:dyDescent="0.25">
      <c r="B192" s="255"/>
      <c r="C192" s="256"/>
      <c r="D192" s="257"/>
      <c r="E192" s="258"/>
      <c r="F192" s="259"/>
      <c r="G192" s="260"/>
      <c r="H192" s="261"/>
      <c r="I192" s="262"/>
      <c r="J192" s="263"/>
      <c r="K192" s="14"/>
    </row>
    <row r="193" spans="2:11" x14ac:dyDescent="0.25">
      <c r="B193" s="15"/>
      <c r="C193" s="15"/>
      <c r="D193" s="67"/>
      <c r="E193" s="9"/>
      <c r="F193" s="32"/>
      <c r="G193" s="10"/>
      <c r="H193" s="33"/>
      <c r="I193" s="8"/>
      <c r="J193" s="42"/>
      <c r="K193" s="11"/>
    </row>
    <row r="194" spans="2:11" x14ac:dyDescent="0.25">
      <c r="B194" s="401" t="s">
        <v>105</v>
      </c>
      <c r="C194" s="402"/>
      <c r="D194" s="402"/>
      <c r="E194" s="405"/>
      <c r="F194" s="265"/>
      <c r="G194" s="264"/>
      <c r="H194" s="265"/>
      <c r="I194" s="266"/>
      <c r="J194" s="267"/>
      <c r="K194" s="44"/>
    </row>
    <row r="195" spans="2:11" x14ac:dyDescent="0.25">
      <c r="B195" s="403"/>
      <c r="C195" s="404"/>
      <c r="D195" s="404"/>
      <c r="E195" s="406"/>
      <c r="F195" s="269"/>
      <c r="G195" s="268"/>
      <c r="H195" s="269"/>
      <c r="I195" s="270"/>
      <c r="J195" s="271"/>
      <c r="K195" s="56"/>
    </row>
    <row r="196" spans="2:11" x14ac:dyDescent="0.25">
      <c r="B196" s="386" t="s">
        <v>139</v>
      </c>
      <c r="C196" s="387"/>
      <c r="D196" s="387"/>
      <c r="E196" s="387"/>
      <c r="F196" s="387"/>
      <c r="G196" s="387"/>
      <c r="H196" s="387"/>
      <c r="I196" s="387"/>
      <c r="J196" s="388"/>
      <c r="K196" s="11"/>
    </row>
    <row r="197" spans="2:11" x14ac:dyDescent="0.25">
      <c r="B197" s="386"/>
      <c r="C197" s="387"/>
      <c r="D197" s="387"/>
      <c r="E197" s="387"/>
      <c r="F197" s="387"/>
      <c r="G197" s="387"/>
      <c r="H197" s="387"/>
      <c r="I197" s="387"/>
      <c r="J197" s="388"/>
      <c r="K197" s="11"/>
    </row>
    <row r="198" spans="2:11" x14ac:dyDescent="0.25">
      <c r="B198" s="239"/>
      <c r="C198" s="240"/>
      <c r="D198" s="272"/>
      <c r="E198" s="14"/>
      <c r="F198" s="31"/>
      <c r="G198" s="14"/>
      <c r="H198" s="31"/>
      <c r="I198" s="14"/>
      <c r="J198" s="57"/>
      <c r="K198" s="56"/>
    </row>
    <row r="199" spans="2:11" x14ac:dyDescent="0.25">
      <c r="B199" s="239"/>
      <c r="C199" s="240"/>
      <c r="D199" s="273"/>
      <c r="E199" s="27"/>
      <c r="F199" s="33"/>
      <c r="G199" s="11"/>
      <c r="H199" s="33"/>
      <c r="I199" s="8"/>
      <c r="J199" s="58"/>
      <c r="K199" s="11"/>
    </row>
    <row r="200" spans="2:11" x14ac:dyDescent="0.25">
      <c r="B200" s="239"/>
      <c r="C200" s="240"/>
      <c r="D200" s="273"/>
      <c r="E200" s="27"/>
      <c r="F200" s="33"/>
      <c r="G200" s="11"/>
      <c r="H200" s="33"/>
      <c r="I200" s="8"/>
      <c r="J200" s="58"/>
      <c r="K200" s="56"/>
    </row>
    <row r="201" spans="2:11" x14ac:dyDescent="0.25">
      <c r="B201" s="239"/>
      <c r="C201" s="240"/>
      <c r="D201" s="272"/>
      <c r="E201" s="14"/>
      <c r="F201" s="31"/>
      <c r="G201" s="14"/>
      <c r="H201" s="31"/>
      <c r="I201" s="14"/>
      <c r="J201" s="57"/>
      <c r="K201" s="11"/>
    </row>
    <row r="202" spans="2:11" x14ac:dyDescent="0.25">
      <c r="B202" s="379"/>
      <c r="C202" s="380"/>
      <c r="D202" s="380"/>
      <c r="E202" s="11"/>
      <c r="F202" s="377"/>
      <c r="G202" s="377"/>
      <c r="H202" s="377"/>
      <c r="I202" s="377"/>
      <c r="J202" s="378"/>
      <c r="K202" s="46"/>
    </row>
    <row r="203" spans="2:11" x14ac:dyDescent="0.25">
      <c r="B203" s="274" t="s">
        <v>106</v>
      </c>
      <c r="C203" s="275"/>
      <c r="D203" s="273"/>
      <c r="E203" s="19"/>
      <c r="F203" s="33"/>
      <c r="G203" s="18"/>
      <c r="H203" s="33"/>
      <c r="I203" s="8"/>
      <c r="J203" s="58"/>
      <c r="K203" s="46"/>
    </row>
    <row r="204" spans="2:11" x14ac:dyDescent="0.25">
      <c r="B204" s="239"/>
      <c r="C204" s="240"/>
      <c r="D204" s="273"/>
      <c r="E204" s="27"/>
      <c r="F204" s="33"/>
      <c r="G204" s="11"/>
      <c r="H204" s="33"/>
      <c r="I204" s="8"/>
      <c r="J204" s="58"/>
    </row>
    <row r="205" spans="2:11" x14ac:dyDescent="0.25">
      <c r="B205" s="276"/>
      <c r="C205" s="277"/>
      <c r="D205" s="272"/>
      <c r="E205" s="11"/>
      <c r="F205" s="11"/>
      <c r="G205" s="11"/>
      <c r="H205" s="11"/>
      <c r="I205" s="11"/>
      <c r="J205" s="17"/>
    </row>
    <row r="206" spans="2:11" x14ac:dyDescent="0.25">
      <c r="B206" s="379"/>
      <c r="C206" s="380"/>
      <c r="D206" s="380"/>
      <c r="E206" s="11"/>
      <c r="F206" s="375"/>
      <c r="G206" s="375"/>
      <c r="H206" s="375"/>
      <c r="I206" s="375"/>
      <c r="J206" s="376"/>
    </row>
    <row r="207" spans="2:11" x14ac:dyDescent="0.25">
      <c r="B207" s="274" t="s">
        <v>107</v>
      </c>
      <c r="C207" s="277"/>
      <c r="D207" s="273"/>
      <c r="E207" s="27"/>
      <c r="F207" s="33" t="s">
        <v>3</v>
      </c>
      <c r="G207" s="11"/>
      <c r="H207" s="33"/>
      <c r="I207" s="8"/>
      <c r="J207" s="58"/>
    </row>
    <row r="208" spans="2:11" x14ac:dyDescent="0.25">
      <c r="B208" s="276"/>
      <c r="C208" s="277"/>
      <c r="D208" s="272"/>
      <c r="E208" s="11"/>
      <c r="F208" s="11"/>
      <c r="G208" s="11"/>
      <c r="H208" s="11"/>
      <c r="I208" s="11"/>
      <c r="J208" s="17"/>
    </row>
    <row r="209" spans="2:10" x14ac:dyDescent="0.25">
      <c r="B209" s="278"/>
      <c r="C209" s="279"/>
      <c r="D209" s="280"/>
      <c r="E209" s="27"/>
      <c r="F209" s="34"/>
      <c r="G209" s="27"/>
      <c r="H209" s="34"/>
      <c r="I209" s="20"/>
      <c r="J209" s="58"/>
    </row>
    <row r="210" spans="2:10" x14ac:dyDescent="0.25">
      <c r="B210" s="379"/>
      <c r="C210" s="380"/>
      <c r="D210" s="380"/>
      <c r="E210" s="11"/>
      <c r="F210" s="375"/>
      <c r="G210" s="375"/>
      <c r="H210" s="375"/>
      <c r="I210" s="375"/>
      <c r="J210" s="376"/>
    </row>
    <row r="211" spans="2:10" x14ac:dyDescent="0.25">
      <c r="B211" s="274" t="s">
        <v>129</v>
      </c>
      <c r="C211" s="277"/>
      <c r="D211" s="273"/>
      <c r="E211" s="21"/>
      <c r="F211" s="35" t="s">
        <v>3</v>
      </c>
      <c r="G211" s="22"/>
      <c r="H211" s="35"/>
      <c r="I211" s="23"/>
      <c r="J211" s="59"/>
    </row>
    <row r="212" spans="2:10" x14ac:dyDescent="0.25">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 ref="B10:J10"/>
    <mergeCell ref="F210:J210"/>
    <mergeCell ref="F206:J206"/>
    <mergeCell ref="F202:J202"/>
    <mergeCell ref="B202:D202"/>
    <mergeCell ref="B206:D206"/>
    <mergeCell ref="B210:D210"/>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Joseph Sandstrom</cp:lastModifiedBy>
  <cp:lastPrinted>2025-12-30T20:50:09Z</cp:lastPrinted>
  <dcterms:created xsi:type="dcterms:W3CDTF">2019-02-28T23:03:09Z</dcterms:created>
  <dcterms:modified xsi:type="dcterms:W3CDTF">2026-02-24T19:49:26Z</dcterms:modified>
</cp:coreProperties>
</file>