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E\Elk Ridge Development\CO, El Paso County - ERD01 - Elk View Estates\2.2-Submittals\Land\Final Plat\3rd Submittal\"/>
    </mc:Choice>
  </mc:AlternateContent>
  <xr:revisionPtr revIDLastSave="0" documentId="8_{661C9CBE-FEAC-4E2D-AB70-53988EB4102F}" xr6:coauthVersionLast="47" xr6:coauthVersionMax="47" xr10:uidLastSave="{00000000-0000-0000-0000-000000000000}"/>
  <bookViews>
    <workbookView xWindow="-108" yWindow="-108" windowWidth="30936" windowHeight="16776" tabRatio="398" activeTab="1" xr2:uid="{00000000-000D-0000-FFFF-FFFF00000000}"/>
  </bookViews>
  <sheets>
    <sheet name="Intro" sheetId="3" r:id="rId1"/>
    <sheet name="FAE" sheetId="1" r:id="rId2"/>
  </sheets>
  <definedNames>
    <definedName name="_xlnm.Print_Titles" localSheetId="1">FAE!$3:$9</definedName>
    <definedName name="_xlnm.Print_Titles" localSheetId="0">Intro!$5:$11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08" i="1" l="1"/>
  <c r="F107" i="1"/>
  <c r="H13" i="1"/>
  <c r="H21" i="1" l="1"/>
  <c r="J21" i="1" s="1"/>
  <c r="H22" i="1"/>
  <c r="J22" i="1" s="1"/>
  <c r="H23" i="1"/>
  <c r="J23" i="1" s="1"/>
  <c r="H81" i="1"/>
  <c r="J81" i="1" s="1"/>
  <c r="H181" i="1"/>
  <c r="H109" i="1" l="1"/>
  <c r="J109" i="1" s="1"/>
  <c r="H110" i="1"/>
  <c r="J110" i="1" s="1"/>
  <c r="H137" i="1"/>
  <c r="J137" i="1" s="1"/>
  <c r="H138" i="1"/>
  <c r="J138" i="1" s="1"/>
  <c r="H36" i="1"/>
  <c r="J36" i="1" s="1"/>
  <c r="H37" i="1"/>
  <c r="J37" i="1" s="1"/>
  <c r="H38" i="1"/>
  <c r="H79" i="1"/>
  <c r="J79" i="1" s="1"/>
  <c r="H78" i="1"/>
  <c r="J78" i="1" s="1"/>
  <c r="H76" i="1"/>
  <c r="J76" i="1" s="1"/>
  <c r="H170" i="1" l="1"/>
  <c r="H169" i="1"/>
  <c r="H168" i="1"/>
  <c r="H161" i="1"/>
  <c r="H159" i="1"/>
  <c r="H134" i="1"/>
  <c r="H130" i="1"/>
  <c r="H126" i="1"/>
  <c r="H122" i="1"/>
  <c r="H118" i="1"/>
  <c r="H114" i="1"/>
  <c r="H104" i="1"/>
  <c r="H103" i="1"/>
  <c r="H100" i="1"/>
  <c r="H99" i="1"/>
  <c r="H96" i="1"/>
  <c r="H95" i="1"/>
  <c r="H92" i="1"/>
  <c r="H91" i="1"/>
  <c r="H88" i="1"/>
  <c r="H87" i="1"/>
  <c r="H45" i="1"/>
  <c r="H50" i="1"/>
  <c r="H51" i="1"/>
  <c r="H57" i="1"/>
  <c r="H58" i="1"/>
  <c r="H60" i="1"/>
  <c r="H65" i="1"/>
  <c r="H66" i="1"/>
  <c r="H68" i="1"/>
  <c r="H73" i="1"/>
  <c r="H74" i="1"/>
  <c r="H77" i="1"/>
  <c r="H34" i="1"/>
  <c r="H28" i="1"/>
  <c r="H27" i="1"/>
  <c r="H26" i="1"/>
  <c r="H25" i="1"/>
  <c r="H24" i="1"/>
  <c r="H20" i="1"/>
  <c r="H19" i="1"/>
  <c r="H18" i="1"/>
  <c r="H182" i="1"/>
  <c r="H176" i="1"/>
  <c r="H177" i="1"/>
  <c r="H178" i="1"/>
  <c r="H179" i="1"/>
  <c r="H175" i="1"/>
  <c r="H171" i="1"/>
  <c r="H172" i="1"/>
  <c r="H173" i="1"/>
  <c r="H160" i="1"/>
  <c r="H162" i="1"/>
  <c r="H163" i="1"/>
  <c r="H164" i="1"/>
  <c r="H165" i="1"/>
  <c r="H166" i="1"/>
  <c r="H153" i="1"/>
  <c r="H154" i="1"/>
  <c r="H155" i="1"/>
  <c r="H180" i="1" s="1"/>
  <c r="H156" i="1"/>
  <c r="H157" i="1"/>
  <c r="H152" i="1"/>
  <c r="H146" i="1"/>
  <c r="H147" i="1"/>
  <c r="H148" i="1"/>
  <c r="H149" i="1"/>
  <c r="H150" i="1"/>
  <c r="H145" i="1"/>
  <c r="H85" i="1"/>
  <c r="H86" i="1"/>
  <c r="H89" i="1"/>
  <c r="H90" i="1"/>
  <c r="H93" i="1"/>
  <c r="H94" i="1"/>
  <c r="H97" i="1"/>
  <c r="H98" i="1"/>
  <c r="H101" i="1"/>
  <c r="H102" i="1"/>
  <c r="H105" i="1"/>
  <c r="H106" i="1"/>
  <c r="H107" i="1"/>
  <c r="H108" i="1"/>
  <c r="H111" i="1"/>
  <c r="H112" i="1"/>
  <c r="H113" i="1"/>
  <c r="H115" i="1"/>
  <c r="H116" i="1"/>
  <c r="H117" i="1"/>
  <c r="H119" i="1"/>
  <c r="H120" i="1"/>
  <c r="H121" i="1"/>
  <c r="H123" i="1"/>
  <c r="H124" i="1"/>
  <c r="H125" i="1"/>
  <c r="H127" i="1"/>
  <c r="H128" i="1"/>
  <c r="H129" i="1"/>
  <c r="H131" i="1"/>
  <c r="H132" i="1"/>
  <c r="H133" i="1"/>
  <c r="H135" i="1"/>
  <c r="H136" i="1"/>
  <c r="H139" i="1"/>
  <c r="H140" i="1"/>
  <c r="H84" i="1"/>
  <c r="H46" i="1"/>
  <c r="H47" i="1"/>
  <c r="H48" i="1"/>
  <c r="H49" i="1"/>
  <c r="H52" i="1"/>
  <c r="H53" i="1"/>
  <c r="H54" i="1"/>
  <c r="H55" i="1"/>
  <c r="H56" i="1"/>
  <c r="H59" i="1"/>
  <c r="H61" i="1"/>
  <c r="H62" i="1"/>
  <c r="H63" i="1"/>
  <c r="H64" i="1"/>
  <c r="H67" i="1"/>
  <c r="H69" i="1"/>
  <c r="H70" i="1"/>
  <c r="H71" i="1"/>
  <c r="H72" i="1"/>
  <c r="H75" i="1"/>
  <c r="H80" i="1"/>
  <c r="H29" i="1"/>
  <c r="H30" i="1"/>
  <c r="H31" i="1"/>
  <c r="H32" i="1"/>
  <c r="H33" i="1"/>
  <c r="H35" i="1"/>
  <c r="H39" i="1"/>
  <c r="H141" i="1" l="1"/>
  <c r="J29" i="1"/>
  <c r="J34" i="1"/>
  <c r="J31" i="1"/>
  <c r="J13" i="1"/>
  <c r="H14" i="1"/>
  <c r="H15" i="1"/>
  <c r="H16" i="1"/>
  <c r="H17" i="1"/>
  <c r="J17" i="1" s="1"/>
  <c r="J16" i="1" l="1"/>
  <c r="J190" i="1"/>
  <c r="J15" i="1"/>
  <c r="J14" i="1"/>
  <c r="H40" i="1"/>
  <c r="H41" i="1" s="1"/>
  <c r="J182" i="1"/>
  <c r="J181" i="1"/>
  <c r="J48" i="1" l="1"/>
  <c r="J176" i="1" l="1"/>
  <c r="J177" i="1"/>
  <c r="J178" i="1"/>
  <c r="J179" i="1"/>
  <c r="J175" i="1"/>
  <c r="J169" i="1"/>
  <c r="J170" i="1"/>
  <c r="J171" i="1"/>
  <c r="J172" i="1"/>
  <c r="J173" i="1"/>
  <c r="J168" i="1"/>
  <c r="J160" i="1"/>
  <c r="J161" i="1"/>
  <c r="J162" i="1"/>
  <c r="J163" i="1"/>
  <c r="J164" i="1"/>
  <c r="J165" i="1"/>
  <c r="J166" i="1"/>
  <c r="J159" i="1"/>
  <c r="J153" i="1"/>
  <c r="J154" i="1"/>
  <c r="J155" i="1"/>
  <c r="J156" i="1"/>
  <c r="J157" i="1"/>
  <c r="J152" i="1"/>
  <c r="J146" i="1"/>
  <c r="J147" i="1"/>
  <c r="J148" i="1"/>
  <c r="J149" i="1"/>
  <c r="J150" i="1"/>
  <c r="J85" i="1"/>
  <c r="J86" i="1"/>
  <c r="J87" i="1"/>
  <c r="J88" i="1"/>
  <c r="J89" i="1"/>
  <c r="J90" i="1"/>
  <c r="J91" i="1"/>
  <c r="J92" i="1"/>
  <c r="J93" i="1"/>
  <c r="J94" i="1"/>
  <c r="J95" i="1"/>
  <c r="J96" i="1"/>
  <c r="J97" i="1"/>
  <c r="J98" i="1"/>
  <c r="J99" i="1"/>
  <c r="J100" i="1"/>
  <c r="J101" i="1"/>
  <c r="J102" i="1"/>
  <c r="J103" i="1"/>
  <c r="J104" i="1"/>
  <c r="J105" i="1"/>
  <c r="J106" i="1"/>
  <c r="J107" i="1"/>
  <c r="J108"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9" i="1"/>
  <c r="J140" i="1"/>
  <c r="J84" i="1"/>
  <c r="J74" i="1"/>
  <c r="J51" i="1"/>
  <c r="J52" i="1"/>
  <c r="J53" i="1"/>
  <c r="J54" i="1"/>
  <c r="J55" i="1"/>
  <c r="J56" i="1"/>
  <c r="J57" i="1"/>
  <c r="J58" i="1"/>
  <c r="J59" i="1"/>
  <c r="J60" i="1"/>
  <c r="J61" i="1"/>
  <c r="J62" i="1"/>
  <c r="J63" i="1"/>
  <c r="J64" i="1"/>
  <c r="J65" i="1"/>
  <c r="J66" i="1"/>
  <c r="J67" i="1"/>
  <c r="J68" i="1"/>
  <c r="J69" i="1"/>
  <c r="J70" i="1"/>
  <c r="J71" i="1"/>
  <c r="J72" i="1"/>
  <c r="J73" i="1"/>
  <c r="J75" i="1"/>
  <c r="J77" i="1"/>
  <c r="J80" i="1"/>
  <c r="J49" i="1"/>
  <c r="J50" i="1"/>
  <c r="J46" i="1"/>
  <c r="J18" i="1"/>
  <c r="J19" i="1"/>
  <c r="J20" i="1"/>
  <c r="J26" i="1"/>
  <c r="J24" i="1"/>
  <c r="J27" i="1"/>
  <c r="J28" i="1"/>
  <c r="J30" i="1"/>
  <c r="J32" i="1"/>
  <c r="J33" i="1"/>
  <c r="J35" i="1"/>
  <c r="J38" i="1"/>
  <c r="J45" i="1" l="1"/>
  <c r="J39" i="1"/>
  <c r="J25" i="1"/>
  <c r="J145" i="1"/>
  <c r="J180" i="1" s="1"/>
  <c r="J47" i="1"/>
  <c r="J141" i="1" l="1"/>
  <c r="J184" i="1"/>
  <c r="J40" i="1"/>
  <c r="J41" i="1" s="1"/>
  <c r="J187" i="1" l="1"/>
</calcChain>
</file>

<file path=xl/sharedStrings.xml><?xml version="1.0" encoding="utf-8"?>
<sst xmlns="http://schemas.openxmlformats.org/spreadsheetml/2006/main" count="604" uniqueCount="216">
  <si>
    <t xml:space="preserve"> </t>
  </si>
  <si>
    <t>(with pre-plat construction)</t>
  </si>
  <si>
    <t>PROJECT INFORMATION</t>
  </si>
  <si>
    <t>Date</t>
  </si>
  <si>
    <t>PCD File No.</t>
  </si>
  <si>
    <t>Description</t>
  </si>
  <si>
    <t>Quantity</t>
  </si>
  <si>
    <t>Units</t>
  </si>
  <si>
    <t>Total</t>
  </si>
  <si>
    <t>% Complete</t>
  </si>
  <si>
    <t>Remaining</t>
  </si>
  <si>
    <r>
      <t xml:space="preserve">SECTION 1 - GRADING AND EROSION CONTROL </t>
    </r>
    <r>
      <rPr>
        <b/>
        <sz val="10"/>
        <rFont val="Tahoma"/>
        <family val="2"/>
      </rPr>
      <t>(Construction and Permanent BMPs)</t>
    </r>
  </si>
  <si>
    <t>=</t>
  </si>
  <si>
    <t>*</t>
  </si>
  <si>
    <t>CY</t>
  </si>
  <si>
    <t>AC</t>
  </si>
  <si>
    <t>SY</t>
  </si>
  <si>
    <t>EA</t>
  </si>
  <si>
    <t>Vehicle Tracking Control</t>
  </si>
  <si>
    <t>Safety Fence</t>
  </si>
  <si>
    <t>LF</t>
  </si>
  <si>
    <t>Silt Fence</t>
  </si>
  <si>
    <t>Inlet Protection</t>
  </si>
  <si>
    <t>Sediment Basin</t>
  </si>
  <si>
    <t>Concrete Washout Basin</t>
  </si>
  <si>
    <t>[insert items not listed but part of construction plans]</t>
  </si>
  <si>
    <t>MAINTENANCE (35% of Construction BMPs)</t>
  </si>
  <si>
    <t>SECTION 2 - PUBLIC IMPROVEMENTS *</t>
  </si>
  <si>
    <t>ROADWAY IMPROVEMENTS</t>
  </si>
  <si>
    <t>Construction Traffic Control</t>
  </si>
  <si>
    <t>LS</t>
  </si>
  <si>
    <t>Aggregate Base Course         (135 lbs/cf)</t>
  </si>
  <si>
    <t>Tons</t>
  </si>
  <si>
    <t>Asphalt Pavement (4" thick)</t>
  </si>
  <si>
    <t>Asphalt Pavement (6" thick)</t>
  </si>
  <si>
    <t>Asphalt Pavement                   (147 lbs/cf)</t>
  </si>
  <si>
    <t>Raised Median, Paved</t>
  </si>
  <si>
    <t>SF</t>
  </si>
  <si>
    <t>Epoxy Pavement Marking</t>
  </si>
  <si>
    <t>Thermoplastic Pavement Marking</t>
  </si>
  <si>
    <t>Barricade - Type 3</t>
  </si>
  <si>
    <t>Delineator - Type I</t>
  </si>
  <si>
    <t>Curb and Gutter, Type A      (6" Vertical)</t>
  </si>
  <si>
    <t>Curb and Gutter, Type B      (Median)</t>
  </si>
  <si>
    <t>Curb and Gutter, Type C      (Ramp)</t>
  </si>
  <si>
    <t>5" Sidewalk</t>
  </si>
  <si>
    <t>6" Sidewalk</t>
  </si>
  <si>
    <t>Pedestrian Ramp</t>
  </si>
  <si>
    <t>Cross Pan, local (8" thick, 6' wide to include return)</t>
  </si>
  <si>
    <t>Guardrail Type 3 (W-Beam)</t>
  </si>
  <si>
    <t>Guardrail Type 7 (Concrete)</t>
  </si>
  <si>
    <t>Guardrail End Anchorage</t>
  </si>
  <si>
    <t>Guardrail Impact Attenuator</t>
  </si>
  <si>
    <t>Sound Barrier Fence (CMU block, 6' high)</t>
  </si>
  <si>
    <t>Electrical Conduit,                         Size =</t>
  </si>
  <si>
    <t>Concrete Box Culvert (M Standard), Size (  W  x   H   )</t>
  </si>
  <si>
    <t>18" Reinforced Concrete Pipe</t>
  </si>
  <si>
    <t>24" Reinforced Concrete Pipe</t>
  </si>
  <si>
    <t>30" Reinforced Concrete Pipe</t>
  </si>
  <si>
    <t>36" Reinforced Concrete Pipe</t>
  </si>
  <si>
    <t>42" Reinforced Concrete Pipe</t>
  </si>
  <si>
    <t>48" Reinforced Concrete Pipe</t>
  </si>
  <si>
    <t>54" Reinforced Concrete Pipe</t>
  </si>
  <si>
    <t>60" Reinforced Concrete Pipe</t>
  </si>
  <si>
    <t>66" Reinforced Concrete Pipe</t>
  </si>
  <si>
    <t>72" Reinforced Concrete Pipe</t>
  </si>
  <si>
    <t>18" Corrugated Steel Pipe</t>
  </si>
  <si>
    <t>24" Corrugated Steel Pipe</t>
  </si>
  <si>
    <t>30" Corrugated Steel Pipe</t>
  </si>
  <si>
    <t>36" Corrugated Steel Pipe</t>
  </si>
  <si>
    <t>42" Corrugated Steel Pipe</t>
  </si>
  <si>
    <t>48" Corrugated Steel Pipe</t>
  </si>
  <si>
    <t>54" Corrugated Steel Pipe</t>
  </si>
  <si>
    <t>60" Corrugated Steel Pipe</t>
  </si>
  <si>
    <t>66" Corrugated Steel Pipe</t>
  </si>
  <si>
    <t>72" Corrugated Steel Pipe</t>
  </si>
  <si>
    <t>78" Corrugated Steel Pipe</t>
  </si>
  <si>
    <t>84" Corrugated Steel Pipe</t>
  </si>
  <si>
    <r>
      <t xml:space="preserve">Flared End Section (FES) RCP    Size =
</t>
    </r>
    <r>
      <rPr>
        <sz val="8"/>
        <color indexed="10"/>
        <rFont val="Arial"/>
        <family val="2"/>
      </rPr>
      <t>(unit cost = 6x pipe unit cost)</t>
    </r>
  </si>
  <si>
    <r>
      <t xml:space="preserve">Flared End Section (FES) CSP    Size =
</t>
    </r>
    <r>
      <rPr>
        <sz val="8"/>
        <color indexed="10"/>
        <rFont val="Arial"/>
        <family val="2"/>
      </rPr>
      <t>(unit cost = 6x pipe unit cost)</t>
    </r>
  </si>
  <si>
    <t>End Treatment- Headwall</t>
  </si>
  <si>
    <t>End Treatment- Wingwall</t>
  </si>
  <si>
    <t>End Treatment - Cutoff Wall</t>
  </si>
  <si>
    <t>Geotextile (Erosion Control)</t>
  </si>
  <si>
    <t>Drainage Channel Construction, Size (  W  x   H   )</t>
  </si>
  <si>
    <t>Drainage Channel Lining, Concrete</t>
  </si>
  <si>
    <t>Drainage Channel Lining, Rip Rap</t>
  </si>
  <si>
    <t xml:space="preserve">Drainage Channel Lining, Grass </t>
  </si>
  <si>
    <t>Section 2 Subtotal</t>
  </si>
  <si>
    <r>
      <t>ROADWAY IMPROVEMENTS</t>
    </r>
    <r>
      <rPr>
        <b/>
        <sz val="10"/>
        <rFont val="Arial"/>
        <family val="2"/>
      </rPr>
      <t xml:space="preserve"> </t>
    </r>
  </si>
  <si>
    <t>WATER SYSTEM IMPROVEMENTS</t>
  </si>
  <si>
    <t>Water Main Pipe (PVC), Size 8"</t>
  </si>
  <si>
    <t>Water Main Pipe (Ductile Iron), Size 8"</t>
  </si>
  <si>
    <t>Gate Valves, 8"</t>
  </si>
  <si>
    <t>Water Service Line Installation, inc. tap and valves</t>
  </si>
  <si>
    <t>Fire Cistern Installation, complete</t>
  </si>
  <si>
    <t>SANITARY SEWER IMPROVEMENTS</t>
  </si>
  <si>
    <t>Sewer Main Pipe (PVC), Size 8"</t>
  </si>
  <si>
    <t>Sanitary Sewer Manhole, Depth &lt; 15 feet</t>
  </si>
  <si>
    <t>Sanitary Service Line Installation, complete</t>
  </si>
  <si>
    <t>Sanitary Sewer Lift Station, complete</t>
  </si>
  <si>
    <t>Section 3 Subtotal</t>
  </si>
  <si>
    <t>Total Construction Financial Assurance</t>
  </si>
  <si>
    <t>Total Defect Warranty Financial Assurance</t>
  </si>
  <si>
    <t>(20% of all items identified as (*). To be collateralized at time of preliminary acceptance)</t>
  </si>
  <si>
    <t>Approvals</t>
  </si>
  <si>
    <t>Engineer     (P.E. Seal Required)</t>
  </si>
  <si>
    <t>Approved by Owner / Applicant</t>
  </si>
  <si>
    <t>(with Pre-Plat Construction)</t>
  </si>
  <si>
    <t>Total Remaining Construction Financial Assurance (with Pre-Plat Construction)</t>
  </si>
  <si>
    <t>Section 1 Subtotal</t>
  </si>
  <si>
    <t>8" Sidewalk</t>
  </si>
  <si>
    <t>Sound Barrier Fence (panels, 6' high)</t>
  </si>
  <si>
    <t>Cross Pan, collector (9" thick, 8' wide to include return)</t>
  </si>
  <si>
    <t>Curb Inlet (Type R) L=5',                Depth &lt; 5'</t>
  </si>
  <si>
    <t>Curb Inlet (Type R) L=5',          5' ≤ Depth &lt; 10'</t>
  </si>
  <si>
    <t>Curb Inlet (Type R) L =5',       10' ≤ Depth &lt; 15'</t>
  </si>
  <si>
    <t>Curb Inlet (Type R) L =10',             Depth &lt; 5'</t>
  </si>
  <si>
    <t>Curb Inlet (Type R) L =10',       5' ≤ Depth &lt; 10'</t>
  </si>
  <si>
    <t>Curb Inlet (Type R) L =10',     10' ≤ Depth &lt; 15'</t>
  </si>
  <si>
    <t>Curb Inlet (Type R) L =15',             Depth &lt; 5'</t>
  </si>
  <si>
    <t>Curb Inlet (Type R) L =15',       5' ≤ Depth &lt; 10'</t>
  </si>
  <si>
    <t>Curb Inlet (Type R) L =15',     10' ≤ Depth &lt; 15'</t>
  </si>
  <si>
    <t>Curb Inlet (Type R) L =20',             Depth &lt; 5'</t>
  </si>
  <si>
    <t>Curb Inlet (Type R) L =20',       5' ≤ Depth &lt; 10'</t>
  </si>
  <si>
    <t>Grated Inlet (Type C),                    Depth &lt; 5'</t>
  </si>
  <si>
    <t>Grated Inlet (Type D),                    Depth &lt; 5'</t>
  </si>
  <si>
    <t>Rip Rap, Grouted</t>
  </si>
  <si>
    <t>Rip Rap, d50 size from 6" to 24"</t>
  </si>
  <si>
    <t>Approved by El Paso County Engineer / ECM Administrator</t>
  </si>
  <si>
    <t>Fire Hydrant Assembly, w/ all valves</t>
  </si>
  <si>
    <t xml:space="preserve">SECTION 3 - COMMON DEVELOPMENT IMPROVEMENTS (Private or District and NOT Maintained by EPC)**     </t>
  </si>
  <si>
    <r>
      <t>LANDSCAPING IMPROVEMENTS</t>
    </r>
    <r>
      <rPr>
        <sz val="10"/>
        <rFont val="Arial"/>
        <family val="2"/>
      </rPr>
      <t/>
    </r>
  </si>
  <si>
    <t xml:space="preserve">  (For subdivision specific condition of approval, or PUD)</t>
  </si>
  <si>
    <t>(Exception: Permanent Pond/BMP shall be itemized under Section 1)</t>
  </si>
  <si>
    <t>AS-BUILT PLANS (Public Improvements inc. Permanent WQCV BMPs)</t>
  </si>
  <si>
    <t>(Sum of all section subtotals plus as-builts and pond/BMP certification)</t>
  </si>
  <si>
    <t>(Sum of all section totals less credit for items complete plus as-builts and pond/BMP certification)</t>
  </si>
  <si>
    <t>STORM DRAIN IMPROVEMENTS</t>
  </si>
  <si>
    <t>I hereby certify that this is an accurate and complete estimate of costs for the work as shown on the Grading and Erosion Control Plan and Construction Drawings associated with the Project.</t>
  </si>
  <si>
    <t>Unit</t>
  </si>
  <si>
    <t>Cost</t>
  </si>
  <si>
    <t>** - Section 3 is not subject to defect warranty requirements</t>
  </si>
  <si>
    <t>* - Subject to defect warranty financial assurance.  A minimum of 20% shall be retained until final acceptance (MAXIMUM OF 80% COMPLETE ALLOWED)</t>
  </si>
  <si>
    <r>
      <rPr>
        <sz val="10"/>
        <color rgb="FFFF0000"/>
        <rFont val="Arial"/>
        <family val="2"/>
      </rPr>
      <t>*</t>
    </r>
    <r>
      <rPr>
        <sz val="8"/>
        <color rgb="FFFF0000"/>
        <rFont val="Arial"/>
        <family val="2"/>
      </rPr>
      <t xml:space="preserve"> - Subject to defect warranty financial assurance.  A minimum of 20% shall be retained until final acceptance (MAXIMUM OF 80% COMPLETE ALLOWED)</t>
    </r>
  </si>
  <si>
    <r>
      <rPr>
        <u/>
        <sz val="10"/>
        <rFont val="Arial"/>
        <family val="2"/>
      </rPr>
      <t xml:space="preserve">   </t>
    </r>
    <r>
      <rPr>
        <sz val="10"/>
        <rFont val="Arial"/>
        <family val="2"/>
      </rPr>
      <t>" thick</t>
    </r>
  </si>
  <si>
    <t>Asphalt Pavement (3" thick)</t>
  </si>
  <si>
    <t>4" Sidewalk (common areas only)</t>
  </si>
  <si>
    <t>POND/BMP CERTIFICATION (inc. elevations and volume calculations)</t>
  </si>
  <si>
    <t>Storm Sewer Manhole, Box Base</t>
  </si>
  <si>
    <t>Storm Sewer Manhole, Slab Base</t>
  </si>
  <si>
    <t>5,001-20,000; $30,000 min</t>
  </si>
  <si>
    <t>20,001-50,000; $100,000 min</t>
  </si>
  <si>
    <t>50,001-200,000; $175,000 min</t>
  </si>
  <si>
    <t>greater than 200,000; $500,000 min</t>
  </si>
  <si>
    <t>Sediment Trap</t>
  </si>
  <si>
    <t>Slope Drain</t>
  </si>
  <si>
    <t>Surface Roughening</t>
  </si>
  <si>
    <t>Straw Bale</t>
  </si>
  <si>
    <t>Straw Wattle/Rock Sock</t>
  </si>
  <si>
    <t>Rock Check Dam</t>
  </si>
  <si>
    <t>Earthwork</t>
  </si>
  <si>
    <t>Traffic Signal, (provide engineer's estimate)</t>
  </si>
  <si>
    <t>Curb Opening with Drainage Chase</t>
  </si>
  <si>
    <t>Notice:</t>
  </si>
  <si>
    <t>Abbreviations:</t>
  </si>
  <si>
    <t>Project Information:</t>
  </si>
  <si>
    <t>Helpful Information</t>
  </si>
  <si>
    <t>Section 1:</t>
  </si>
  <si>
    <t>Section 2:</t>
  </si>
  <si>
    <t>Section 3:</t>
  </si>
  <si>
    <t>As-Builts &amp; Pond Certifications:</t>
  </si>
  <si>
    <t>Section Explanations</t>
  </si>
  <si>
    <t>Important</t>
  </si>
  <si>
    <t>Process:</t>
  </si>
  <si>
    <t>Financial Assurance Estimate Form Introduction Sheet</t>
  </si>
  <si>
    <t>AC = Acres     CY = Cubic Yards     EA = Each     LF = Linear Feet     LS = Lump Sum     SF = Square Feet     SY = Square Yards</t>
  </si>
  <si>
    <t>Subdivision:</t>
  </si>
  <si>
    <t>Site Development Plan:</t>
  </si>
  <si>
    <t>.</t>
  </si>
  <si>
    <t>Percent Complete Column:</t>
  </si>
  <si>
    <t>• Before submitting the Financial Assurance Estimate Form ensure all item quantities shown on the GEC Plan, Construction Drawings, and Final Drainage Report are listed and match the FAE.</t>
  </si>
  <si>
    <t>• All blue cells represent input locations:</t>
  </si>
  <si>
    <r>
      <t xml:space="preserve">Current FAE Version </t>
    </r>
    <r>
      <rPr>
        <b/>
        <sz val="12"/>
        <color theme="0"/>
        <rFont val="Calibri"/>
        <family val="2"/>
        <scheme val="major"/>
      </rPr>
      <t>10/17/2023</t>
    </r>
  </si>
  <si>
    <t xml:space="preserve">• Surety collateral is due at the required pre-construction meeting with El Paso County staff prior to receiving an approved Construction Permit and Notice to Proceed. </t>
  </si>
  <si>
    <r>
      <t xml:space="preserve">• </t>
    </r>
    <r>
      <rPr>
        <sz val="12"/>
        <color theme="1"/>
        <rFont val="Calibri"/>
        <family val="2"/>
        <scheme val="minor"/>
      </rPr>
      <t>The percent complete column is used to determine the amount of remaining surety collateral being held as work is completed.</t>
    </r>
  </si>
  <si>
    <t>Acceptance and Release:</t>
  </si>
  <si>
    <t xml:space="preserve">• For subdivision projects with delayed plat recording, only the amount from Section 1 is required at the pre-construction meeting. The total or remaining FAE amount is required at the time of plat recordation depending on the completion of improvements. </t>
  </si>
  <si>
    <r>
      <t>• The Financial Assurance Estimate Form is updated annually by the County. The current year's FAE version is required for</t>
    </r>
    <r>
      <rPr>
        <b/>
        <sz val="12"/>
        <color theme="1"/>
        <rFont val="Calibri"/>
        <family val="2"/>
        <scheme val="minor"/>
      </rPr>
      <t xml:space="preserve"> all projects under review. </t>
    </r>
  </si>
  <si>
    <r>
      <t>• Above "</t>
    </r>
    <r>
      <rPr>
        <b/>
        <sz val="12"/>
        <color theme="1"/>
        <rFont val="Calibri"/>
        <family val="2"/>
        <scheme val="minor"/>
      </rPr>
      <t>Project Name</t>
    </r>
    <r>
      <rPr>
        <sz val="12"/>
        <color theme="1"/>
        <rFont val="Calibri"/>
        <family val="2"/>
        <scheme val="minor"/>
      </rPr>
      <t>", "</t>
    </r>
    <r>
      <rPr>
        <b/>
        <sz val="12"/>
        <color theme="1"/>
        <rFont val="Calibri"/>
        <family val="2"/>
        <scheme val="minor"/>
      </rPr>
      <t>Date</t>
    </r>
    <r>
      <rPr>
        <sz val="12"/>
        <color theme="1"/>
        <rFont val="Calibri"/>
        <family val="2"/>
        <scheme val="minor"/>
      </rPr>
      <t>", and "</t>
    </r>
    <r>
      <rPr>
        <b/>
        <sz val="12"/>
        <color theme="1"/>
        <rFont val="Calibri"/>
        <family val="2"/>
        <scheme val="minor"/>
      </rPr>
      <t>PCD File No.</t>
    </r>
    <r>
      <rPr>
        <sz val="12"/>
        <color theme="1"/>
        <rFont val="Calibri"/>
        <family val="2"/>
        <scheme val="minor"/>
      </rPr>
      <t>" type in the information in the respective blue cells. The file number can be found in EDARP and includes the project type and number (e.g. MS###, SF###, CDR### etc.)</t>
    </r>
  </si>
  <si>
    <t xml:space="preserve">• This section shall include all temporary and permanent stormwater control measures (CMs) / best management practices (BMPs). </t>
  </si>
  <si>
    <r>
      <t xml:space="preserve">• </t>
    </r>
    <r>
      <rPr>
        <b/>
        <sz val="12"/>
        <color theme="1"/>
        <rFont val="Calibri"/>
        <family val="2"/>
        <scheme val="minor"/>
      </rPr>
      <t xml:space="preserve">Early Grading Projects Only: </t>
    </r>
    <r>
      <rPr>
        <sz val="12"/>
        <color theme="1"/>
        <rFont val="Calibri"/>
        <family val="2"/>
        <scheme val="minor"/>
      </rPr>
      <t xml:space="preserve"> Use the highest </t>
    </r>
    <r>
      <rPr>
        <b/>
        <sz val="12"/>
        <color theme="1"/>
        <rFont val="Calibri"/>
        <family val="2"/>
        <scheme val="minor"/>
      </rPr>
      <t>Cut</t>
    </r>
    <r>
      <rPr>
        <sz val="12"/>
        <color theme="1"/>
        <rFont val="Calibri"/>
        <family val="2"/>
        <scheme val="minor"/>
      </rPr>
      <t xml:space="preserve"> or </t>
    </r>
    <r>
      <rPr>
        <b/>
        <sz val="12"/>
        <color theme="1"/>
        <rFont val="Calibri"/>
        <family val="2"/>
        <scheme val="minor"/>
      </rPr>
      <t>Fill</t>
    </r>
    <r>
      <rPr>
        <sz val="12"/>
        <color theme="1"/>
        <rFont val="Calibri"/>
        <family val="2"/>
        <scheme val="minor"/>
      </rPr>
      <t xml:space="preserve"> quantity, do not combine all earthwork totals. In the previous example, the quantity listed would be 8,500 CY.</t>
    </r>
  </si>
  <si>
    <r>
      <t xml:space="preserve">• The Earthwork subsection shall list the combined </t>
    </r>
    <r>
      <rPr>
        <b/>
        <sz val="12"/>
        <color theme="1"/>
        <rFont val="Calibri"/>
        <family val="2"/>
        <scheme val="minor"/>
      </rPr>
      <t>Cut</t>
    </r>
    <r>
      <rPr>
        <sz val="12"/>
        <color theme="1"/>
        <rFont val="Calibri"/>
        <family val="2"/>
        <scheme val="minor"/>
      </rPr>
      <t xml:space="preserve"> and </t>
    </r>
    <r>
      <rPr>
        <b/>
        <sz val="12"/>
        <color theme="1"/>
        <rFont val="Calibri"/>
        <family val="2"/>
        <scheme val="minor"/>
      </rPr>
      <t>Fill</t>
    </r>
    <r>
      <rPr>
        <sz val="12"/>
        <color theme="1"/>
        <rFont val="Calibri"/>
        <family val="2"/>
        <scheme val="minor"/>
      </rPr>
      <t xml:space="preserve"> quantities. For example, a project that has a </t>
    </r>
    <r>
      <rPr>
        <b/>
        <sz val="12"/>
        <color theme="1"/>
        <rFont val="Calibri"/>
        <family val="2"/>
        <scheme val="minor"/>
      </rPr>
      <t xml:space="preserve">Cut </t>
    </r>
    <r>
      <rPr>
        <sz val="12"/>
        <color theme="1"/>
        <rFont val="Calibri"/>
        <family val="2"/>
        <scheme val="minor"/>
      </rPr>
      <t xml:space="preserve">of 8,500 CY and </t>
    </r>
    <r>
      <rPr>
        <b/>
        <sz val="12"/>
        <color theme="1"/>
        <rFont val="Calibri"/>
        <family val="2"/>
        <scheme val="minor"/>
      </rPr>
      <t>Fill</t>
    </r>
    <r>
      <rPr>
        <sz val="12"/>
        <color theme="1"/>
        <rFont val="Calibri"/>
        <family val="2"/>
        <scheme val="minor"/>
      </rPr>
      <t xml:space="preserve"> of 5,500 CY of soil should list 14,000 CY as the quantity.</t>
    </r>
  </si>
  <si>
    <t>• In Line 20, input the number of permanent water quality facilities and the exact cost of each or the total cost provided by design engineer in the Final Drainage Report.</t>
  </si>
  <si>
    <t>• This section shall include all public improvements including but not limited to stormwater infrastructure, road construction, pedestrian improvements, and traffic signage and striping.</t>
  </si>
  <si>
    <t>• This section shall include all non-El Paso County maintained common development improvements being constructed. This includes private roads, sewers, waterlines, stormwater infrastructure, and landscaping. Private improvements that service a single lot are not required to be included.</t>
  </si>
  <si>
    <r>
      <t xml:space="preserve">• Provide total costs for As-Built construction drawings and Pond Certifications produced by the project engineer, </t>
    </r>
    <r>
      <rPr>
        <b/>
        <sz val="12"/>
        <color theme="1"/>
        <rFont val="Calibri"/>
        <family val="2"/>
        <scheme val="minor"/>
      </rPr>
      <t>no less than $1,500 each as applicable.</t>
    </r>
  </si>
  <si>
    <t>Surety Collateral Procedures</t>
  </si>
  <si>
    <t>• For a complete explanation of surety collateral collected by El Paso County for public and private development improvements refer to the El Paso County Engineering Criteria Manual Chapter 1.17 and Chapter 5.3.</t>
  </si>
  <si>
    <t>• Standard (minimum) unit costs are subject to change with annual updates. These costs are estimated based on the anticipated costs to the County to complete improvements and stabilize the site.</t>
  </si>
  <si>
    <t>The permit holder shall provide surety collateral for public and common development improvements prior to receiving a Construction Permit and subsequent County acceptance of the improvements. Construction surety collateral will be released in acccordance with the provisions of ECM Section 5.3.16.E or as otherwise allowed by an approved Development Agreement or Subdivision Improvements Agreement.</t>
  </si>
  <si>
    <t xml:space="preserve">• Upon completion of the work, it is the developer's responsibility to notify El Paso County Department of Public Works Development Services Inspections to schedule a Preliminary Acceptance inspection. After completing the Preliminary Acceptance inspection, up to 80% of the original surety collateral will be released to the developer. 
• The warranty period shall be two years from Preliminary Acceptance. At the time of expiration of the two-year warranty period the developer shall notify County staff to schedule a Final Acceptance inspection. Upon completion and approval of Final Acceptance the remaining 20% surety collateral will be released to the developer.  Preliminary Acceptance inspections and Final Acceptance inspections shall be scheduled in advance to reduce delays in surety release due to required punchlist repairs. </t>
  </si>
  <si>
    <t>Survey Monumentation</t>
  </si>
  <si>
    <t>less than 5,000; $8,000 min</t>
  </si>
  <si>
    <t>Erosion Control Blanket</t>
  </si>
  <si>
    <t>Seeding (inc. noxious weed mgmnt.) &amp; Mulching</t>
  </si>
  <si>
    <t>Permanent Pond/PCM (provide engineer's estimate)</t>
  </si>
  <si>
    <t>Permanent Drainage Channel Lining or Roadside Ditch TRM</t>
  </si>
  <si>
    <t>Signs (regulatory/advisory/guide/street)</t>
  </si>
  <si>
    <t>2026 Financial Assurance Estimate Form</t>
  </si>
  <si>
    <t>Updated:</t>
  </si>
  <si>
    <t>2/2026</t>
  </si>
  <si>
    <t>Project Name: Elk View Estates</t>
  </si>
  <si>
    <t>Date: 4/28/26</t>
  </si>
  <si>
    <t>18"</t>
  </si>
  <si>
    <t>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</si>
</sst>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164" formatCode="0.0%"/>
    <numFmt numFmtId="165" formatCode="mm/dd/yy"/>
    <numFmt numFmtId="166" formatCode="0_);[Red]\(0\)"/>
    <numFmt numFmtId="167" formatCode="_([$$-409]* #,##0.00_);_([$$-409]* \(#,##0.00\);_([$$-409]* &quot;-&quot;??_);_(@_)"/>
    <numFmt numFmtId="168" formatCode=".##"/>
  </numFmts>
  <fonts count="31" x14ac:knownFonts="1">
    <font>
      <sz val="11"/>
      <color theme="1"/>
      <name val="Calibri"/>
      <family val="2"/>
      <scheme val="minor"/>
    </font>
    <font>
      <sz val="10"/>
      <name val="Arial"/>
      <family val="2"/>
    </font>
    <font>
      <sz val="10"/>
      <name val="Tahoma"/>
      <family val="2"/>
    </font>
    <font>
      <sz val="20"/>
      <name val="Tahoma"/>
      <family val="2"/>
    </font>
    <font>
      <b/>
      <sz val="10"/>
      <name val="Tahoma"/>
      <family val="2"/>
    </font>
    <font>
      <b/>
      <sz val="10"/>
      <name val="Arial"/>
      <family val="2"/>
    </font>
    <font>
      <b/>
      <u/>
      <sz val="10"/>
      <name val="Arial"/>
      <family val="2"/>
    </font>
    <font>
      <sz val="12"/>
      <name val="Tahoma"/>
      <family val="2"/>
    </font>
    <font>
      <b/>
      <sz val="12"/>
      <name val="Arial"/>
      <family val="2"/>
    </font>
    <font>
      <b/>
      <sz val="9"/>
      <name val="Tahoma"/>
      <family val="2"/>
    </font>
    <font>
      <b/>
      <sz val="12"/>
      <name val="Tahoma"/>
      <family val="2"/>
    </font>
    <font>
      <i/>
      <sz val="10"/>
      <name val="Arial"/>
      <family val="2"/>
    </font>
    <font>
      <sz val="8"/>
      <color indexed="10"/>
      <name val="Arial"/>
      <family val="2"/>
    </font>
    <font>
      <sz val="10"/>
      <color rgb="FFFF0000"/>
      <name val="Tahoma"/>
      <family val="2"/>
    </font>
    <font>
      <sz val="8"/>
      <color rgb="FFFF0000"/>
      <name val="Arial"/>
      <family val="2"/>
    </font>
    <font>
      <sz val="10"/>
      <color rgb="FFFF0000"/>
      <name val="Arial"/>
      <family val="2"/>
    </font>
    <font>
      <i/>
      <sz val="10"/>
      <color rgb="FFFF0000"/>
      <name val="Arial"/>
      <family val="2"/>
    </font>
    <font>
      <u/>
      <sz val="10"/>
      <name val="Arial"/>
      <family val="2"/>
    </font>
    <font>
      <sz val="11"/>
      <name val="Calibri"/>
      <family val="2"/>
      <scheme val="minor"/>
    </font>
    <font>
      <sz val="10"/>
      <name val="Arial"/>
      <family val="2"/>
    </font>
    <font>
      <sz val="10"/>
      <name val="Tahoma"/>
      <family val="2"/>
    </font>
    <font>
      <b/>
      <sz val="12"/>
      <color theme="0"/>
      <name val="Aharoni"/>
      <charset val="177"/>
    </font>
    <font>
      <sz val="12"/>
      <color theme="1"/>
      <name val="Calibri"/>
      <family val="2"/>
      <scheme val="minor"/>
    </font>
    <font>
      <b/>
      <sz val="12"/>
      <name val="Calibri"/>
      <family val="2"/>
      <scheme val="minor"/>
    </font>
    <font>
      <b/>
      <sz val="12"/>
      <color theme="0"/>
      <name val="Aharoni"/>
      <charset val="177"/>
    </font>
    <font>
      <b/>
      <sz val="12"/>
      <color theme="0"/>
      <name val="Calibri"/>
      <family val="2"/>
      <scheme val="major"/>
    </font>
    <font>
      <b/>
      <sz val="12"/>
      <color theme="1"/>
      <name val="Calibri"/>
      <family val="2"/>
      <scheme val="minor"/>
    </font>
    <font>
      <b/>
      <i/>
      <sz val="12"/>
      <color theme="1"/>
      <name val="Calibri"/>
      <family val="2"/>
      <scheme val="minor"/>
    </font>
    <font>
      <b/>
      <sz val="11"/>
      <color theme="1"/>
      <name val="Calibri"/>
      <family val="2"/>
      <scheme val="minor"/>
    </font>
    <font>
      <sz val="10"/>
      <name val="Tahoma"/>
      <family val="2"/>
    </font>
    <font>
      <sz val="1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4" tint="-0.499984740745262"/>
        <bgColor indexed="64"/>
      </patternFill>
    </fill>
    <fill>
      <patternFill patternType="solid">
        <fgColor theme="8" tint="0.59999389629810485"/>
        <bgColor indexed="64"/>
      </patternFill>
    </fill>
  </fills>
  <borders count="120">
    <border>
      <left/>
      <right/>
      <top/>
      <bottom/>
      <diagonal/>
    </border>
    <border>
      <left/>
      <right/>
      <top/>
      <bottom style="thin">
        <color indexed="22"/>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22"/>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style="thin">
        <color rgb="FFC0C0C0"/>
      </left>
      <right style="thin">
        <color indexed="22"/>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C0C0C0"/>
      </left>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22"/>
      </left>
      <right style="medium">
        <color indexed="64"/>
      </right>
      <top/>
      <bottom style="medium">
        <color indexed="64"/>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right style="thin">
        <color indexed="64"/>
      </right>
      <top style="thin">
        <color theme="0" tint="-0.14996795556505021"/>
      </top>
      <bottom style="thin">
        <color indexed="64"/>
      </bottom>
      <diagonal/>
    </border>
    <border>
      <left/>
      <right style="thin">
        <color indexed="64"/>
      </right>
      <top style="thin">
        <color indexed="64"/>
      </top>
      <bottom style="thin">
        <color indexed="22"/>
      </bottom>
      <diagonal/>
    </border>
    <border>
      <left style="thin">
        <color rgb="FFC0C0C0"/>
      </left>
      <right/>
      <top style="thin">
        <color theme="0" tint="-0.14996795556505021"/>
      </top>
      <bottom style="thin">
        <color theme="0" tint="-0.14996795556505021"/>
      </bottom>
      <diagonal/>
    </border>
    <border>
      <left/>
      <right/>
      <top style="thin">
        <color theme="0" tint="-0.14996795556505021"/>
      </top>
      <bottom/>
      <diagonal/>
    </border>
    <border>
      <left style="thin">
        <color rgb="FFC0C0C0"/>
      </left>
      <right/>
      <top style="thin">
        <color theme="0" tint="-0.14996795556505021"/>
      </top>
      <bottom/>
      <diagonal/>
    </border>
    <border>
      <left style="thin">
        <color indexed="64"/>
      </left>
      <right/>
      <top/>
      <bottom style="thin">
        <color theme="0" tint="-0.14996795556505021"/>
      </bottom>
      <diagonal/>
    </border>
    <border>
      <left/>
      <right style="thin">
        <color indexed="64"/>
      </right>
      <top/>
      <bottom style="thin">
        <color theme="0" tint="-0.14996795556505021"/>
      </bottom>
      <diagonal/>
    </border>
    <border>
      <left/>
      <right style="thin">
        <color indexed="64"/>
      </right>
      <top/>
      <bottom style="thin">
        <color rgb="FFC0C0C0"/>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auto="1"/>
      </right>
      <top style="thin">
        <color indexed="64"/>
      </top>
      <bottom style="thin">
        <color theme="0" tint="-0.14996795556505021"/>
      </bottom>
      <diagonal/>
    </border>
    <border>
      <left/>
      <right style="thin">
        <color auto="1"/>
      </right>
      <top/>
      <bottom style="medium">
        <color indexed="64"/>
      </bottom>
      <diagonal/>
    </border>
    <border>
      <left/>
      <right style="thin">
        <color auto="1"/>
      </right>
      <top/>
      <bottom style="double">
        <color indexed="64"/>
      </bottom>
      <diagonal/>
    </border>
    <border>
      <left style="thin">
        <color indexed="22"/>
      </left>
      <right/>
      <top style="thin">
        <color theme="0" tint="-0.14996795556505021"/>
      </top>
      <bottom style="thin">
        <color theme="0" tint="-0.14996795556505021"/>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thin">
        <color theme="0" tint="-0.14996795556505021"/>
      </top>
      <bottom style="thin">
        <color theme="0" tint="-0.14996795556505021"/>
      </bottom>
      <diagonal/>
    </border>
    <border>
      <left style="thin">
        <color theme="0" tint="-0.14993743705557422"/>
      </left>
      <right style="thin">
        <color auto="1"/>
      </right>
      <top style="thin">
        <color theme="0" tint="-0.14990691854609822"/>
      </top>
      <bottom style="medium">
        <color indexed="64"/>
      </bottom>
      <diagonal/>
    </border>
    <border>
      <left style="thin">
        <color auto="1"/>
      </left>
      <right style="thin">
        <color indexed="64"/>
      </right>
      <top style="thin">
        <color theme="0" tint="-0.14996795556505021"/>
      </top>
      <bottom style="medium">
        <color indexed="64"/>
      </bottom>
      <diagonal/>
    </border>
    <border>
      <left style="thin">
        <color theme="0" tint="-0.14993743705557422"/>
      </left>
      <right style="thin">
        <color auto="1"/>
      </right>
      <top style="thin">
        <color auto="1"/>
      </top>
      <bottom style="thin">
        <color theme="0" tint="-0.14990691854609822"/>
      </bottom>
      <diagonal/>
    </border>
    <border>
      <left style="thin">
        <color indexed="64"/>
      </left>
      <right style="thin">
        <color indexed="64"/>
      </right>
      <top style="thin">
        <color indexed="64"/>
      </top>
      <bottom/>
      <diagonal/>
    </border>
    <border>
      <left style="thin">
        <color indexed="22"/>
      </left>
      <right/>
      <top style="thin">
        <color theme="0" tint="-0.14996795556505021"/>
      </top>
      <bottom/>
      <diagonal/>
    </border>
    <border>
      <left style="thin">
        <color indexed="64"/>
      </left>
      <right/>
      <top style="thin">
        <color indexed="64"/>
      </top>
      <bottom/>
      <diagonal/>
    </border>
    <border>
      <left/>
      <right/>
      <top style="thin">
        <color indexed="64"/>
      </top>
      <bottom/>
      <diagonal/>
    </border>
    <border>
      <left style="thin">
        <color auto="1"/>
      </left>
      <right style="thin">
        <color indexed="64"/>
      </right>
      <top style="thin">
        <color indexed="64"/>
      </top>
      <bottom style="thin">
        <color theme="0" tint="-0.14996795556505021"/>
      </bottom>
      <diagonal/>
    </border>
    <border>
      <left/>
      <right style="thin">
        <color indexed="64"/>
      </right>
      <top style="thin">
        <color indexed="64"/>
      </top>
      <bottom/>
      <diagonal/>
    </border>
    <border>
      <left style="thin">
        <color indexed="64"/>
      </left>
      <right/>
      <top style="thin">
        <color indexed="22"/>
      </top>
      <bottom/>
      <diagonal/>
    </border>
    <border>
      <left/>
      <right/>
      <top style="thin">
        <color indexed="22"/>
      </top>
      <bottom/>
      <diagonal/>
    </border>
    <border>
      <left style="thin">
        <color indexed="64"/>
      </left>
      <right/>
      <top style="thin">
        <color theme="0" tint="-0.14996795556505021"/>
      </top>
      <bottom/>
      <diagonal/>
    </border>
    <border>
      <left style="thin">
        <color indexed="22"/>
      </left>
      <right/>
      <top style="thin">
        <color rgb="FFC0C0C0"/>
      </top>
      <bottom/>
      <diagonal/>
    </border>
    <border>
      <left style="thin">
        <color auto="1"/>
      </left>
      <right/>
      <top style="thin">
        <color theme="0" tint="-0.14996795556505021"/>
      </top>
      <bottom/>
      <diagonal/>
    </border>
    <border>
      <left style="thin">
        <color rgb="FFC0C0C0"/>
      </left>
      <right/>
      <top style="thin">
        <color indexed="22"/>
      </top>
      <bottom/>
      <diagonal/>
    </border>
    <border>
      <left style="thin">
        <color indexed="22"/>
      </left>
      <right/>
      <top style="thin">
        <color indexed="22"/>
      </top>
      <bottom/>
      <diagonal/>
    </border>
    <border>
      <left style="thin">
        <color indexed="64"/>
      </left>
      <right/>
      <top style="thin">
        <color theme="1"/>
      </top>
      <bottom/>
      <diagonal/>
    </border>
    <border>
      <left style="thin">
        <color indexed="22"/>
      </left>
      <right/>
      <top style="thin">
        <color theme="0" tint="-0.14996795556505021"/>
      </top>
      <bottom/>
      <diagonal/>
    </border>
    <border>
      <left style="thin">
        <color indexed="64"/>
      </left>
      <right/>
      <top style="thin">
        <color theme="0" tint="-0.14996795556505021"/>
      </top>
      <bottom/>
      <diagonal/>
    </border>
    <border>
      <left/>
      <right/>
      <top style="thin">
        <color theme="0" tint="-0.14996795556505021"/>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rgb="FFC0C0C0"/>
      </left>
      <right/>
      <top style="thin">
        <color theme="0" tint="-0.14996795556505021"/>
      </top>
      <bottom style="thin">
        <color indexed="64"/>
      </bottom>
      <diagonal/>
    </border>
    <border>
      <left style="thin">
        <color indexed="22"/>
      </left>
      <right/>
      <top style="thin">
        <color theme="0" tint="-0.14996795556505021"/>
      </top>
      <bottom style="thin">
        <color indexed="64"/>
      </bottom>
      <diagonal/>
    </border>
    <border>
      <left style="thin">
        <color auto="1"/>
      </left>
      <right/>
      <top style="thin">
        <color theme="0" tint="-0.14996795556505021"/>
      </top>
      <bottom style="thin">
        <color indexed="64"/>
      </bottom>
      <diagonal/>
    </border>
    <border>
      <left style="thin">
        <color indexed="64"/>
      </left>
      <right/>
      <top style="thin">
        <color theme="0" tint="-0.14999847407452621"/>
      </top>
      <bottom/>
      <diagonal/>
    </border>
    <border>
      <left style="thin">
        <color indexed="64"/>
      </left>
      <right/>
      <top style="thin">
        <color theme="0" tint="-0.14999847407452621"/>
      </top>
      <bottom style="thin">
        <color theme="0" tint="-0.14999847407452621"/>
      </bottom>
      <diagonal/>
    </border>
    <border>
      <left style="thin">
        <color indexed="22"/>
      </left>
      <right style="thin">
        <color theme="0" tint="-0.14999847407452621"/>
      </right>
      <top style="thin">
        <color theme="0" tint="-0.14996795556505021"/>
      </top>
      <bottom style="thin">
        <color theme="0" tint="-0.14996795556505021"/>
      </bottom>
      <diagonal/>
    </border>
    <border>
      <left style="thin">
        <color indexed="22"/>
      </left>
      <right style="thin">
        <color theme="0" tint="-0.14999847407452621"/>
      </right>
      <top style="thin">
        <color theme="0" tint="-0.14996795556505021"/>
      </top>
      <bottom/>
      <diagonal/>
    </border>
    <border>
      <left style="thin">
        <color indexed="22"/>
      </left>
      <right style="thin">
        <color theme="0" tint="-0.14999847407452621"/>
      </right>
      <top/>
      <bottom/>
      <diagonal/>
    </border>
    <border>
      <left/>
      <right/>
      <top style="thin">
        <color theme="0" tint="-0.14996795556505021"/>
      </top>
      <bottom style="thin">
        <color theme="0" tint="-0.14999847407452621"/>
      </bottom>
      <diagonal/>
    </border>
    <border>
      <left style="thin">
        <color indexed="22"/>
      </left>
      <right/>
      <top style="thin">
        <color theme="0" tint="-0.14999847407452621"/>
      </top>
      <bottom/>
      <diagonal/>
    </border>
    <border>
      <left style="thin">
        <color indexed="22"/>
      </left>
      <right/>
      <top style="thin">
        <color theme="0" tint="-0.14999847407452621"/>
      </top>
      <bottom style="thin">
        <color theme="0" tint="-0.14999847407452621"/>
      </bottom>
      <diagonal/>
    </border>
    <border>
      <left style="thin">
        <color indexed="22"/>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top style="thin">
        <color theme="0" tint="-0.14996795556505021"/>
      </top>
      <bottom style="thin">
        <color theme="0" tint="-0.14996795556505021"/>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theme="0" tint="-0.14996795556505021"/>
      </top>
      <bottom style="thin">
        <color theme="1"/>
      </bottom>
      <diagonal/>
    </border>
    <border>
      <left style="thin">
        <color indexed="64"/>
      </left>
      <right/>
      <top style="thin">
        <color theme="0" tint="-0.14996795556505021"/>
      </top>
      <bottom style="thin">
        <color indexed="64"/>
      </bottom>
      <diagonal/>
    </border>
    <border>
      <left style="thin">
        <color rgb="FFC0C0C0"/>
      </left>
      <right style="thin">
        <color indexed="22"/>
      </right>
      <top style="thin">
        <color theme="0" tint="-0.14996795556505021"/>
      </top>
      <bottom style="thin">
        <color auto="1"/>
      </bottom>
      <diagonal/>
    </border>
    <border>
      <left style="thin">
        <color indexed="22"/>
      </left>
      <right style="thin">
        <color indexed="22"/>
      </right>
      <top style="thin">
        <color theme="0" tint="-0.14996795556505021"/>
      </top>
      <bottom style="thin">
        <color auto="1"/>
      </bottom>
      <diagonal/>
    </border>
    <border>
      <left style="thin">
        <color indexed="22"/>
      </left>
      <right style="thin">
        <color indexed="64"/>
      </right>
      <top style="thin">
        <color indexed="22"/>
      </top>
      <bottom style="thin">
        <color auto="1"/>
      </bottom>
      <diagonal/>
    </border>
    <border>
      <left/>
      <right style="thin">
        <color theme="1"/>
      </right>
      <top/>
      <bottom/>
      <diagonal/>
    </border>
    <border>
      <left style="thin">
        <color indexed="22"/>
      </left>
      <right style="thin">
        <color theme="2" tint="-9.9978637043366805E-2"/>
      </right>
      <top style="thin">
        <color rgb="FFC0C0C0"/>
      </top>
      <bottom/>
      <diagonal/>
    </border>
    <border>
      <left style="thin">
        <color indexed="22"/>
      </left>
      <right style="thin">
        <color theme="2" tint="-9.9978637043366805E-2"/>
      </right>
      <top style="thin">
        <color theme="0" tint="-0.14996795556505021"/>
      </top>
      <bottom/>
      <diagonal/>
    </border>
    <border>
      <left style="thin">
        <color indexed="22"/>
      </left>
      <right style="thin">
        <color theme="2" tint="-9.9978637043366805E-2"/>
      </right>
      <top style="thin">
        <color rgb="FFC0C0C0"/>
      </top>
      <bottom style="thin">
        <color theme="0" tint="-0.14996795556505021"/>
      </bottom>
      <diagonal/>
    </border>
    <border>
      <left style="thin">
        <color indexed="22"/>
      </left>
      <right style="thin">
        <color theme="2" tint="-9.9978637043366805E-2"/>
      </right>
      <top style="thin">
        <color theme="0" tint="-0.14996795556505021"/>
      </top>
      <bottom style="thin">
        <color theme="0" tint="-0.14996795556505021"/>
      </bottom>
      <diagonal/>
    </border>
    <border>
      <left style="thin">
        <color rgb="FFC0C0C0"/>
      </left>
      <right style="thin">
        <color theme="2" tint="-9.9978637043366805E-2"/>
      </right>
      <top style="thin">
        <color theme="0" tint="-0.14996795556505021"/>
      </top>
      <bottom style="thin">
        <color theme="0" tint="-0.14996795556505021"/>
      </bottom>
      <diagonal/>
    </border>
    <border>
      <left style="thin">
        <color rgb="FFC0C0C0"/>
      </left>
      <right style="thin">
        <color theme="2" tint="-9.9978637043366805E-2"/>
      </right>
      <top style="thin">
        <color theme="0" tint="-0.14996795556505021"/>
      </top>
      <bottom/>
      <diagonal/>
    </border>
    <border>
      <left style="thin">
        <color indexed="22"/>
      </left>
      <right style="thin">
        <color theme="2" tint="-9.9978637043366805E-2"/>
      </right>
      <top style="thin">
        <color rgb="FFC0C0C0"/>
      </top>
      <bottom style="thin">
        <color rgb="FFC0C0C0"/>
      </bottom>
      <diagonal/>
    </border>
    <border>
      <left style="thin">
        <color indexed="22"/>
      </left>
      <right style="thin">
        <color theme="2" tint="-9.9978637043366805E-2"/>
      </right>
      <top style="thin">
        <color indexed="22"/>
      </top>
      <bottom style="thin">
        <color indexed="22"/>
      </bottom>
      <diagonal/>
    </border>
    <border>
      <left style="thin">
        <color indexed="22"/>
      </left>
      <right style="thin">
        <color theme="2" tint="-9.9978637043366805E-2"/>
      </right>
      <top style="thin">
        <color indexed="22"/>
      </top>
      <bottom/>
      <diagonal/>
    </border>
    <border>
      <left style="thin">
        <color indexed="22"/>
      </left>
      <right style="thin">
        <color theme="2" tint="-9.9978637043366805E-2"/>
      </right>
      <top style="thin">
        <color rgb="FFC0C0C0"/>
      </top>
      <bottom style="thin">
        <color indexed="22"/>
      </bottom>
      <diagonal/>
    </border>
    <border>
      <left/>
      <right style="thin">
        <color theme="2" tint="-9.9978637043366805E-2"/>
      </right>
      <top style="thin">
        <color theme="0" tint="-0.14996795556505021"/>
      </top>
      <bottom style="thin">
        <color theme="0" tint="-0.14996795556505021"/>
      </bottom>
      <diagonal/>
    </border>
    <border>
      <left/>
      <right style="thin">
        <color theme="2" tint="-9.9978637043366805E-2"/>
      </right>
      <top style="thin">
        <color theme="0" tint="-0.14993743705557422"/>
      </top>
      <bottom style="thin">
        <color theme="0" tint="-0.14993743705557422"/>
      </bottom>
      <diagonal/>
    </border>
    <border>
      <left/>
      <right style="thin">
        <color theme="2" tint="-9.9978637043366805E-2"/>
      </right>
      <top style="thin">
        <color theme="0" tint="-0.14996795556505021"/>
      </top>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style="thin">
        <color indexed="64"/>
      </right>
      <top style="thin">
        <color theme="0" tint="-0.14996795556505021"/>
      </top>
      <bottom style="thin">
        <color theme="2" tint="-9.9978637043366805E-2"/>
      </bottom>
      <diagonal/>
    </border>
    <border>
      <left/>
      <right style="thin">
        <color theme="2" tint="-9.9978637043366805E-2"/>
      </right>
      <top/>
      <bottom style="thin">
        <color theme="0" tint="-0.14996795556505021"/>
      </bottom>
      <diagonal/>
    </border>
    <border>
      <left style="thin">
        <color theme="2" tint="-9.9978637043366805E-2"/>
      </left>
      <right style="thin">
        <color theme="1"/>
      </right>
      <top style="thin">
        <color theme="2" tint="-9.9978637043366805E-2"/>
      </top>
      <bottom style="thin">
        <color theme="2" tint="-9.9978637043366805E-2"/>
      </bottom>
      <diagonal/>
    </border>
    <border>
      <left style="thin">
        <color theme="2" tint="-9.9978637043366805E-2"/>
      </left>
      <right style="thin">
        <color theme="1"/>
      </right>
      <top/>
      <bottom style="thin">
        <color theme="0" tint="-0.14996795556505021"/>
      </bottom>
      <diagonal/>
    </border>
    <border>
      <left style="thin">
        <color theme="1"/>
      </left>
      <right style="thin">
        <color theme="1"/>
      </right>
      <top style="thin">
        <color theme="2" tint="-9.9978637043366805E-2"/>
      </top>
      <bottom style="thin">
        <color theme="2" tint="-9.9978637043366805E-2"/>
      </bottom>
      <diagonal/>
    </border>
    <border>
      <left style="thin">
        <color theme="1"/>
      </left>
      <right style="thin">
        <color theme="1"/>
      </right>
      <top/>
      <bottom style="thin">
        <color theme="2" tint="-9.9978637043366805E-2"/>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style="medium">
        <color indexed="64"/>
      </bottom>
      <diagonal/>
    </border>
    <border>
      <left style="thin">
        <color theme="0" tint="-0.14999847407452621"/>
      </left>
      <right style="thin">
        <color theme="0" tint="-0.14999847407452621"/>
      </right>
      <top style="medium">
        <color indexed="64"/>
      </top>
      <bottom/>
      <diagonal/>
    </border>
    <border>
      <left style="thin">
        <color theme="0" tint="-0.14999847407452621"/>
      </left>
      <right style="thin">
        <color rgb="FFC0C0C0"/>
      </right>
      <top style="medium">
        <color indexed="64"/>
      </top>
      <bottom/>
      <diagonal/>
    </border>
    <border>
      <left style="thin">
        <color theme="0" tint="-0.14999847407452621"/>
      </left>
      <right/>
      <top style="medium">
        <color indexed="64"/>
      </top>
      <bottom/>
      <diagonal/>
    </border>
    <border>
      <left style="thin">
        <color theme="0" tint="-0.14999847407452621"/>
      </left>
      <right style="thin">
        <color rgb="FFC0C0C0"/>
      </right>
      <top/>
      <bottom style="medium">
        <color indexed="64"/>
      </bottom>
      <diagonal/>
    </border>
    <border>
      <left style="thin">
        <color theme="0" tint="-0.14999847407452621"/>
      </left>
      <right/>
      <top/>
      <bottom style="medium">
        <color indexed="64"/>
      </bottom>
      <diagonal/>
    </border>
  </borders>
  <cellStyleXfs count="8">
    <xf numFmtId="0" fontId="0" fillId="0" borderId="0"/>
    <xf numFmtId="3" fontId="1" fillId="0" borderId="0" applyNumberFormat="0" applyFont="0" applyBorder="0" applyAlignment="0" applyProtection="0"/>
    <xf numFmtId="38" fontId="1" fillId="0" borderId="0" applyFont="0" applyFill="0" applyBorder="0" applyAlignment="0" applyProtection="0"/>
    <xf numFmtId="6"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1" fillId="0" borderId="0"/>
    <xf numFmtId="49" fontId="1" fillId="0" borderId="0" applyFont="0" applyFill="0" applyBorder="0" applyAlignment="0" applyProtection="0"/>
  </cellStyleXfs>
  <cellXfs count="430">
    <xf numFmtId="0" fontId="0" fillId="0" borderId="0" xfId="0"/>
    <xf numFmtId="49" fontId="2" fillId="0" borderId="0" xfId="1" applyNumberFormat="1" applyFont="1" applyAlignment="1" applyProtection="1">
      <alignment horizontal="center"/>
      <protection locked="0"/>
    </xf>
    <xf numFmtId="9" fontId="2" fillId="0" borderId="0" xfId="1" applyNumberFormat="1" applyFont="1" applyBorder="1" applyAlignment="1" applyProtection="1">
      <alignment horizontal="left"/>
      <protection locked="0"/>
    </xf>
    <xf numFmtId="49" fontId="2" fillId="0" borderId="0" xfId="1" applyNumberFormat="1" applyFont="1" applyBorder="1" applyAlignment="1" applyProtection="1">
      <alignment horizontal="left"/>
      <protection locked="0"/>
    </xf>
    <xf numFmtId="8" fontId="4" fillId="0" borderId="2" xfId="1" applyNumberFormat="1" applyFont="1" applyBorder="1" applyAlignment="1" applyProtection="1">
      <alignment vertical="center"/>
      <protection locked="0"/>
    </xf>
    <xf numFmtId="8" fontId="2" fillId="0" borderId="2" xfId="1" applyNumberFormat="1" applyFont="1" applyBorder="1" applyAlignment="1" applyProtection="1">
      <alignment horizontal="center" vertical="center"/>
      <protection locked="0"/>
    </xf>
    <xf numFmtId="9" fontId="4" fillId="0" borderId="2" xfId="2" applyNumberFormat="1" applyFont="1" applyFill="1" applyBorder="1" applyAlignment="1" applyProtection="1">
      <alignment vertical="center"/>
      <protection locked="0"/>
    </xf>
    <xf numFmtId="8" fontId="2" fillId="0" borderId="2" xfId="1" applyNumberFormat="1" applyFont="1" applyBorder="1" applyAlignment="1" applyProtection="1">
      <alignment vertical="center"/>
      <protection locked="0"/>
    </xf>
    <xf numFmtId="9" fontId="2" fillId="0" borderId="0" xfId="2" applyNumberFormat="1" applyFont="1" applyFill="1" applyBorder="1" applyAlignment="1" applyProtection="1">
      <alignment vertical="center"/>
      <protection locked="0"/>
    </xf>
    <xf numFmtId="0" fontId="1" fillId="0" borderId="0" xfId="6" applyAlignment="1" applyProtection="1">
      <alignment horizontal="center"/>
      <protection locked="0"/>
    </xf>
    <xf numFmtId="164" fontId="2" fillId="0" borderId="0" xfId="1" quotePrefix="1" applyNumberFormat="1" applyFont="1" applyBorder="1" applyAlignment="1" applyProtection="1">
      <alignment horizontal="center" vertical="center"/>
      <protection locked="0"/>
    </xf>
    <xf numFmtId="49" fontId="2" fillId="0" borderId="0" xfId="1" applyNumberFormat="1" applyFont="1" applyBorder="1" applyAlignment="1" applyProtection="1">
      <alignment vertical="center"/>
      <protection locked="0"/>
    </xf>
    <xf numFmtId="0" fontId="6" fillId="0" borderId="0" xfId="6" quotePrefix="1" applyFont="1" applyAlignment="1" applyProtection="1">
      <alignment horizontal="left"/>
      <protection locked="0"/>
    </xf>
    <xf numFmtId="0" fontId="5" fillId="0" borderId="0" xfId="6" applyFont="1" applyProtection="1">
      <protection locked="0"/>
    </xf>
    <xf numFmtId="3" fontId="2" fillId="0" borderId="0" xfId="1" applyFont="1" applyBorder="1" applyAlignment="1" applyProtection="1">
      <alignment vertical="center"/>
      <protection locked="0"/>
    </xf>
    <xf numFmtId="0" fontId="1" fillId="0" borderId="0" xfId="6" applyProtection="1">
      <protection locked="0"/>
    </xf>
    <xf numFmtId="3" fontId="2" fillId="0" borderId="0" xfId="1" applyFont="1" applyBorder="1" applyAlignment="1" applyProtection="1">
      <alignment horizontal="left" vertical="center"/>
      <protection locked="0"/>
    </xf>
    <xf numFmtId="49" fontId="2" fillId="0" borderId="10" xfId="1" applyNumberFormat="1" applyFont="1" applyBorder="1" applyAlignment="1" applyProtection="1">
      <alignment vertical="center"/>
      <protection locked="0"/>
    </xf>
    <xf numFmtId="8" fontId="2" fillId="0" borderId="0" xfId="1" applyNumberFormat="1" applyFont="1" applyBorder="1" applyAlignment="1" applyProtection="1">
      <alignment vertical="center"/>
      <protection locked="0"/>
    </xf>
    <xf numFmtId="8" fontId="2" fillId="0" borderId="0" xfId="1" applyNumberFormat="1" applyFont="1" applyBorder="1" applyAlignment="1" applyProtection="1">
      <alignment horizontal="center" vertical="center"/>
      <protection locked="0"/>
    </xf>
    <xf numFmtId="9" fontId="2" fillId="0" borderId="0" xfId="2" applyNumberFormat="1" applyFont="1" applyFill="1" applyBorder="1" applyAlignment="1" applyProtection="1">
      <alignment horizontal="center" vertical="center"/>
      <protection locked="0"/>
    </xf>
    <xf numFmtId="3" fontId="1" fillId="0" borderId="0" xfId="1" applyFont="1" applyBorder="1" applyAlignment="1" applyProtection="1">
      <alignment horizontal="center" vertical="center"/>
      <protection locked="0"/>
    </xf>
    <xf numFmtId="3" fontId="1" fillId="0" borderId="0" xfId="1" applyFont="1" applyBorder="1" applyAlignment="1" applyProtection="1">
      <alignment vertical="center"/>
      <protection locked="0"/>
    </xf>
    <xf numFmtId="9" fontId="1" fillId="0" borderId="0" xfId="2" applyNumberFormat="1" applyFont="1" applyFill="1" applyBorder="1" applyAlignment="1" applyProtection="1">
      <alignment vertical="center"/>
      <protection locked="0"/>
    </xf>
    <xf numFmtId="3" fontId="1" fillId="0" borderId="5" xfId="1" applyFont="1" applyBorder="1" applyAlignment="1" applyProtection="1">
      <alignment horizontal="center" vertical="center"/>
      <protection locked="0"/>
    </xf>
    <xf numFmtId="3" fontId="1" fillId="0" borderId="5" xfId="1" applyFont="1" applyBorder="1" applyAlignment="1" applyProtection="1">
      <alignment vertical="center"/>
      <protection locked="0"/>
    </xf>
    <xf numFmtId="9" fontId="1" fillId="0" borderId="5" xfId="2" applyNumberFormat="1" applyFont="1" applyFill="1" applyBorder="1" applyAlignment="1" applyProtection="1">
      <alignment vertical="center"/>
      <protection locked="0"/>
    </xf>
    <xf numFmtId="49" fontId="2" fillId="0" borderId="0" xfId="1" applyNumberFormat="1" applyFont="1" applyBorder="1" applyAlignment="1" applyProtection="1">
      <alignment horizontal="center" vertical="center"/>
      <protection locked="0"/>
    </xf>
    <xf numFmtId="49" fontId="10" fillId="0" borderId="0" xfId="1" applyNumberFormat="1" applyFont="1" applyBorder="1" applyAlignment="1" applyProtection="1">
      <alignment vertical="center"/>
      <protection locked="0"/>
    </xf>
    <xf numFmtId="167" fontId="1" fillId="0" borderId="0" xfId="1" applyNumberFormat="1"/>
    <xf numFmtId="167" fontId="4" fillId="0" borderId="2" xfId="2" applyNumberFormat="1" applyFont="1" applyFill="1" applyBorder="1" applyAlignment="1" applyProtection="1">
      <alignment vertical="center"/>
      <protection locked="0"/>
    </xf>
    <xf numFmtId="167" fontId="2" fillId="0" borderId="0" xfId="1" applyNumberFormat="1" applyFont="1" applyBorder="1" applyAlignment="1" applyProtection="1">
      <alignment vertical="center"/>
      <protection locked="0"/>
    </xf>
    <xf numFmtId="167" fontId="1" fillId="0" borderId="0" xfId="2" applyNumberFormat="1" applyFont="1" applyFill="1" applyBorder="1" applyAlignment="1" applyProtection="1">
      <alignment horizontal="right"/>
      <protection locked="0"/>
    </xf>
    <xf numFmtId="167" fontId="2" fillId="0" borderId="0" xfId="2" applyNumberFormat="1" applyFont="1" applyFill="1" applyBorder="1" applyAlignment="1" applyProtection="1">
      <alignment vertical="center"/>
      <protection locked="0"/>
    </xf>
    <xf numFmtId="167" fontId="2" fillId="0" borderId="0" xfId="2" applyNumberFormat="1" applyFont="1" applyFill="1" applyBorder="1" applyAlignment="1" applyProtection="1">
      <alignment horizontal="center" vertical="center"/>
      <protection locked="0"/>
    </xf>
    <xf numFmtId="167" fontId="1" fillId="0" borderId="0" xfId="2" applyNumberFormat="1" applyFont="1" applyFill="1" applyBorder="1" applyAlignment="1" applyProtection="1">
      <alignment vertical="center"/>
      <protection locked="0"/>
    </xf>
    <xf numFmtId="167" fontId="1" fillId="0" borderId="5" xfId="2" applyNumberFormat="1" applyFont="1" applyFill="1" applyBorder="1" applyAlignment="1" applyProtection="1">
      <alignment vertical="center"/>
      <protection locked="0"/>
    </xf>
    <xf numFmtId="167" fontId="0" fillId="0" borderId="0" xfId="0" applyNumberFormat="1"/>
    <xf numFmtId="167" fontId="7" fillId="0" borderId="0" xfId="1" applyNumberFormat="1" applyFont="1" applyBorder="1" applyAlignment="1" applyProtection="1">
      <alignment horizontal="left"/>
      <protection locked="0"/>
    </xf>
    <xf numFmtId="167" fontId="2" fillId="0" borderId="0" xfId="1" applyNumberFormat="1" applyFont="1" applyBorder="1" applyAlignment="1" applyProtection="1">
      <alignment horizontal="left"/>
      <protection locked="0"/>
    </xf>
    <xf numFmtId="167" fontId="2" fillId="0" borderId="2" xfId="2" applyNumberFormat="1" applyFont="1" applyFill="1" applyBorder="1" applyAlignment="1" applyProtection="1">
      <alignment vertical="center"/>
      <protection locked="0"/>
    </xf>
    <xf numFmtId="167" fontId="2" fillId="0" borderId="2" xfId="2" applyNumberFormat="1" applyFont="1" applyFill="1" applyBorder="1" applyAlignment="1" applyProtection="1">
      <alignment horizontal="left" vertical="center"/>
      <protection locked="0"/>
    </xf>
    <xf numFmtId="167" fontId="2" fillId="0" borderId="0" xfId="2" applyNumberFormat="1" applyFont="1" applyFill="1" applyBorder="1" applyAlignment="1" applyProtection="1">
      <alignment horizontal="left" vertical="center"/>
      <protection locked="0"/>
    </xf>
    <xf numFmtId="49" fontId="10" fillId="0" borderId="7" xfId="1" applyNumberFormat="1" applyFont="1" applyBorder="1" applyAlignment="1" applyProtection="1">
      <alignment vertical="center" wrapText="1"/>
      <protection locked="0"/>
    </xf>
    <xf numFmtId="8" fontId="2" fillId="0" borderId="0" xfId="1" applyNumberFormat="1" applyFont="1" applyBorder="1" applyAlignment="1" applyProtection="1">
      <alignment horizontal="left" vertical="center"/>
      <protection locked="0"/>
    </xf>
    <xf numFmtId="3" fontId="1" fillId="0" borderId="0" xfId="1" applyFont="1" applyBorder="1" applyAlignment="1" applyProtection="1">
      <protection locked="0"/>
    </xf>
    <xf numFmtId="3" fontId="1" fillId="0" borderId="0" xfId="1" applyFont="1" applyBorder="1" applyAlignment="1" applyProtection="1">
      <alignment horizontal="left" vertical="center"/>
      <protection locked="0"/>
    </xf>
    <xf numFmtId="49" fontId="2" fillId="0" borderId="0" xfId="1" applyNumberFormat="1" applyFont="1" applyBorder="1" applyAlignment="1" applyProtection="1">
      <alignment vertical="center" wrapText="1"/>
      <protection locked="0"/>
    </xf>
    <xf numFmtId="3" fontId="1" fillId="0" borderId="0" xfId="1" applyFont="1" applyBorder="1" applyAlignment="1" applyProtection="1">
      <alignment vertical="center" wrapText="1"/>
      <protection locked="0"/>
    </xf>
    <xf numFmtId="49" fontId="4" fillId="0" borderId="0" xfId="1" applyNumberFormat="1" applyFont="1" applyBorder="1" applyAlignment="1" applyProtection="1">
      <alignment horizontal="left" vertical="center"/>
      <protection locked="0"/>
    </xf>
    <xf numFmtId="49" fontId="4" fillId="0" borderId="0" xfId="1" applyNumberFormat="1" applyFont="1" applyBorder="1" applyAlignment="1" applyProtection="1">
      <alignment horizontal="left" vertical="center" wrapText="1"/>
      <protection locked="0"/>
    </xf>
    <xf numFmtId="38" fontId="13" fillId="0" borderId="0" xfId="1" applyNumberFormat="1" applyFont="1" applyBorder="1" applyAlignment="1" applyProtection="1">
      <alignment horizontal="left" vertical="center"/>
      <protection locked="0"/>
    </xf>
    <xf numFmtId="38" fontId="2" fillId="0" borderId="0" xfId="1" applyNumberFormat="1" applyFont="1" applyBorder="1" applyAlignment="1" applyProtection="1">
      <alignment horizontal="left" vertical="center"/>
      <protection locked="0"/>
    </xf>
    <xf numFmtId="0" fontId="2" fillId="0" borderId="0" xfId="1" applyNumberFormat="1" applyFont="1" applyBorder="1" applyAlignment="1" applyProtection="1">
      <alignment horizontal="left" vertical="center" wrapText="1"/>
      <protection locked="0"/>
    </xf>
    <xf numFmtId="0" fontId="2" fillId="0" borderId="0" xfId="1" applyNumberFormat="1" applyFont="1" applyBorder="1" applyAlignment="1" applyProtection="1">
      <alignment horizontal="left" vertical="center"/>
      <protection locked="0"/>
    </xf>
    <xf numFmtId="40" fontId="1" fillId="0" borderId="0" xfId="2" applyNumberFormat="1" applyFont="1" applyFill="1" applyBorder="1" applyAlignment="1" applyProtection="1">
      <alignment horizontal="left" vertical="center"/>
      <protection locked="0"/>
    </xf>
    <xf numFmtId="49" fontId="2" fillId="0" borderId="0" xfId="1" applyNumberFormat="1" applyFont="1" applyBorder="1" applyAlignment="1" applyProtection="1">
      <alignment horizontal="left" vertical="center"/>
      <protection locked="0"/>
    </xf>
    <xf numFmtId="167" fontId="2" fillId="0" borderId="10" xfId="1" applyNumberFormat="1" applyFont="1" applyBorder="1" applyAlignment="1" applyProtection="1">
      <alignment vertical="center"/>
      <protection locked="0"/>
    </xf>
    <xf numFmtId="167" fontId="2" fillId="0" borderId="10" xfId="2" applyNumberFormat="1" applyFont="1" applyFill="1" applyBorder="1" applyAlignment="1" applyProtection="1">
      <alignment horizontal="left" vertical="center"/>
      <protection locked="0"/>
    </xf>
    <xf numFmtId="167" fontId="1" fillId="0" borderId="10" xfId="2" applyNumberFormat="1" applyFont="1" applyFill="1" applyBorder="1" applyAlignment="1" applyProtection="1">
      <alignment horizontal="left" vertical="center"/>
      <protection locked="0"/>
    </xf>
    <xf numFmtId="167" fontId="1" fillId="0" borderId="11" xfId="2" applyNumberFormat="1" applyFont="1" applyFill="1" applyBorder="1" applyAlignment="1" applyProtection="1">
      <alignment horizontal="left" vertical="center"/>
      <protection locked="0"/>
    </xf>
    <xf numFmtId="167" fontId="1" fillId="2" borderId="23" xfId="2" applyNumberFormat="1" applyFont="1" applyFill="1" applyBorder="1" applyAlignment="1" applyProtection="1">
      <alignment horizontal="right" vertical="center"/>
      <protection locked="0"/>
    </xf>
    <xf numFmtId="38" fontId="2" fillId="0" borderId="0" xfId="1" applyNumberFormat="1" applyFont="1" applyBorder="1" applyAlignment="1" applyProtection="1">
      <alignment horizontal="left"/>
      <protection locked="0"/>
    </xf>
    <xf numFmtId="9" fontId="10" fillId="2" borderId="40" xfId="2" applyNumberFormat="1" applyFont="1" applyFill="1" applyBorder="1" applyAlignment="1" applyProtection="1">
      <alignment vertical="center" wrapText="1"/>
      <protection locked="0"/>
    </xf>
    <xf numFmtId="10" fontId="2" fillId="0" borderId="43" xfId="2" applyNumberFormat="1" applyFont="1" applyFill="1" applyBorder="1" applyAlignment="1" applyProtection="1">
      <alignment vertical="center"/>
      <protection locked="0"/>
    </xf>
    <xf numFmtId="0" fontId="18" fillId="0" borderId="0" xfId="0" applyFont="1"/>
    <xf numFmtId="38" fontId="2" fillId="0" borderId="2" xfId="2" applyFont="1" applyFill="1" applyBorder="1" applyAlignment="1" applyProtection="1">
      <alignment vertical="center"/>
      <protection locked="0"/>
    </xf>
    <xf numFmtId="38" fontId="2" fillId="0" borderId="0" xfId="2" applyFont="1" applyFill="1" applyBorder="1" applyAlignment="1" applyProtection="1">
      <alignment horizontal="right" vertical="center"/>
      <protection locked="0"/>
    </xf>
    <xf numFmtId="38" fontId="2" fillId="0" borderId="0" xfId="2" applyFont="1" applyFill="1" applyBorder="1" applyAlignment="1" applyProtection="1">
      <alignment vertical="center"/>
      <protection locked="0"/>
    </xf>
    <xf numFmtId="38" fontId="0" fillId="0" borderId="0" xfId="0" applyNumberFormat="1"/>
    <xf numFmtId="9" fontId="2" fillId="2" borderId="47" xfId="2" applyNumberFormat="1" applyFont="1" applyFill="1" applyBorder="1" applyAlignment="1" applyProtection="1">
      <protection locked="0"/>
    </xf>
    <xf numFmtId="164" fontId="2" fillId="0" borderId="48" xfId="1" applyNumberFormat="1" applyFont="1" applyBorder="1" applyAlignment="1">
      <alignment horizontal="center" vertical="center"/>
    </xf>
    <xf numFmtId="0" fontId="1" fillId="0" borderId="49" xfId="6" applyBorder="1" applyAlignment="1">
      <alignment horizontal="left" indent="1"/>
    </xf>
    <xf numFmtId="0" fontId="1" fillId="0" borderId="50" xfId="6" applyBorder="1" applyAlignment="1">
      <alignment horizontal="left" indent="1"/>
    </xf>
    <xf numFmtId="38" fontId="2" fillId="0" borderId="50" xfId="2" applyFont="1" applyBorder="1" applyAlignment="1">
      <alignment horizontal="right" vertical="center"/>
    </xf>
    <xf numFmtId="0" fontId="1" fillId="0" borderId="50" xfId="6" applyBorder="1" applyAlignment="1">
      <alignment horizontal="center"/>
    </xf>
    <xf numFmtId="167" fontId="1" fillId="0" borderId="50" xfId="3" applyNumberFormat="1" applyFont="1" applyBorder="1"/>
    <xf numFmtId="164" fontId="2" fillId="0" borderId="50" xfId="1" applyNumberFormat="1" applyFont="1" applyBorder="1" applyAlignment="1">
      <alignment horizontal="center" vertical="center"/>
    </xf>
    <xf numFmtId="167" fontId="2" fillId="0" borderId="50" xfId="2" applyNumberFormat="1" applyFont="1" applyBorder="1" applyAlignment="1">
      <alignment vertical="center"/>
    </xf>
    <xf numFmtId="9" fontId="2" fillId="0" borderId="50" xfId="2" applyNumberFormat="1" applyFont="1" applyBorder="1" applyAlignment="1">
      <alignment vertical="center"/>
    </xf>
    <xf numFmtId="167" fontId="2" fillId="0" borderId="52" xfId="2" applyNumberFormat="1" applyFont="1" applyBorder="1" applyAlignment="1">
      <alignment vertical="center"/>
    </xf>
    <xf numFmtId="0" fontId="1" fillId="0" borderId="29" xfId="6" applyBorder="1" applyAlignment="1">
      <alignment horizontal="left" indent="1"/>
    </xf>
    <xf numFmtId="0" fontId="1" fillId="0" borderId="48" xfId="6" applyBorder="1" applyAlignment="1">
      <alignment horizontal="center"/>
    </xf>
    <xf numFmtId="167" fontId="2" fillId="0" borderId="48" xfId="2" applyNumberFormat="1" applyFont="1" applyBorder="1" applyAlignment="1">
      <alignment vertical="center"/>
    </xf>
    <xf numFmtId="10" fontId="2" fillId="2" borderId="55" xfId="2" applyNumberFormat="1" applyFont="1" applyFill="1" applyBorder="1" applyAlignment="1">
      <alignment vertical="center"/>
    </xf>
    <xf numFmtId="0" fontId="1" fillId="0" borderId="29" xfId="6" applyBorder="1" applyAlignment="1">
      <alignment horizontal="left" indent="4"/>
    </xf>
    <xf numFmtId="167" fontId="2" fillId="0" borderId="55" xfId="2" applyNumberFormat="1" applyFont="1" applyBorder="1" applyAlignment="1">
      <alignment vertical="center"/>
    </xf>
    <xf numFmtId="167" fontId="2" fillId="0" borderId="57" xfId="2" applyNumberFormat="1" applyFont="1" applyBorder="1" applyAlignment="1">
      <alignment vertical="center"/>
    </xf>
    <xf numFmtId="0" fontId="1" fillId="0" borderId="54" xfId="6" applyBorder="1" applyAlignment="1">
      <alignment horizontal="left" indent="1"/>
    </xf>
    <xf numFmtId="0" fontId="1" fillId="0" borderId="59" xfId="6" applyBorder="1" applyAlignment="1">
      <alignment horizontal="center"/>
    </xf>
    <xf numFmtId="164" fontId="2" fillId="0" borderId="59" xfId="1" applyNumberFormat="1" applyFont="1" applyBorder="1" applyAlignment="1">
      <alignment horizontal="center" vertical="center"/>
    </xf>
    <xf numFmtId="167" fontId="2" fillId="0" borderId="59" xfId="2" applyNumberFormat="1" applyFont="1" applyBorder="1" applyAlignment="1">
      <alignment vertical="center"/>
    </xf>
    <xf numFmtId="10" fontId="2" fillId="2" borderId="60" xfId="2" applyNumberFormat="1" applyFont="1" applyFill="1" applyBorder="1" applyAlignment="1">
      <alignment vertical="center"/>
    </xf>
    <xf numFmtId="0" fontId="1" fillId="0" borderId="61" xfId="6" applyBorder="1" applyAlignment="1">
      <alignment horizontal="center"/>
    </xf>
    <xf numFmtId="164" fontId="2" fillId="0" borderId="61" xfId="1" applyNumberFormat="1" applyFont="1" applyBorder="1" applyAlignment="1">
      <alignment horizontal="center" vertical="center"/>
    </xf>
    <xf numFmtId="167" fontId="2" fillId="0" borderId="61" xfId="2" applyNumberFormat="1" applyFont="1" applyBorder="1" applyAlignment="1">
      <alignment vertical="center"/>
    </xf>
    <xf numFmtId="10" fontId="2" fillId="2" borderId="62" xfId="2" applyNumberFormat="1" applyFont="1" applyFill="1" applyBorder="1" applyAlignment="1">
      <alignment vertical="center"/>
    </xf>
    <xf numFmtId="0" fontId="1" fillId="2" borderId="29" xfId="6" applyFill="1" applyBorder="1" applyAlignment="1">
      <alignment horizontal="left" indent="1"/>
    </xf>
    <xf numFmtId="164" fontId="2" fillId="0" borderId="39" xfId="1" applyNumberFormat="1" applyFont="1" applyBorder="1" applyAlignment="1">
      <alignment horizontal="center" vertical="center"/>
    </xf>
    <xf numFmtId="10" fontId="2" fillId="2" borderId="25" xfId="2" applyNumberFormat="1" applyFont="1" applyFill="1" applyBorder="1" applyAlignment="1">
      <alignment vertical="center"/>
    </xf>
    <xf numFmtId="167" fontId="2" fillId="0" borderId="53" xfId="2" applyNumberFormat="1" applyFont="1" applyBorder="1" applyAlignment="1">
      <alignment vertical="center"/>
    </xf>
    <xf numFmtId="167" fontId="2" fillId="0" borderId="62" xfId="2" applyNumberFormat="1" applyFont="1" applyBorder="1" applyAlignment="1">
      <alignment vertical="center"/>
    </xf>
    <xf numFmtId="167" fontId="2" fillId="0" borderId="25" xfId="2" applyNumberFormat="1" applyFont="1" applyBorder="1" applyAlignment="1">
      <alignment vertical="center"/>
    </xf>
    <xf numFmtId="0" fontId="1" fillId="0" borderId="29" xfId="6" applyBorder="1" applyAlignment="1">
      <alignment horizontal="left" wrapText="1" indent="1"/>
    </xf>
    <xf numFmtId="167" fontId="2" fillId="0" borderId="60" xfId="2" applyNumberFormat="1" applyFont="1" applyBorder="1" applyAlignment="1">
      <alignment vertical="center"/>
    </xf>
    <xf numFmtId="167" fontId="2" fillId="0" borderId="24" xfId="2" applyNumberFormat="1" applyFont="1" applyFill="1" applyBorder="1" applyAlignment="1" applyProtection="1">
      <alignment horizontal="left" vertical="center"/>
      <protection locked="0"/>
    </xf>
    <xf numFmtId="9" fontId="10" fillId="2" borderId="65" xfId="2" applyNumberFormat="1" applyFont="1" applyFill="1" applyBorder="1" applyAlignment="1" applyProtection="1">
      <alignment vertical="center"/>
      <protection locked="0"/>
    </xf>
    <xf numFmtId="164" fontId="2" fillId="0" borderId="67" xfId="1" applyNumberFormat="1" applyFont="1" applyBorder="1" applyAlignment="1">
      <alignment horizontal="center" vertical="center"/>
    </xf>
    <xf numFmtId="10" fontId="2" fillId="2" borderId="68" xfId="2" applyNumberFormat="1" applyFont="1" applyFill="1" applyBorder="1" applyAlignment="1">
      <alignment vertical="center"/>
    </xf>
    <xf numFmtId="167" fontId="2" fillId="0" borderId="68" xfId="2" applyNumberFormat="1" applyFont="1" applyBorder="1" applyAlignment="1">
      <alignment vertical="center"/>
    </xf>
    <xf numFmtId="0" fontId="0" fillId="0" borderId="29" xfId="1" applyNumberFormat="1" applyFont="1" applyBorder="1" applyAlignment="1">
      <alignment horizontal="left" indent="1"/>
    </xf>
    <xf numFmtId="0" fontId="0" fillId="0" borderId="29" xfId="1" applyNumberFormat="1" applyFont="1" applyBorder="1" applyAlignment="1">
      <alignment horizontal="center" vertical="center" wrapText="1"/>
    </xf>
    <xf numFmtId="0" fontId="1" fillId="0" borderId="29" xfId="6" applyBorder="1" applyAlignment="1">
      <alignment horizontal="right" indent="1"/>
    </xf>
    <xf numFmtId="0" fontId="1" fillId="0" borderId="57" xfId="6" applyBorder="1" applyAlignment="1">
      <alignment horizontal="left" indent="1"/>
    </xf>
    <xf numFmtId="0" fontId="1" fillId="0" borderId="69" xfId="6" applyBorder="1" applyAlignment="1">
      <alignment horizontal="left" indent="1"/>
    </xf>
    <xf numFmtId="0" fontId="1" fillId="0" borderId="70" xfId="6" applyBorder="1" applyAlignment="1">
      <alignment horizontal="left" indent="1"/>
    </xf>
    <xf numFmtId="0" fontId="1" fillId="0" borderId="7" xfId="6" applyBorder="1" applyAlignment="1">
      <alignment horizontal="left" indent="1"/>
    </xf>
    <xf numFmtId="0" fontId="1" fillId="0" borderId="71" xfId="6" applyBorder="1" applyAlignment="1">
      <alignment horizontal="center"/>
    </xf>
    <xf numFmtId="164" fontId="2" fillId="0" borderId="29" xfId="1" applyNumberFormat="1" applyFont="1" applyBorder="1" applyAlignment="1">
      <alignment horizontal="center" vertical="center"/>
    </xf>
    <xf numFmtId="0" fontId="1" fillId="0" borderId="72" xfId="6" applyBorder="1" applyAlignment="1">
      <alignment horizontal="center"/>
    </xf>
    <xf numFmtId="0" fontId="1" fillId="0" borderId="73" xfId="6" applyBorder="1" applyAlignment="1">
      <alignment horizontal="center"/>
    </xf>
    <xf numFmtId="0" fontId="19" fillId="0" borderId="29" xfId="6" applyFont="1" applyBorder="1" applyAlignment="1">
      <alignment horizontal="left" indent="1"/>
    </xf>
    <xf numFmtId="0" fontId="19" fillId="0" borderId="61" xfId="6" applyFont="1" applyBorder="1" applyAlignment="1">
      <alignment horizontal="center"/>
    </xf>
    <xf numFmtId="167" fontId="20" fillId="0" borderId="62" xfId="2" applyNumberFormat="1" applyFont="1" applyBorder="1" applyAlignment="1">
      <alignment vertical="center"/>
    </xf>
    <xf numFmtId="0" fontId="0" fillId="4" borderId="0" xfId="0" applyFill="1"/>
    <xf numFmtId="0" fontId="23" fillId="0" borderId="0" xfId="0" applyFont="1" applyAlignment="1">
      <alignment horizontal="right" vertical="center"/>
    </xf>
    <xf numFmtId="0" fontId="23" fillId="0" borderId="0" xfId="0" applyFont="1" applyAlignment="1">
      <alignment horizontal="right"/>
    </xf>
    <xf numFmtId="0" fontId="26" fillId="0" borderId="0" xfId="0" applyFont="1" applyAlignment="1">
      <alignment horizontal="right" vertical="center"/>
    </xf>
    <xf numFmtId="0" fontId="0" fillId="5" borderId="0" xfId="0" applyFill="1"/>
    <xf numFmtId="0" fontId="22" fillId="0" borderId="0" xfId="0" applyFont="1" applyAlignment="1">
      <alignment vertical="top" wrapText="1"/>
    </xf>
    <xf numFmtId="0" fontId="22" fillId="0" borderId="0" xfId="0" applyFont="1" applyAlignment="1">
      <alignment wrapText="1"/>
    </xf>
    <xf numFmtId="0" fontId="22" fillId="0" borderId="0" xfId="0" applyFont="1" applyAlignment="1">
      <alignment horizontal="left" vertical="top" wrapText="1"/>
    </xf>
    <xf numFmtId="0" fontId="0" fillId="0" borderId="0" xfId="0" applyAlignment="1">
      <alignment vertical="top" wrapText="1"/>
    </xf>
    <xf numFmtId="0" fontId="22" fillId="0" borderId="0" xfId="0" quotePrefix="1" applyFont="1" applyAlignment="1">
      <alignment vertical="top" wrapText="1"/>
    </xf>
    <xf numFmtId="0" fontId="27" fillId="0" borderId="0" xfId="0" applyFont="1" applyAlignment="1">
      <alignment horizontal="center" vertical="center" wrapText="1"/>
    </xf>
    <xf numFmtId="0" fontId="22" fillId="0" borderId="0" xfId="0" quotePrefix="1" applyFont="1" applyAlignment="1">
      <alignment horizontal="left" vertical="top" wrapText="1"/>
    </xf>
    <xf numFmtId="0" fontId="26" fillId="0" borderId="0" xfId="0" applyFont="1" applyAlignment="1">
      <alignment horizontal="right"/>
    </xf>
    <xf numFmtId="0" fontId="11" fillId="2" borderId="29" xfId="6" applyFont="1" applyFill="1" applyBorder="1" applyAlignment="1" applyProtection="1">
      <alignment horizontal="left" indent="1"/>
      <protection locked="0"/>
    </xf>
    <xf numFmtId="0" fontId="16" fillId="2" borderId="29" xfId="6" applyFont="1" applyFill="1" applyBorder="1" applyAlignment="1" applyProtection="1">
      <alignment horizontal="left" indent="1"/>
      <protection locked="0"/>
    </xf>
    <xf numFmtId="10" fontId="2" fillId="2" borderId="55" xfId="2" applyNumberFormat="1" applyFont="1" applyFill="1" applyBorder="1" applyAlignment="1" applyProtection="1">
      <alignment vertical="center"/>
      <protection locked="0"/>
    </xf>
    <xf numFmtId="10" fontId="20" fillId="2" borderId="62" xfId="2" applyNumberFormat="1" applyFont="1" applyFill="1" applyBorder="1" applyAlignment="1" applyProtection="1">
      <alignment vertical="center"/>
      <protection locked="0"/>
    </xf>
    <xf numFmtId="10" fontId="2" fillId="2" borderId="57" xfId="2" applyNumberFormat="1" applyFont="1" applyFill="1" applyBorder="1" applyAlignment="1" applyProtection="1">
      <alignment vertical="center"/>
      <protection locked="0"/>
    </xf>
    <xf numFmtId="0" fontId="1" fillId="2" borderId="29" xfId="6" applyFill="1" applyBorder="1" applyAlignment="1" applyProtection="1">
      <alignment horizontal="center"/>
      <protection locked="0"/>
    </xf>
    <xf numFmtId="0" fontId="1" fillId="2" borderId="29" xfId="6" applyFill="1" applyBorder="1" applyAlignment="1" applyProtection="1">
      <alignment horizontal="left" indent="1"/>
      <protection locked="0"/>
    </xf>
    <xf numFmtId="0" fontId="1" fillId="2" borderId="61" xfId="6" applyFill="1" applyBorder="1" applyAlignment="1" applyProtection="1">
      <alignment horizontal="center"/>
      <protection locked="0"/>
    </xf>
    <xf numFmtId="167" fontId="1" fillId="2" borderId="61" xfId="3" applyNumberFormat="1" applyFont="1" applyFill="1" applyBorder="1" applyProtection="1">
      <protection locked="0"/>
    </xf>
    <xf numFmtId="10" fontId="2" fillId="2" borderId="53" xfId="2" applyNumberFormat="1" applyFont="1" applyFill="1" applyBorder="1" applyAlignment="1" applyProtection="1">
      <alignment vertical="center"/>
      <protection locked="0"/>
    </xf>
    <xf numFmtId="10" fontId="2" fillId="2" borderId="62" xfId="2" applyNumberFormat="1" applyFont="1" applyFill="1" applyBorder="1" applyAlignment="1" applyProtection="1">
      <alignment vertical="center"/>
      <protection locked="0"/>
    </xf>
    <xf numFmtId="10" fontId="2" fillId="2" borderId="25" xfId="2" applyNumberFormat="1" applyFont="1" applyFill="1" applyBorder="1" applyAlignment="1" applyProtection="1">
      <alignment vertical="center"/>
      <protection locked="0"/>
    </xf>
    <xf numFmtId="167" fontId="2" fillId="2" borderId="61" xfId="2" applyNumberFormat="1" applyFont="1" applyFill="1" applyBorder="1" applyAlignment="1" applyProtection="1">
      <alignment horizontal="right" vertical="center"/>
      <protection locked="0"/>
    </xf>
    <xf numFmtId="0" fontId="1" fillId="2" borderId="24" xfId="6" applyFill="1" applyBorder="1" applyAlignment="1" applyProtection="1">
      <alignment horizontal="left" indent="1"/>
      <protection locked="0"/>
    </xf>
    <xf numFmtId="0" fontId="1" fillId="2" borderId="39" xfId="6" applyFill="1" applyBorder="1" applyAlignment="1" applyProtection="1">
      <alignment horizontal="center"/>
      <protection locked="0"/>
    </xf>
    <xf numFmtId="167" fontId="2" fillId="2" borderId="39" xfId="2" applyNumberFormat="1" applyFont="1" applyFill="1" applyBorder="1" applyAlignment="1" applyProtection="1">
      <alignment horizontal="right" vertical="center"/>
      <protection locked="0"/>
    </xf>
    <xf numFmtId="0" fontId="16" fillId="2" borderId="24" xfId="6" applyFont="1" applyFill="1" applyBorder="1" applyAlignment="1" applyProtection="1">
      <alignment horizontal="left" indent="1"/>
      <protection locked="0"/>
    </xf>
    <xf numFmtId="0" fontId="11" fillId="2" borderId="24" xfId="6" applyFont="1" applyFill="1" applyBorder="1" applyAlignment="1" applyProtection="1">
      <alignment horizontal="left" indent="1"/>
      <protection locked="0"/>
    </xf>
    <xf numFmtId="167" fontId="1" fillId="2" borderId="39" xfId="3" applyNumberFormat="1" applyFont="1" applyFill="1" applyBorder="1" applyProtection="1">
      <protection locked="0"/>
    </xf>
    <xf numFmtId="167" fontId="1" fillId="2" borderId="29" xfId="3" applyNumberFormat="1" applyFont="1" applyFill="1" applyBorder="1" applyProtection="1">
      <protection locked="0"/>
    </xf>
    <xf numFmtId="167" fontId="2" fillId="2" borderId="29" xfId="2" applyNumberFormat="1" applyFont="1" applyFill="1" applyBorder="1" applyAlignment="1" applyProtection="1">
      <alignment horizontal="right" vertical="center"/>
      <protection locked="0"/>
    </xf>
    <xf numFmtId="0" fontId="1" fillId="2" borderId="29" xfId="6" applyFill="1" applyBorder="1" applyAlignment="1" applyProtection="1">
      <alignment horizontal="left" vertical="top" wrapText="1" indent="1"/>
      <protection locked="0"/>
    </xf>
    <xf numFmtId="0" fontId="1" fillId="2" borderId="29" xfId="6" applyFill="1" applyBorder="1" applyAlignment="1" applyProtection="1">
      <alignment horizontal="left" wrapText="1" indent="1"/>
      <protection locked="0"/>
    </xf>
    <xf numFmtId="0" fontId="1" fillId="2" borderId="67" xfId="6" applyFill="1" applyBorder="1" applyAlignment="1" applyProtection="1">
      <alignment horizontal="center"/>
      <protection locked="0"/>
    </xf>
    <xf numFmtId="167" fontId="1" fillId="2" borderId="67" xfId="3" applyNumberFormat="1" applyFont="1" applyFill="1" applyBorder="1" applyProtection="1">
      <protection locked="0"/>
    </xf>
    <xf numFmtId="0" fontId="16" fillId="2" borderId="63" xfId="6" applyFont="1" applyFill="1" applyBorder="1" applyAlignment="1" applyProtection="1">
      <alignment horizontal="left" indent="1"/>
      <protection locked="0"/>
    </xf>
    <xf numFmtId="0" fontId="11" fillId="2" borderId="63" xfId="6" applyFont="1" applyFill="1" applyBorder="1" applyAlignment="1" applyProtection="1">
      <alignment horizontal="left" indent="1"/>
      <protection locked="0"/>
    </xf>
    <xf numFmtId="0" fontId="22" fillId="0" borderId="0" xfId="0" applyFont="1" applyAlignment="1">
      <alignment horizontal="left" vertical="center" wrapText="1"/>
    </xf>
    <xf numFmtId="168" fontId="2" fillId="2" borderId="30" xfId="2" applyNumberFormat="1" applyFont="1" applyFill="1" applyBorder="1" applyAlignment="1" applyProtection="1">
      <alignment horizontal="right" vertical="center"/>
      <protection locked="0"/>
    </xf>
    <xf numFmtId="168" fontId="20" fillId="2" borderId="30" xfId="2" applyNumberFormat="1" applyFont="1" applyFill="1" applyBorder="1" applyAlignment="1" applyProtection="1">
      <alignment horizontal="right" vertical="center"/>
      <protection locked="0"/>
    </xf>
    <xf numFmtId="168" fontId="2" fillId="2" borderId="58" xfId="2" applyNumberFormat="1" applyFont="1" applyFill="1" applyBorder="1" applyAlignment="1" applyProtection="1">
      <alignment horizontal="right" vertical="center"/>
      <protection locked="0"/>
    </xf>
    <xf numFmtId="168" fontId="2" fillId="2" borderId="66" xfId="2" applyNumberFormat="1" applyFont="1" applyFill="1" applyBorder="1" applyAlignment="1" applyProtection="1">
      <alignment horizontal="right" vertical="center"/>
      <protection locked="0"/>
    </xf>
    <xf numFmtId="168" fontId="2" fillId="2" borderId="28" xfId="2" applyNumberFormat="1" applyFont="1" applyFill="1" applyBorder="1" applyAlignment="1" applyProtection="1">
      <alignment horizontal="right" vertical="center"/>
      <protection locked="0"/>
    </xf>
    <xf numFmtId="0" fontId="0" fillId="0" borderId="0" xfId="0" applyAlignment="1">
      <alignment horizontal="left"/>
    </xf>
    <xf numFmtId="0" fontId="1" fillId="0" borderId="75" xfId="6" applyBorder="1" applyAlignment="1">
      <alignment horizontal="center"/>
    </xf>
    <xf numFmtId="0" fontId="1" fillId="0" borderId="76" xfId="6" applyBorder="1" applyAlignment="1">
      <alignment horizontal="center"/>
    </xf>
    <xf numFmtId="0" fontId="1" fillId="0" borderId="77" xfId="6" applyBorder="1" applyAlignment="1">
      <alignment horizontal="center"/>
    </xf>
    <xf numFmtId="164" fontId="20" fillId="0" borderId="29" xfId="1" applyNumberFormat="1" applyFont="1" applyBorder="1" applyAlignment="1">
      <alignment horizontal="center" vertical="center"/>
    </xf>
    <xf numFmtId="167" fontId="2" fillId="2" borderId="79" xfId="2" applyNumberFormat="1" applyFont="1" applyFill="1" applyBorder="1" applyAlignment="1" applyProtection="1">
      <alignment horizontal="right" vertical="center"/>
      <protection locked="0"/>
    </xf>
    <xf numFmtId="0" fontId="1" fillId="0" borderId="80" xfId="6" applyBorder="1" applyAlignment="1">
      <alignment horizontal="center"/>
    </xf>
    <xf numFmtId="164" fontId="2" fillId="0" borderId="54" xfId="1" applyNumberFormat="1" applyFont="1" applyBorder="1" applyAlignment="1">
      <alignment horizontal="center" vertical="center"/>
    </xf>
    <xf numFmtId="167" fontId="2" fillId="2" borderId="78" xfId="2" applyNumberFormat="1" applyFont="1" applyFill="1" applyBorder="1" applyAlignment="1">
      <alignment horizontal="right" vertical="center"/>
    </xf>
    <xf numFmtId="167" fontId="2" fillId="2" borderId="78" xfId="2" applyNumberFormat="1" applyFont="1" applyFill="1" applyBorder="1" applyAlignment="1" applyProtection="1">
      <alignment horizontal="right" vertical="center"/>
      <protection locked="0"/>
    </xf>
    <xf numFmtId="44" fontId="1" fillId="0" borderId="56" xfId="6" applyNumberFormat="1" applyBorder="1" applyAlignment="1">
      <alignment horizontal="right"/>
    </xf>
    <xf numFmtId="167" fontId="29" fillId="0" borderId="61" xfId="2" applyNumberFormat="1" applyFont="1" applyBorder="1" applyAlignment="1">
      <alignment vertical="center"/>
    </xf>
    <xf numFmtId="10" fontId="29" fillId="2" borderId="62" xfId="2" applyNumberFormat="1" applyFont="1" applyFill="1" applyBorder="1" applyAlignment="1" applyProtection="1">
      <alignment vertical="center"/>
      <protection locked="0"/>
    </xf>
    <xf numFmtId="167" fontId="29" fillId="0" borderId="62" xfId="2" applyNumberFormat="1" applyFont="1" applyBorder="1" applyAlignment="1">
      <alignment vertical="center"/>
    </xf>
    <xf numFmtId="44" fontId="1" fillId="2" borderId="56" xfId="6" applyNumberFormat="1" applyFill="1" applyBorder="1" applyAlignment="1">
      <alignment horizontal="right"/>
    </xf>
    <xf numFmtId="0" fontId="1" fillId="2" borderId="80" xfId="6" applyFill="1" applyBorder="1" applyAlignment="1">
      <alignment horizontal="center"/>
    </xf>
    <xf numFmtId="44" fontId="1" fillId="2" borderId="80" xfId="6" applyNumberFormat="1" applyFill="1" applyBorder="1" applyAlignment="1">
      <alignment horizontal="center"/>
    </xf>
    <xf numFmtId="168" fontId="29" fillId="2" borderId="30" xfId="2" applyNumberFormat="1" applyFont="1" applyFill="1" applyBorder="1" applyAlignment="1" applyProtection="1">
      <alignment horizontal="right" vertical="center"/>
      <protection locked="0"/>
    </xf>
    <xf numFmtId="0" fontId="30" fillId="2" borderId="29" xfId="6" applyFont="1" applyFill="1" applyBorder="1" applyAlignment="1">
      <alignment horizontal="left" indent="1"/>
    </xf>
    <xf numFmtId="167" fontId="29" fillId="0" borderId="48" xfId="2" applyNumberFormat="1" applyFont="1" applyBorder="1" applyAlignment="1">
      <alignment vertical="center"/>
    </xf>
    <xf numFmtId="167" fontId="29" fillId="0" borderId="59" xfId="2" applyNumberFormat="1" applyFont="1" applyBorder="1" applyAlignment="1">
      <alignment vertical="center"/>
    </xf>
    <xf numFmtId="10" fontId="29" fillId="2" borderId="62" xfId="2" applyNumberFormat="1" applyFont="1" applyFill="1" applyBorder="1" applyAlignment="1">
      <alignment vertical="center"/>
    </xf>
    <xf numFmtId="0" fontId="1" fillId="2" borderId="48" xfId="6" applyFill="1" applyBorder="1" applyAlignment="1">
      <alignment horizontal="center"/>
    </xf>
    <xf numFmtId="0" fontId="0" fillId="2" borderId="29" xfId="1" applyNumberFormat="1" applyFont="1" applyFill="1" applyBorder="1" applyAlignment="1">
      <alignment horizontal="left" indent="1"/>
    </xf>
    <xf numFmtId="0" fontId="0" fillId="0" borderId="81" xfId="0" applyBorder="1"/>
    <xf numFmtId="0" fontId="0" fillId="0" borderId="82" xfId="0" applyBorder="1"/>
    <xf numFmtId="0" fontId="0" fillId="0" borderId="83" xfId="0" applyBorder="1"/>
    <xf numFmtId="0" fontId="0" fillId="0" borderId="84" xfId="0" applyBorder="1"/>
    <xf numFmtId="0" fontId="0" fillId="0" borderId="85" xfId="0" applyBorder="1"/>
    <xf numFmtId="167" fontId="0" fillId="0" borderId="85" xfId="0" applyNumberFormat="1" applyBorder="1"/>
    <xf numFmtId="0" fontId="0" fillId="0" borderId="3" xfId="0" applyBorder="1"/>
    <xf numFmtId="0" fontId="6" fillId="0" borderId="34" xfId="6" quotePrefix="1" applyFont="1" applyBorder="1"/>
    <xf numFmtId="0" fontId="6" fillId="0" borderId="35" xfId="6" quotePrefix="1" applyFont="1" applyBorder="1"/>
    <xf numFmtId="38" fontId="6" fillId="0" borderId="35" xfId="6" quotePrefix="1" applyNumberFormat="1" applyFont="1" applyBorder="1"/>
    <xf numFmtId="0" fontId="6" fillId="0" borderId="35" xfId="6" quotePrefix="1" applyFont="1" applyBorder="1" applyAlignment="1">
      <alignment horizontal="center"/>
    </xf>
    <xf numFmtId="167" fontId="6" fillId="0" borderId="35" xfId="6" quotePrefix="1" applyNumberFormat="1" applyFont="1" applyBorder="1"/>
    <xf numFmtId="167" fontId="6" fillId="0" borderId="36" xfId="6" quotePrefix="1" applyNumberFormat="1" applyFont="1" applyBorder="1"/>
    <xf numFmtId="0" fontId="6" fillId="0" borderId="24" xfId="6" quotePrefix="1" applyFont="1" applyBorder="1" applyAlignment="1">
      <alignment horizontal="left"/>
    </xf>
    <xf numFmtId="168" fontId="2" fillId="0" borderId="24" xfId="2" applyNumberFormat="1" applyFont="1" applyFill="1" applyBorder="1" applyAlignment="1" applyProtection="1">
      <alignment horizontal="right" vertical="center"/>
    </xf>
    <xf numFmtId="0" fontId="15" fillId="0" borderId="24" xfId="6" applyFont="1" applyBorder="1" applyAlignment="1">
      <alignment horizontal="center"/>
    </xf>
    <xf numFmtId="167" fontId="2" fillId="0" borderId="24" xfId="2" applyNumberFormat="1" applyFont="1" applyFill="1" applyBorder="1" applyAlignment="1" applyProtection="1">
      <alignment horizontal="right" vertical="center"/>
    </xf>
    <xf numFmtId="164" fontId="2" fillId="0" borderId="24" xfId="1" quotePrefix="1" applyNumberFormat="1" applyFont="1" applyBorder="1" applyAlignment="1" applyProtection="1">
      <alignment horizontal="center" vertical="center"/>
    </xf>
    <xf numFmtId="167" fontId="2" fillId="0" borderId="24" xfId="2" applyNumberFormat="1" applyFont="1" applyFill="1" applyBorder="1" applyAlignment="1" applyProtection="1">
      <alignment vertical="center"/>
    </xf>
    <xf numFmtId="0" fontId="6" fillId="0" borderId="24" xfId="6" quotePrefix="1" applyFont="1" applyBorder="1"/>
    <xf numFmtId="38" fontId="6" fillId="0" borderId="24" xfId="6" quotePrefix="1" applyNumberFormat="1" applyFont="1" applyBorder="1"/>
    <xf numFmtId="0" fontId="6" fillId="0" borderId="24" xfId="6" quotePrefix="1" applyFont="1" applyBorder="1" applyAlignment="1">
      <alignment horizontal="center"/>
    </xf>
    <xf numFmtId="167" fontId="6" fillId="0" borderId="24" xfId="6" quotePrefix="1" applyNumberFormat="1" applyFont="1" applyBorder="1"/>
    <xf numFmtId="10" fontId="6" fillId="0" borderId="43" xfId="6" quotePrefix="1" applyNumberFormat="1" applyFont="1" applyBorder="1"/>
    <xf numFmtId="0" fontId="6" fillId="0" borderId="74" xfId="6" quotePrefix="1" applyFont="1" applyBorder="1" applyAlignment="1">
      <alignment horizontal="center"/>
    </xf>
    <xf numFmtId="38" fontId="15" fillId="0" borderId="24" xfId="6" quotePrefix="1" applyNumberFormat="1" applyFont="1" applyBorder="1" applyAlignment="1">
      <alignment horizontal="center"/>
    </xf>
    <xf numFmtId="0" fontId="15" fillId="0" borderId="24" xfId="6" quotePrefix="1" applyFont="1" applyBorder="1" applyAlignment="1">
      <alignment horizontal="center"/>
    </xf>
    <xf numFmtId="164" fontId="10" fillId="0" borderId="5" xfId="1" quotePrefix="1" applyNumberFormat="1" applyFont="1" applyBorder="1" applyAlignment="1" applyProtection="1">
      <alignment horizontal="center" vertical="center"/>
    </xf>
    <xf numFmtId="167" fontId="10" fillId="0" borderId="5" xfId="2" applyNumberFormat="1" applyFont="1" applyFill="1" applyBorder="1" applyAlignment="1" applyProtection="1">
      <alignment vertical="center"/>
    </xf>
    <xf numFmtId="9" fontId="10" fillId="2" borderId="41" xfId="2" applyNumberFormat="1" applyFont="1" applyFill="1" applyBorder="1" applyAlignment="1" applyProtection="1">
      <alignment vertical="center"/>
    </xf>
    <xf numFmtId="167" fontId="10" fillId="0" borderId="26" xfId="2" applyNumberFormat="1" applyFont="1" applyFill="1" applyBorder="1" applyAlignment="1" applyProtection="1">
      <alignment vertical="center"/>
    </xf>
    <xf numFmtId="0" fontId="5" fillId="0" borderId="31" xfId="6" applyFont="1" applyBorder="1"/>
    <xf numFmtId="0" fontId="5" fillId="0" borderId="23" xfId="6" applyFont="1" applyBorder="1"/>
    <xf numFmtId="38" fontId="1" fillId="0" borderId="23" xfId="2" applyFont="1" applyFill="1" applyBorder="1" applyAlignment="1" applyProtection="1">
      <alignment horizontal="right" vertical="center"/>
    </xf>
    <xf numFmtId="0" fontId="1" fillId="0" borderId="23" xfId="6" applyBorder="1" applyAlignment="1">
      <alignment horizontal="center"/>
    </xf>
    <xf numFmtId="9" fontId="1" fillId="0" borderId="0" xfId="1" applyNumberFormat="1" applyFont="1" applyBorder="1" applyAlignment="1" applyProtection="1">
      <alignment horizontal="right" vertical="center"/>
    </xf>
    <xf numFmtId="167" fontId="1" fillId="0" borderId="32" xfId="3" applyNumberFormat="1" applyFont="1" applyFill="1" applyBorder="1" applyProtection="1"/>
    <xf numFmtId="0" fontId="5" fillId="0" borderId="7" xfId="6" applyFont="1" applyBorder="1"/>
    <xf numFmtId="0" fontId="5" fillId="0" borderId="0" xfId="6" applyFont="1"/>
    <xf numFmtId="38" fontId="1" fillId="0" borderId="0" xfId="2" applyFont="1" applyFill="1" applyBorder="1" applyAlignment="1" applyProtection="1">
      <alignment horizontal="right" vertical="center"/>
    </xf>
    <xf numFmtId="0" fontId="1" fillId="0" borderId="0" xfId="6" applyAlignment="1">
      <alignment horizontal="center"/>
    </xf>
    <xf numFmtId="167" fontId="1" fillId="0" borderId="0" xfId="2" applyNumberFormat="1" applyFont="1" applyFill="1" applyBorder="1" applyAlignment="1" applyProtection="1">
      <alignment horizontal="right" vertical="center"/>
    </xf>
    <xf numFmtId="164" fontId="1" fillId="0" borderId="0" xfId="1" quotePrefix="1" applyNumberFormat="1" applyFont="1" applyBorder="1" applyAlignment="1" applyProtection="1">
      <alignment horizontal="center" vertical="center"/>
    </xf>
    <xf numFmtId="167" fontId="1" fillId="0" borderId="0" xfId="1" applyNumberFormat="1" applyFont="1" applyBorder="1" applyAlignment="1" applyProtection="1">
      <alignment vertical="center"/>
    </xf>
    <xf numFmtId="167" fontId="1" fillId="0" borderId="10" xfId="3" applyNumberFormat="1" applyFont="1" applyFill="1" applyBorder="1" applyProtection="1"/>
    <xf numFmtId="3" fontId="2" fillId="0" borderId="7" xfId="1" applyFont="1" applyBorder="1" applyAlignment="1" applyProtection="1">
      <alignment vertical="center"/>
    </xf>
    <xf numFmtId="3" fontId="2" fillId="0" borderId="0" xfId="1" applyFont="1" applyBorder="1" applyAlignment="1" applyProtection="1">
      <alignment vertical="center"/>
    </xf>
    <xf numFmtId="38" fontId="2" fillId="0" borderId="0" xfId="2" applyFont="1" applyFill="1" applyBorder="1" applyAlignment="1" applyProtection="1">
      <alignment horizontal="right" vertical="center"/>
    </xf>
    <xf numFmtId="167" fontId="2" fillId="0" borderId="0" xfId="1" applyNumberFormat="1" applyFont="1" applyBorder="1" applyAlignment="1" applyProtection="1">
      <alignment vertical="center"/>
    </xf>
    <xf numFmtId="164" fontId="2" fillId="0" borderId="0" xfId="1" quotePrefix="1" applyNumberFormat="1" applyFont="1" applyBorder="1" applyAlignment="1" applyProtection="1">
      <alignment horizontal="center" vertical="center"/>
    </xf>
    <xf numFmtId="9" fontId="8" fillId="0" borderId="0" xfId="2" applyNumberFormat="1" applyFont="1" applyFill="1" applyBorder="1" applyAlignment="1" applyProtection="1">
      <alignment horizontal="right"/>
    </xf>
    <xf numFmtId="167" fontId="10" fillId="0" borderId="37" xfId="3" applyNumberFormat="1" applyFont="1" applyFill="1" applyBorder="1" applyAlignment="1" applyProtection="1">
      <alignment vertical="center"/>
    </xf>
    <xf numFmtId="0" fontId="1" fillId="0" borderId="7" xfId="6" applyBorder="1"/>
    <xf numFmtId="0" fontId="1" fillId="0" borderId="0" xfId="6"/>
    <xf numFmtId="167" fontId="2" fillId="0" borderId="0" xfId="2" applyNumberFormat="1" applyFont="1" applyFill="1" applyBorder="1" applyAlignment="1" applyProtection="1">
      <alignment vertical="center"/>
    </xf>
    <xf numFmtId="9" fontId="1" fillId="0" borderId="0" xfId="2" applyNumberFormat="1" applyFont="1" applyFill="1" applyBorder="1" applyAlignment="1" applyProtection="1">
      <alignment horizontal="right"/>
    </xf>
    <xf numFmtId="167" fontId="2" fillId="0" borderId="10" xfId="2" applyNumberFormat="1" applyFont="1" applyFill="1" applyBorder="1" applyAlignment="1" applyProtection="1">
      <alignment horizontal="left" vertical="center"/>
    </xf>
    <xf numFmtId="167" fontId="1" fillId="0" borderId="0" xfId="2" applyNumberFormat="1" applyFont="1" applyFill="1" applyBorder="1" applyAlignment="1" applyProtection="1">
      <alignment horizontal="right"/>
    </xf>
    <xf numFmtId="9" fontId="2" fillId="0" borderId="0" xfId="2" applyNumberFormat="1" applyFont="1" applyFill="1" applyBorder="1" applyAlignment="1" applyProtection="1">
      <alignment vertical="center"/>
    </xf>
    <xf numFmtId="167" fontId="10" fillId="0" borderId="38" xfId="2" applyNumberFormat="1" applyFont="1" applyFill="1" applyBorder="1" applyAlignment="1" applyProtection="1">
      <alignment horizontal="right" vertical="center"/>
    </xf>
    <xf numFmtId="167" fontId="10" fillId="0" borderId="38" xfId="3" applyNumberFormat="1" applyFont="1" applyFill="1" applyBorder="1" applyAlignment="1" applyProtection="1">
      <alignment horizontal="right" vertical="center"/>
    </xf>
    <xf numFmtId="0" fontId="1" fillId="0" borderId="8" xfId="6" applyBorder="1"/>
    <xf numFmtId="0" fontId="1" fillId="0" borderId="5" xfId="6" applyBorder="1"/>
    <xf numFmtId="38" fontId="2" fillId="0" borderId="5" xfId="2" applyFont="1" applyFill="1" applyBorder="1" applyAlignment="1" applyProtection="1">
      <alignment horizontal="right" vertical="center"/>
    </xf>
    <xf numFmtId="0" fontId="1" fillId="0" borderId="5" xfId="6" applyBorder="1" applyAlignment="1">
      <alignment horizontal="center"/>
    </xf>
    <xf numFmtId="167" fontId="1" fillId="0" borderId="5" xfId="2" applyNumberFormat="1" applyFont="1" applyFill="1" applyBorder="1" applyAlignment="1" applyProtection="1">
      <alignment horizontal="right"/>
    </xf>
    <xf numFmtId="164" fontId="2" fillId="0" borderId="5" xfId="1" quotePrefix="1" applyNumberFormat="1" applyFont="1" applyBorder="1" applyAlignment="1" applyProtection="1">
      <alignment horizontal="center" vertical="center"/>
    </xf>
    <xf numFmtId="167" fontId="2" fillId="0" borderId="5" xfId="2" applyNumberFormat="1" applyFont="1" applyFill="1" applyBorder="1" applyAlignment="1" applyProtection="1">
      <alignment vertical="center"/>
    </xf>
    <xf numFmtId="9" fontId="2" fillId="0" borderId="5" xfId="2" applyNumberFormat="1" applyFont="1" applyFill="1" applyBorder="1" applyAlignment="1" applyProtection="1">
      <alignment vertical="center"/>
    </xf>
    <xf numFmtId="167" fontId="2" fillId="0" borderId="11" xfId="2" applyNumberFormat="1" applyFont="1" applyFill="1" applyBorder="1" applyAlignment="1" applyProtection="1">
      <alignment horizontal="left" vertical="center"/>
    </xf>
    <xf numFmtId="49" fontId="4" fillId="0" borderId="4" xfId="1" applyNumberFormat="1" applyFont="1" applyBorder="1" applyAlignment="1" applyProtection="1">
      <alignment horizontal="center" vertical="center" wrapText="1"/>
    </xf>
    <xf numFmtId="167" fontId="4" fillId="0" borderId="4" xfId="2" applyNumberFormat="1" applyFont="1" applyFill="1" applyBorder="1" applyAlignment="1" applyProtection="1">
      <alignment vertical="center" wrapText="1"/>
    </xf>
    <xf numFmtId="9" fontId="4" fillId="0" borderId="4" xfId="2" applyNumberFormat="1" applyFont="1" applyFill="1" applyBorder="1" applyAlignment="1" applyProtection="1">
      <alignment vertical="center" wrapText="1"/>
    </xf>
    <xf numFmtId="167" fontId="4" fillId="0" borderId="9" xfId="2" applyNumberFormat="1" applyFont="1" applyFill="1" applyBorder="1" applyAlignment="1" applyProtection="1">
      <alignment horizontal="left" vertical="center" wrapText="1"/>
    </xf>
    <xf numFmtId="49" fontId="4" fillId="0" borderId="0" xfId="1" applyNumberFormat="1" applyFont="1" applyBorder="1" applyAlignment="1" applyProtection="1">
      <alignment horizontal="center" vertical="center" wrapText="1"/>
    </xf>
    <xf numFmtId="167" fontId="4" fillId="0" borderId="0" xfId="2" applyNumberFormat="1" applyFont="1" applyFill="1" applyBorder="1" applyAlignment="1" applyProtection="1">
      <alignment vertical="center" wrapText="1"/>
    </xf>
    <xf numFmtId="9" fontId="4" fillId="0" borderId="0" xfId="2" applyNumberFormat="1" applyFont="1" applyFill="1" applyBorder="1" applyAlignment="1" applyProtection="1">
      <alignment vertical="center" wrapText="1"/>
    </xf>
    <xf numFmtId="167" fontId="4" fillId="0" borderId="10" xfId="2" applyNumberFormat="1" applyFont="1" applyFill="1" applyBorder="1" applyAlignment="1" applyProtection="1">
      <alignment horizontal="left" vertical="center" wrapText="1"/>
    </xf>
    <xf numFmtId="38" fontId="2" fillId="0" borderId="0" xfId="1" applyNumberFormat="1" applyFont="1" applyBorder="1" applyAlignment="1" applyProtection="1">
      <alignment vertical="center"/>
    </xf>
    <xf numFmtId="38" fontId="2" fillId="0" borderId="0" xfId="2" applyFont="1" applyFill="1" applyBorder="1" applyAlignment="1" applyProtection="1">
      <alignment vertical="center"/>
    </xf>
    <xf numFmtId="8" fontId="2" fillId="0" borderId="7" xfId="1" applyNumberFormat="1" applyFont="1" applyBorder="1" applyAlignment="1" applyProtection="1">
      <alignment horizontal="left" vertical="center" indent="1"/>
    </xf>
    <xf numFmtId="8" fontId="2" fillId="0" borderId="0" xfId="1" applyNumberFormat="1" applyFont="1" applyBorder="1" applyAlignment="1" applyProtection="1">
      <alignment vertical="center"/>
    </xf>
    <xf numFmtId="49" fontId="2" fillId="0" borderId="7" xfId="1" applyNumberFormat="1" applyFont="1" applyBorder="1" applyAlignment="1" applyProtection="1">
      <alignment vertical="center"/>
    </xf>
    <xf numFmtId="49" fontId="2" fillId="0" borderId="0" xfId="1" applyNumberFormat="1" applyFont="1" applyBorder="1" applyAlignment="1" applyProtection="1">
      <alignment vertical="center"/>
    </xf>
    <xf numFmtId="49" fontId="2" fillId="0" borderId="7" xfId="1" applyNumberFormat="1" applyFont="1" applyBorder="1" applyAlignment="1" applyProtection="1">
      <alignment horizontal="center" vertical="center"/>
    </xf>
    <xf numFmtId="49" fontId="2" fillId="0" borderId="0" xfId="1" applyNumberFormat="1" applyFont="1" applyBorder="1" applyAlignment="1" applyProtection="1">
      <alignment horizontal="center" vertical="center"/>
    </xf>
    <xf numFmtId="38" fontId="2" fillId="0" borderId="0" xfId="2" applyFont="1" applyFill="1" applyBorder="1" applyAlignment="1" applyProtection="1">
      <alignment horizontal="center" vertical="center"/>
    </xf>
    <xf numFmtId="49" fontId="2" fillId="0" borderId="8" xfId="1" applyNumberFormat="1" applyFont="1" applyBorder="1" applyAlignment="1" applyProtection="1">
      <alignment vertical="center"/>
    </xf>
    <xf numFmtId="49" fontId="2" fillId="0" borderId="5" xfId="1" applyNumberFormat="1" applyFont="1" applyBorder="1" applyAlignment="1" applyProtection="1">
      <alignment vertical="center"/>
    </xf>
    <xf numFmtId="38" fontId="2" fillId="0" borderId="5" xfId="2" applyFont="1" applyFill="1" applyBorder="1" applyAlignment="1" applyProtection="1">
      <alignment vertical="center"/>
    </xf>
    <xf numFmtId="49" fontId="3" fillId="0" borderId="0" xfId="1" applyNumberFormat="1" applyFont="1" applyBorder="1" applyAlignment="1" applyProtection="1">
      <alignment horizontal="left"/>
    </xf>
    <xf numFmtId="38" fontId="2" fillId="0" borderId="0" xfId="2" applyFont="1" applyFill="1" applyBorder="1" applyAlignment="1" applyProtection="1">
      <alignment horizontal="centerContinuous"/>
    </xf>
    <xf numFmtId="49" fontId="2" fillId="0" borderId="0" xfId="1" applyNumberFormat="1" applyFont="1" applyAlignment="1" applyProtection="1">
      <alignment horizontal="center"/>
    </xf>
    <xf numFmtId="0" fontId="1" fillId="0" borderId="20" xfId="6" applyBorder="1"/>
    <xf numFmtId="0" fontId="1" fillId="0" borderId="19" xfId="6" applyBorder="1"/>
    <xf numFmtId="49" fontId="4" fillId="0" borderId="12" xfId="1" applyNumberFormat="1" applyFont="1" applyBorder="1" applyAlignment="1" applyProtection="1">
      <alignment vertical="center" wrapText="1"/>
    </xf>
    <xf numFmtId="49" fontId="4" fillId="0" borderId="2" xfId="1" applyNumberFormat="1" applyFont="1" applyBorder="1" applyAlignment="1" applyProtection="1">
      <alignment vertical="center" wrapText="1"/>
    </xf>
    <xf numFmtId="9" fontId="9" fillId="0" borderId="15" xfId="2" applyNumberFormat="1" applyFont="1" applyFill="1" applyBorder="1" applyAlignment="1" applyProtection="1">
      <alignment horizontal="center" vertical="center" wrapText="1"/>
    </xf>
    <xf numFmtId="167" fontId="4" fillId="0" borderId="22" xfId="2" applyNumberFormat="1" applyFont="1" applyFill="1" applyBorder="1" applyAlignment="1" applyProtection="1">
      <alignment horizontal="center" vertical="center" wrapText="1"/>
    </xf>
    <xf numFmtId="0" fontId="11" fillId="0" borderId="49" xfId="6" applyFont="1" applyBorder="1" applyAlignment="1">
      <alignment horizontal="left"/>
    </xf>
    <xf numFmtId="0" fontId="11" fillId="0" borderId="50" xfId="6" applyFont="1" applyBorder="1" applyAlignment="1">
      <alignment horizontal="left"/>
    </xf>
    <xf numFmtId="38" fontId="2" fillId="0" borderId="50" xfId="2" applyFont="1" applyFill="1" applyBorder="1" applyAlignment="1" applyProtection="1">
      <alignment horizontal="right"/>
    </xf>
    <xf numFmtId="167" fontId="4" fillId="0" borderId="50" xfId="2" applyNumberFormat="1" applyFont="1" applyFill="1" applyBorder="1" applyAlignment="1" applyProtection="1">
      <alignment horizontal="right"/>
    </xf>
    <xf numFmtId="164" fontId="2" fillId="0" borderId="50" xfId="1" quotePrefix="1" applyNumberFormat="1" applyFont="1" applyBorder="1" applyAlignment="1" applyProtection="1">
      <alignment horizontal="center"/>
    </xf>
    <xf numFmtId="167" fontId="2" fillId="0" borderId="46" xfId="2" applyNumberFormat="1" applyFont="1" applyFill="1" applyBorder="1" applyAlignment="1" applyProtection="1"/>
    <xf numFmtId="164" fontId="10" fillId="0" borderId="0" xfId="1" quotePrefix="1" applyNumberFormat="1" applyFont="1" applyBorder="1" applyAlignment="1" applyProtection="1">
      <alignment horizontal="center" vertical="center" wrapText="1"/>
    </xf>
    <xf numFmtId="167" fontId="10" fillId="0" borderId="44" xfId="2" applyNumberFormat="1" applyFont="1" applyFill="1" applyBorder="1" applyAlignment="1" applyProtection="1">
      <alignment vertical="center" wrapText="1"/>
    </xf>
    <xf numFmtId="167" fontId="2" fillId="0" borderId="51" xfId="2" applyNumberFormat="1" applyFont="1" applyFill="1" applyBorder="1" applyAlignment="1" applyProtection="1"/>
    <xf numFmtId="167" fontId="10" fillId="0" borderId="45" xfId="2" applyNumberFormat="1" applyFont="1" applyFill="1" applyBorder="1" applyAlignment="1" applyProtection="1">
      <alignment vertical="center" wrapText="1"/>
    </xf>
    <xf numFmtId="0" fontId="6" fillId="0" borderId="6" xfId="6" quotePrefix="1" applyFont="1" applyBorder="1"/>
    <xf numFmtId="0" fontId="6" fillId="0" borderId="1" xfId="6" quotePrefix="1" applyFont="1" applyBorder="1"/>
    <xf numFmtId="38" fontId="6" fillId="0" borderId="1" xfId="6" quotePrefix="1" applyNumberFormat="1" applyFont="1" applyBorder="1"/>
    <xf numFmtId="0" fontId="6" fillId="0" borderId="1" xfId="6" quotePrefix="1" applyFont="1" applyBorder="1" applyAlignment="1">
      <alignment horizontal="center"/>
    </xf>
    <xf numFmtId="167" fontId="6" fillId="0" borderId="1" xfId="6" quotePrefix="1" applyNumberFormat="1" applyFont="1" applyBorder="1"/>
    <xf numFmtId="167" fontId="6" fillId="0" borderId="27" xfId="6" quotePrefix="1" applyNumberFormat="1" applyFont="1" applyBorder="1"/>
    <xf numFmtId="0" fontId="6" fillId="0" borderId="42" xfId="6" quotePrefix="1" applyFont="1" applyBorder="1"/>
    <xf numFmtId="167" fontId="6" fillId="0" borderId="33" xfId="6" quotePrefix="1" applyNumberFormat="1" applyFont="1" applyBorder="1"/>
    <xf numFmtId="164" fontId="10" fillId="0" borderId="2" xfId="1" quotePrefix="1" applyNumberFormat="1" applyFont="1" applyBorder="1" applyAlignment="1" applyProtection="1">
      <alignment horizontal="center" vertical="center"/>
    </xf>
    <xf numFmtId="167" fontId="10" fillId="0" borderId="2" xfId="2" applyNumberFormat="1" applyFont="1" applyFill="1" applyBorder="1" applyAlignment="1" applyProtection="1">
      <alignment vertical="center"/>
    </xf>
    <xf numFmtId="167" fontId="10" fillId="0" borderId="37" xfId="2" applyNumberFormat="1" applyFont="1" applyFill="1" applyBorder="1" applyAlignment="1" applyProtection="1">
      <alignment vertical="center"/>
    </xf>
    <xf numFmtId="0" fontId="1" fillId="2" borderId="67" xfId="6" applyFill="1" applyBorder="1" applyAlignment="1">
      <alignment horizontal="center"/>
    </xf>
    <xf numFmtId="10" fontId="2" fillId="2" borderId="87" xfId="2" applyNumberFormat="1" applyFont="1" applyFill="1" applyBorder="1" applyAlignment="1" applyProtection="1">
      <alignment vertical="center"/>
      <protection locked="0"/>
    </xf>
    <xf numFmtId="167" fontId="2" fillId="0" borderId="87" xfId="2" applyNumberFormat="1" applyFont="1" applyBorder="1" applyAlignment="1">
      <alignment vertical="center"/>
    </xf>
    <xf numFmtId="0" fontId="16" fillId="2" borderId="86" xfId="6" applyFont="1" applyFill="1" applyBorder="1" applyAlignment="1" applyProtection="1">
      <alignment horizontal="left" indent="1"/>
      <protection locked="0"/>
    </xf>
    <xf numFmtId="168" fontId="2" fillId="2" borderId="88" xfId="2" applyNumberFormat="1" applyFont="1" applyFill="1" applyBorder="1" applyAlignment="1" applyProtection="1">
      <alignment horizontal="right" vertical="center"/>
      <protection locked="0"/>
    </xf>
    <xf numFmtId="44" fontId="1" fillId="2" borderId="89" xfId="6" applyNumberFormat="1" applyFill="1" applyBorder="1" applyAlignment="1">
      <alignment horizontal="center"/>
    </xf>
    <xf numFmtId="164" fontId="2" fillId="0" borderId="89" xfId="1" applyNumberFormat="1" applyFont="1" applyBorder="1" applyAlignment="1">
      <alignment horizontal="center" vertical="center"/>
    </xf>
    <xf numFmtId="167" fontId="2" fillId="0" borderId="90" xfId="2" applyNumberFormat="1" applyFont="1" applyBorder="1" applyAlignment="1">
      <alignment vertical="center"/>
    </xf>
    <xf numFmtId="0" fontId="30" fillId="0" borderId="29" xfId="6" applyFont="1" applyBorder="1" applyAlignment="1">
      <alignment horizontal="center"/>
    </xf>
    <xf numFmtId="0" fontId="6" fillId="0" borderId="8" xfId="6" quotePrefix="1" applyFont="1" applyBorder="1"/>
    <xf numFmtId="0" fontId="6" fillId="0" borderId="5" xfId="6" quotePrefix="1" applyFont="1" applyBorder="1"/>
    <xf numFmtId="38" fontId="6" fillId="0" borderId="5" xfId="6" quotePrefix="1" applyNumberFormat="1" applyFont="1" applyBorder="1"/>
    <xf numFmtId="0" fontId="6" fillId="0" borderId="5" xfId="6" quotePrefix="1" applyFont="1" applyBorder="1" applyAlignment="1">
      <alignment horizontal="center"/>
    </xf>
    <xf numFmtId="167" fontId="6" fillId="0" borderId="5" xfId="6" quotePrefix="1" applyNumberFormat="1" applyFont="1" applyBorder="1"/>
    <xf numFmtId="167" fontId="6" fillId="0" borderId="11" xfId="6" quotePrefix="1" applyNumberFormat="1" applyFont="1" applyBorder="1"/>
    <xf numFmtId="0" fontId="0" fillId="0" borderId="91" xfId="0" applyBorder="1"/>
    <xf numFmtId="164" fontId="29" fillId="0" borderId="29" xfId="1" applyNumberFormat="1" applyFont="1" applyBorder="1" applyAlignment="1">
      <alignment horizontal="center" vertical="center"/>
    </xf>
    <xf numFmtId="44" fontId="1" fillId="0" borderId="92" xfId="6" applyNumberFormat="1" applyBorder="1" applyAlignment="1">
      <alignment horizontal="right"/>
    </xf>
    <xf numFmtId="167" fontId="30" fillId="2" borderId="93" xfId="3" applyNumberFormat="1" applyFont="1" applyFill="1" applyBorder="1" applyAlignment="1" applyProtection="1">
      <alignment horizontal="right" vertical="center"/>
      <protection locked="0"/>
    </xf>
    <xf numFmtId="44" fontId="1" fillId="0" borderId="94" xfId="6" applyNumberFormat="1" applyBorder="1" applyAlignment="1">
      <alignment horizontal="right"/>
    </xf>
    <xf numFmtId="44" fontId="1" fillId="2" borderId="95" xfId="6" applyNumberFormat="1" applyFill="1" applyBorder="1" applyAlignment="1">
      <alignment horizontal="center"/>
    </xf>
    <xf numFmtId="168" fontId="29" fillId="2" borderId="97" xfId="2" applyNumberFormat="1" applyFont="1" applyFill="1" applyBorder="1" applyAlignment="1" applyProtection="1">
      <alignment horizontal="right" vertical="center"/>
      <protection locked="0"/>
    </xf>
    <xf numFmtId="168" fontId="29" fillId="2" borderId="96" xfId="2" applyNumberFormat="1" applyFont="1" applyFill="1" applyBorder="1" applyAlignment="1" applyProtection="1">
      <alignment horizontal="right" vertical="center"/>
      <protection locked="0"/>
    </xf>
    <xf numFmtId="44" fontId="1" fillId="0" borderId="98" xfId="6" applyNumberFormat="1" applyBorder="1" applyAlignment="1">
      <alignment horizontal="right"/>
    </xf>
    <xf numFmtId="44" fontId="1" fillId="0" borderId="100" xfId="6" applyNumberFormat="1" applyBorder="1" applyAlignment="1">
      <alignment horizontal="right"/>
    </xf>
    <xf numFmtId="44" fontId="1" fillId="0" borderId="101" xfId="6" applyNumberFormat="1" applyBorder="1" applyAlignment="1">
      <alignment horizontal="right"/>
    </xf>
    <xf numFmtId="167" fontId="30" fillId="2" borderId="99" xfId="3" applyNumberFormat="1" applyFont="1" applyFill="1" applyBorder="1" applyAlignment="1" applyProtection="1">
      <alignment horizontal="right" vertical="center"/>
      <protection locked="0"/>
    </xf>
    <xf numFmtId="167" fontId="30" fillId="2" borderId="100" xfId="3" applyNumberFormat="1" applyFont="1" applyFill="1" applyBorder="1" applyAlignment="1" applyProtection="1">
      <alignment horizontal="right" vertical="center"/>
      <protection locked="0"/>
    </xf>
    <xf numFmtId="167" fontId="2" fillId="2" borderId="99" xfId="2" applyNumberFormat="1" applyFont="1" applyFill="1" applyBorder="1" applyAlignment="1" applyProtection="1">
      <alignment horizontal="right" vertical="center"/>
      <protection locked="0"/>
    </xf>
    <xf numFmtId="167" fontId="0" fillId="2" borderId="99" xfId="0" applyNumberFormat="1" applyFill="1" applyBorder="1"/>
    <xf numFmtId="167" fontId="2" fillId="2" borderId="103" xfId="2" applyNumberFormat="1" applyFont="1" applyFill="1" applyBorder="1" applyAlignment="1" applyProtection="1">
      <alignment horizontal="right" vertical="center"/>
      <protection locked="0"/>
    </xf>
    <xf numFmtId="167" fontId="30" fillId="2" borderId="104" xfId="3" applyNumberFormat="1" applyFont="1" applyFill="1" applyBorder="1" applyAlignment="1" applyProtection="1">
      <alignment horizontal="right" vertical="center"/>
      <protection locked="0"/>
    </xf>
    <xf numFmtId="0" fontId="1" fillId="0" borderId="93" xfId="6" applyBorder="1" applyAlignment="1">
      <alignment horizontal="center"/>
    </xf>
    <xf numFmtId="0" fontId="30" fillId="0" borderId="102" xfId="6" applyFont="1" applyBorder="1" applyAlignment="1">
      <alignment horizontal="center"/>
    </xf>
    <xf numFmtId="0" fontId="5" fillId="0" borderId="105" xfId="6" applyFont="1" applyBorder="1"/>
    <xf numFmtId="38" fontId="1" fillId="0" borderId="105" xfId="2" applyFont="1" applyFill="1" applyBorder="1" applyAlignment="1" applyProtection="1">
      <alignment horizontal="right" vertical="center"/>
    </xf>
    <xf numFmtId="0" fontId="1" fillId="0" borderId="105" xfId="6" applyBorder="1" applyAlignment="1">
      <alignment horizontal="center"/>
    </xf>
    <xf numFmtId="167" fontId="1" fillId="2" borderId="105" xfId="2" applyNumberFormat="1" applyFont="1" applyFill="1" applyBorder="1" applyAlignment="1" applyProtection="1">
      <alignment horizontal="right" vertical="center"/>
      <protection locked="0"/>
    </xf>
    <xf numFmtId="167" fontId="1" fillId="0" borderId="107" xfId="3" applyNumberFormat="1" applyFont="1" applyFill="1" applyBorder="1" applyProtection="1"/>
    <xf numFmtId="164" fontId="1" fillId="0" borderId="106" xfId="1" quotePrefix="1" applyNumberFormat="1" applyFont="1" applyBorder="1" applyAlignment="1" applyProtection="1">
      <alignment horizontal="center" vertical="center"/>
    </xf>
    <xf numFmtId="164" fontId="1" fillId="0" borderId="108" xfId="1" quotePrefix="1" applyNumberFormat="1" applyFont="1" applyBorder="1" applyAlignment="1" applyProtection="1">
      <alignment horizontal="center" vertical="center"/>
    </xf>
    <xf numFmtId="167" fontId="2" fillId="0" borderId="109" xfId="2" applyNumberFormat="1" applyFont="1" applyFill="1" applyBorder="1" applyAlignment="1" applyProtection="1">
      <alignment vertical="center"/>
    </xf>
    <xf numFmtId="167" fontId="2" fillId="0" borderId="110" xfId="2" applyNumberFormat="1" applyFont="1" applyFill="1" applyBorder="1" applyAlignment="1" applyProtection="1">
      <alignment vertical="center"/>
    </xf>
    <xf numFmtId="9" fontId="1" fillId="0" borderId="111" xfId="1" applyNumberFormat="1" applyFont="1" applyBorder="1" applyAlignment="1" applyProtection="1">
      <alignment horizontal="right" vertical="center"/>
    </xf>
    <xf numFmtId="9" fontId="1" fillId="0" borderId="112" xfId="1" applyNumberFormat="1" applyFont="1" applyBorder="1" applyAlignment="1" applyProtection="1">
      <alignment horizontal="right" vertical="center"/>
    </xf>
    <xf numFmtId="49" fontId="2" fillId="0" borderId="0" xfId="1" applyNumberFormat="1" applyFont="1" applyBorder="1" applyAlignment="1" applyProtection="1">
      <alignment horizontal="left"/>
    </xf>
    <xf numFmtId="9" fontId="2" fillId="0" borderId="0" xfId="1" applyNumberFormat="1" applyFont="1" applyBorder="1" applyAlignment="1" applyProtection="1">
      <alignment horizontal="right"/>
      <protection locked="0"/>
    </xf>
    <xf numFmtId="0" fontId="19" fillId="0" borderId="113" xfId="6" applyFont="1" applyBorder="1" applyAlignment="1">
      <alignment horizontal="left" indent="1"/>
    </xf>
    <xf numFmtId="0" fontId="1" fillId="0" borderId="19" xfId="6" applyBorder="1" applyAlignment="1">
      <alignment horizontal="center"/>
    </xf>
    <xf numFmtId="49" fontId="4" fillId="0" borderId="114" xfId="1" applyNumberFormat="1" applyFont="1" applyBorder="1" applyAlignment="1" applyProtection="1">
      <alignment horizontal="center" vertical="center" wrapText="1"/>
    </xf>
    <xf numFmtId="38" fontId="1" fillId="0" borderId="115" xfId="6" applyNumberFormat="1" applyBorder="1"/>
    <xf numFmtId="38" fontId="4" fillId="0" borderId="114" xfId="2" applyFont="1" applyFill="1" applyBorder="1" applyAlignment="1" applyProtection="1">
      <alignment horizontal="center" vertical="center" wrapText="1"/>
    </xf>
    <xf numFmtId="167" fontId="4" fillId="0" borderId="117" xfId="2" applyNumberFormat="1" applyFont="1" applyFill="1" applyBorder="1" applyAlignment="1" applyProtection="1">
      <alignment horizontal="center" vertical="center" wrapText="1"/>
    </xf>
    <xf numFmtId="167" fontId="4" fillId="0" borderId="119" xfId="2" applyNumberFormat="1" applyFont="1" applyFill="1" applyBorder="1" applyAlignment="1" applyProtection="1">
      <alignment horizontal="center" vertical="center" wrapText="1"/>
    </xf>
    <xf numFmtId="0" fontId="1" fillId="0" borderId="117" xfId="6" applyBorder="1"/>
    <xf numFmtId="167" fontId="1" fillId="0" borderId="116" xfId="6" applyNumberFormat="1" applyBorder="1"/>
    <xf numFmtId="49" fontId="4" fillId="0" borderId="119" xfId="1" applyNumberFormat="1" applyFont="1" applyBorder="1" applyAlignment="1" applyProtection="1">
      <alignment horizontal="center" vertical="center" wrapText="1"/>
    </xf>
    <xf numFmtId="167" fontId="4" fillId="0" borderId="118" xfId="2" applyNumberFormat="1" applyFont="1" applyFill="1" applyBorder="1" applyAlignment="1" applyProtection="1">
      <alignment horizontal="center" vertical="center" wrapText="1"/>
    </xf>
    <xf numFmtId="49" fontId="10" fillId="3" borderId="16" xfId="1" applyNumberFormat="1" applyFont="1" applyFill="1" applyBorder="1" applyAlignment="1" applyProtection="1">
      <alignment horizontal="left" vertical="center" wrapText="1"/>
    </xf>
    <xf numFmtId="49" fontId="10" fillId="3" borderId="13" xfId="1" applyNumberFormat="1" applyFont="1" applyFill="1" applyBorder="1" applyAlignment="1" applyProtection="1">
      <alignment horizontal="left" vertical="center" wrapText="1"/>
    </xf>
    <xf numFmtId="49" fontId="10" fillId="3" borderId="17" xfId="1" applyNumberFormat="1" applyFont="1" applyFill="1" applyBorder="1" applyAlignment="1" applyProtection="1">
      <alignment horizontal="left" vertical="center" wrapText="1"/>
    </xf>
    <xf numFmtId="49" fontId="2" fillId="0" borderId="5" xfId="1" applyNumberFormat="1" applyFont="1" applyBorder="1" applyAlignment="1" applyProtection="1">
      <alignment horizontal="center" vertical="center"/>
      <protection locked="0"/>
    </xf>
    <xf numFmtId="49" fontId="2" fillId="0" borderId="11" xfId="1" applyNumberFormat="1" applyFont="1" applyBorder="1" applyAlignment="1" applyProtection="1">
      <alignment horizontal="center" vertical="center"/>
      <protection locked="0"/>
    </xf>
    <xf numFmtId="49" fontId="2" fillId="0" borderId="0" xfId="1" applyNumberFormat="1" applyFont="1" applyBorder="1" applyAlignment="1" applyProtection="1">
      <alignment horizontal="center" vertical="center"/>
      <protection locked="0"/>
    </xf>
    <xf numFmtId="49" fontId="2" fillId="0" borderId="10" xfId="1" applyNumberFormat="1" applyFont="1" applyBorder="1" applyAlignment="1" applyProtection="1">
      <alignment horizontal="center" vertical="center"/>
      <protection locked="0"/>
    </xf>
    <xf numFmtId="49" fontId="2" fillId="0" borderId="8" xfId="1" applyNumberFormat="1" applyFont="1" applyBorder="1" applyAlignment="1" applyProtection="1">
      <alignment horizontal="center" vertical="center"/>
    </xf>
    <xf numFmtId="49" fontId="2" fillId="0" borderId="5" xfId="1" applyNumberFormat="1" applyFont="1" applyBorder="1" applyAlignment="1" applyProtection="1">
      <alignment horizontal="center" vertical="center"/>
    </xf>
    <xf numFmtId="49" fontId="10" fillId="3" borderId="20" xfId="1" applyNumberFormat="1" applyFont="1" applyFill="1" applyBorder="1" applyAlignment="1" applyProtection="1">
      <alignment horizontal="center" vertical="center"/>
      <protection locked="0"/>
    </xf>
    <xf numFmtId="49" fontId="10" fillId="3" borderId="19" xfId="1" applyNumberFormat="1" applyFont="1" applyFill="1" applyBorder="1" applyAlignment="1" applyProtection="1">
      <alignment horizontal="center" vertical="center"/>
      <protection locked="0"/>
    </xf>
    <xf numFmtId="49" fontId="10" fillId="3" borderId="21" xfId="1" applyNumberFormat="1" applyFont="1" applyFill="1" applyBorder="1" applyAlignment="1" applyProtection="1">
      <alignment horizontal="center" vertical="center"/>
      <protection locked="0"/>
    </xf>
    <xf numFmtId="0" fontId="5" fillId="0" borderId="18" xfId="6" applyFont="1" applyBorder="1" applyAlignment="1">
      <alignment horizontal="center"/>
    </xf>
    <xf numFmtId="0" fontId="5" fillId="0" borderId="21" xfId="6" applyFont="1" applyBorder="1" applyAlignment="1">
      <alignment horizontal="center"/>
    </xf>
    <xf numFmtId="49" fontId="2" fillId="0" borderId="7" xfId="1" applyNumberFormat="1" applyFont="1" applyBorder="1" applyAlignment="1" applyProtection="1">
      <alignment horizontal="left" vertical="top" wrapText="1"/>
    </xf>
    <xf numFmtId="49" fontId="2" fillId="0" borderId="0" xfId="1" applyNumberFormat="1" applyFont="1" applyBorder="1" applyAlignment="1" applyProtection="1">
      <alignment horizontal="left" vertical="top" wrapText="1"/>
    </xf>
    <xf numFmtId="49" fontId="2" fillId="0" borderId="10" xfId="1" applyNumberFormat="1" applyFont="1" applyBorder="1" applyAlignment="1" applyProtection="1">
      <alignment horizontal="left" vertical="top" wrapText="1"/>
    </xf>
    <xf numFmtId="0" fontId="8" fillId="0" borderId="2" xfId="6" applyFont="1" applyBorder="1" applyAlignment="1">
      <alignment horizontal="right" vertical="center"/>
    </xf>
    <xf numFmtId="3" fontId="14" fillId="0" borderId="64" xfId="1" applyFont="1" applyBorder="1" applyAlignment="1" applyProtection="1">
      <alignment horizontal="left" vertical="top" wrapText="1"/>
    </xf>
    <xf numFmtId="3" fontId="14" fillId="0" borderId="2" xfId="1" applyFont="1" applyBorder="1" applyAlignment="1" applyProtection="1">
      <alignment horizontal="left" vertical="top" wrapText="1"/>
    </xf>
    <xf numFmtId="0" fontId="8" fillId="0" borderId="0" xfId="6" applyFont="1" applyAlignment="1">
      <alignment horizontal="right" vertical="center" wrapText="1"/>
    </xf>
    <xf numFmtId="3" fontId="14" fillId="0" borderId="7" xfId="1" applyFont="1" applyBorder="1" applyAlignment="1" applyProtection="1">
      <alignment horizontal="left" vertical="top" wrapText="1"/>
    </xf>
    <xf numFmtId="3" fontId="14" fillId="0" borderId="0" xfId="1" applyFont="1" applyBorder="1" applyAlignment="1" applyProtection="1">
      <alignment horizontal="left" vertical="top" wrapText="1"/>
    </xf>
    <xf numFmtId="49" fontId="10" fillId="3" borderId="16" xfId="1" applyNumberFormat="1" applyFont="1" applyFill="1" applyBorder="1" applyAlignment="1" applyProtection="1">
      <alignment horizontal="left" vertical="center"/>
    </xf>
    <xf numFmtId="49" fontId="10" fillId="3" borderId="13" xfId="1" applyNumberFormat="1" applyFont="1" applyFill="1" applyBorder="1" applyAlignment="1" applyProtection="1">
      <alignment horizontal="left" vertical="center"/>
    </xf>
    <xf numFmtId="49" fontId="10" fillId="3" borderId="17" xfId="1" applyNumberFormat="1" applyFont="1" applyFill="1" applyBorder="1" applyAlignment="1" applyProtection="1">
      <alignment horizontal="left" vertical="center"/>
    </xf>
    <xf numFmtId="3" fontId="14" fillId="0" borderId="8" xfId="1" applyFont="1" applyBorder="1" applyAlignment="1" applyProtection="1">
      <alignment horizontal="left" vertical="top" wrapText="1"/>
    </xf>
    <xf numFmtId="3" fontId="14" fillId="0" borderId="5" xfId="1" applyFont="1" applyBorder="1" applyAlignment="1" applyProtection="1">
      <alignment horizontal="left" vertical="top" wrapText="1"/>
    </xf>
    <xf numFmtId="0" fontId="8" fillId="0" borderId="5" xfId="6" applyFont="1" applyBorder="1" applyAlignment="1">
      <alignment horizontal="right" vertical="center"/>
    </xf>
    <xf numFmtId="49" fontId="10" fillId="0" borderId="14" xfId="1" applyNumberFormat="1" applyFont="1" applyBorder="1" applyAlignment="1" applyProtection="1">
      <alignment vertical="center"/>
    </xf>
    <xf numFmtId="49" fontId="10" fillId="0" borderId="4" xfId="1" applyNumberFormat="1" applyFont="1" applyBorder="1" applyAlignment="1" applyProtection="1">
      <alignment vertical="center"/>
    </xf>
    <xf numFmtId="49" fontId="10" fillId="0" borderId="7" xfId="1" applyNumberFormat="1" applyFont="1" applyBorder="1" applyAlignment="1" applyProtection="1">
      <alignment vertical="center"/>
    </xf>
    <xf numFmtId="49" fontId="10" fillId="0" borderId="0" xfId="1" applyNumberFormat="1" applyFont="1" applyBorder="1" applyAlignment="1" applyProtection="1">
      <alignment vertical="center"/>
    </xf>
    <xf numFmtId="49" fontId="4" fillId="0" borderId="4" xfId="1" applyNumberFormat="1" applyFont="1" applyBorder="1" applyAlignment="1" applyProtection="1">
      <alignment horizontal="center" vertical="center" wrapText="1"/>
    </xf>
    <xf numFmtId="49" fontId="4" fillId="0" borderId="0" xfId="1" applyNumberFormat="1" applyFont="1" applyBorder="1" applyAlignment="1" applyProtection="1">
      <alignment horizontal="center" vertical="center" wrapText="1"/>
    </xf>
    <xf numFmtId="8" fontId="4" fillId="2" borderId="81" xfId="1" applyNumberFormat="1" applyFont="1" applyFill="1" applyBorder="1" applyAlignment="1" applyProtection="1">
      <alignment horizontal="left" vertical="center"/>
      <protection locked="0"/>
    </xf>
    <xf numFmtId="8" fontId="4" fillId="2" borderId="85" xfId="1" applyNumberFormat="1" applyFont="1" applyFill="1" applyBorder="1" applyAlignment="1" applyProtection="1">
      <alignment horizontal="left" vertical="center"/>
      <protection locked="0"/>
    </xf>
    <xf numFmtId="167" fontId="4" fillId="2" borderId="85" xfId="2" applyNumberFormat="1" applyFont="1" applyFill="1" applyBorder="1" applyAlignment="1" applyProtection="1">
      <alignment horizontal="left" vertical="center"/>
      <protection locked="0"/>
    </xf>
    <xf numFmtId="9" fontId="4" fillId="2" borderId="85" xfId="2" applyNumberFormat="1" applyFont="1" applyFill="1" applyBorder="1" applyAlignment="1" applyProtection="1">
      <alignment horizontal="left" vertical="center"/>
      <protection locked="0"/>
    </xf>
    <xf numFmtId="9" fontId="4" fillId="2" borderId="82" xfId="2" applyNumberFormat="1" applyFont="1" applyFill="1" applyBorder="1" applyAlignment="1" applyProtection="1">
      <alignment horizontal="left" vertical="center"/>
      <protection locked="0"/>
    </xf>
    <xf numFmtId="0" fontId="22" fillId="0" borderId="0" xfId="0" applyFont="1" applyAlignment="1">
      <alignment horizontal="left" vertical="top" wrapText="1"/>
    </xf>
    <xf numFmtId="0" fontId="22" fillId="0" borderId="0" xfId="0" applyFont="1" applyAlignment="1">
      <alignment horizontal="left" wrapText="1"/>
    </xf>
    <xf numFmtId="0" fontId="26" fillId="0" borderId="0" xfId="0" applyFont="1" applyAlignment="1">
      <alignment horizontal="right" vertical="center" wrapText="1"/>
    </xf>
    <xf numFmtId="0" fontId="28" fillId="0" borderId="0" xfId="0" applyFont="1"/>
    <xf numFmtId="0" fontId="26" fillId="0" borderId="0" xfId="0" applyFont="1" applyAlignment="1">
      <alignment horizontal="left" vertical="top" wrapText="1"/>
    </xf>
    <xf numFmtId="0" fontId="26" fillId="0" borderId="0" xfId="0" applyFont="1" applyAlignment="1">
      <alignment horizontal="right" vertical="center"/>
    </xf>
    <xf numFmtId="0" fontId="22" fillId="0" borderId="0" xfId="0" applyFont="1" applyAlignment="1">
      <alignment horizontal="left" vertical="center" wrapText="1"/>
    </xf>
    <xf numFmtId="0" fontId="21" fillId="4" borderId="0" xfId="0" applyFont="1" applyFill="1" applyAlignment="1">
      <alignment horizontal="center"/>
    </xf>
    <xf numFmtId="0" fontId="24" fillId="4" borderId="0" xfId="0" applyFont="1" applyFill="1" applyAlignment="1">
      <alignment horizontal="center" vertical="center"/>
    </xf>
    <xf numFmtId="0" fontId="27" fillId="0" borderId="0" xfId="0" applyFont="1" applyAlignment="1">
      <alignment horizontal="center" vertical="center"/>
    </xf>
    <xf numFmtId="0" fontId="22" fillId="0" borderId="0" xfId="0" applyFont="1" applyAlignment="1">
      <alignment vertical="top" wrapText="1"/>
    </xf>
    <xf numFmtId="0" fontId="27" fillId="0" borderId="0" xfId="0" applyFont="1" applyAlignment="1">
      <alignment horizontal="center" vertical="center" wrapText="1"/>
    </xf>
    <xf numFmtId="0" fontId="22" fillId="0" borderId="0" xfId="0" applyFont="1" applyAlignment="1">
      <alignment horizontal="left" vertical="top"/>
    </xf>
    <xf numFmtId="0" fontId="22" fillId="0" borderId="0" xfId="0" quotePrefix="1" applyFont="1" applyAlignment="1">
      <alignment vertical="center"/>
    </xf>
    <xf numFmtId="0" fontId="22" fillId="0" borderId="0" xfId="0" applyFont="1" applyAlignment="1">
      <alignment vertical="center"/>
    </xf>
    <xf numFmtId="0" fontId="22" fillId="0" borderId="0" xfId="0" quotePrefix="1" applyFont="1" applyAlignment="1">
      <alignment vertical="top" wrapText="1"/>
    </xf>
    <xf numFmtId="0" fontId="27" fillId="0" borderId="0" xfId="0" quotePrefix="1" applyFont="1" applyAlignment="1">
      <alignment horizontal="center" vertical="center" wrapText="1"/>
    </xf>
    <xf numFmtId="0" fontId="22" fillId="0" borderId="0" xfId="0" quotePrefix="1" applyFont="1" applyAlignment="1">
      <alignment horizontal="left" vertical="top" wrapText="1"/>
    </xf>
  </cellXfs>
  <cellStyles count="8">
    <cellStyle name="Comma 2" xfId="2" xr:uid="{00000000-0005-0000-0000-000000000000}"/>
    <cellStyle name="Currency 2" xfId="3" xr:uid="{00000000-0005-0000-0000-000001000000}"/>
    <cellStyle name="Date" xfId="4" xr:uid="{00000000-0005-0000-0000-000002000000}"/>
    <cellStyle name="Fixed" xfId="5" xr:uid="{00000000-0005-0000-0000-000003000000}"/>
    <cellStyle name="Normal" xfId="0" builtinId="0"/>
    <cellStyle name="Normal 2" xfId="1" xr:uid="{00000000-0005-0000-0000-000005000000}"/>
    <cellStyle name="Normal_Start-Up Capital Estimate" xfId="6" xr:uid="{00000000-0005-0000-0000-000006000000}"/>
    <cellStyle name="Text" xfId="7" xr:uid="{00000000-0005-0000-0000-000007000000}"/>
  </cellStyles>
  <dxfs count="75">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left" vertical="bottom" textRotation="0" wrapText="0" indent="1" justifyLastLine="0" shrinkToFit="0" readingOrder="0"/>
      <border diagonalUp="0" diagonalDown="0" outline="0">
        <left/>
        <right/>
        <top/>
        <bottom/>
      </border>
    </dxf>
    <dxf>
      <border outline="0">
        <left style="thin">
          <color indexed="64"/>
        </left>
        <right style="thin">
          <color indexed="64"/>
        </right>
        <top style="thin">
          <color theme="0" tint="-0.14996795556505021"/>
        </top>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style="thin">
          <color theme="1"/>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style="thin">
          <color theme="1"/>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Arial"/>
        <scheme val="none"/>
      </font>
      <numFmt numFmtId="167" formatCode="_([$$-409]* #,##0.00_);_([$$-409]* \(#,##0.00\);_([$$-409]* &quot;-&quot;??_);_(@_)"/>
      <fill>
        <patternFill patternType="solid">
          <fgColor indexed="64"/>
          <bgColor theme="4" tint="0.79998168889431442"/>
        </patternFill>
      </fill>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Arial"/>
        <scheme val="none"/>
      </font>
      <numFmt numFmtId="0" formatCode="General"/>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style="thin">
          <color indexed="22"/>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style="thin">
          <color indexed="22"/>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style="thin">
          <color indexed="22"/>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style="thin">
          <color indexed="22"/>
        </top>
        <bottom/>
      </border>
    </dxf>
    <dxf>
      <border outline="0">
        <left style="thin">
          <color auto="1"/>
        </left>
        <right style="thin">
          <color theme="1"/>
        </right>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bottom/>
      </border>
    </dxf>
    <dxf>
      <numFmt numFmtId="167" formatCode="_([$$-409]* #,##0.00_);_([$$-409]* \(#,##0.00\);_([$$-409]* &quot;-&quot;??_);_(@_)"/>
    </dxf>
    <dxf>
      <font>
        <b val="0"/>
        <i val="0"/>
        <strike val="0"/>
        <condense val="0"/>
        <extend val="0"/>
        <outline val="0"/>
        <shadow val="0"/>
        <u val="none"/>
        <vertAlign val="baseline"/>
        <sz val="10"/>
        <color auto="1"/>
        <name val="Tahoma"/>
        <scheme val="none"/>
      </font>
      <numFmt numFmtId="167" formatCode="_([$$-409]* #,##0.00_);_([$$-409]* \(#,##0.00\);_([$$-409]* &quot;-&quot;??_);_(@_)"/>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top/>
        <bottom/>
      </border>
    </dxf>
    <dxf>
      <border outline="0">
        <left style="thin">
          <color indexed="64"/>
        </left>
        <right style="thin">
          <color indexed="64"/>
        </right>
        <top style="thin">
          <color indexed="22"/>
        </top>
        <bottom style="thin">
          <color theme="0" tint="-0.14996795556505021"/>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64"/>
        </left>
        <right/>
        <top style="thin">
          <color rgb="FFC0C0C0"/>
        </top>
        <bottom/>
      </border>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left style="thin">
          <color indexed="64"/>
        </left>
        <right/>
        <top style="thin">
          <color theme="0" tint="-0.14996795556505021"/>
        </top>
        <bottom/>
        <vertical/>
        <horizontal/>
      </border>
      <protection locked="0" hidden="0"/>
    </dxf>
    <dxf>
      <font>
        <b val="0"/>
        <i val="0"/>
        <strike val="0"/>
        <condense val="0"/>
        <extend val="0"/>
        <outline val="0"/>
        <shadow val="0"/>
        <u val="none"/>
        <vertAlign val="baseline"/>
        <sz val="10"/>
        <color auto="1"/>
        <name val="Tahoma"/>
        <scheme val="none"/>
      </font>
      <numFmt numFmtId="14" formatCode="0.00%"/>
      <fill>
        <patternFill patternType="solid">
          <fgColor indexed="64"/>
          <bgColor theme="4" tint="0.79998168889431442"/>
        </patternFill>
      </fill>
      <alignment horizontal="general" vertical="center" textRotation="0" wrapText="0" indent="0" justifyLastLine="0" shrinkToFit="0" readingOrder="0"/>
      <border diagonalUp="0" diagonalDown="0" outline="0">
        <left style="thin">
          <color indexed="64"/>
        </left>
        <right/>
        <top style="thin">
          <color rgb="FFC0C0C0"/>
        </top>
        <bottom/>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7" formatCode="_([$$-409]* #,##0.00_);_([$$-409]* \(#,##0.00\);_([$$-409]* &quot;-&quot;??_);_(@_)"/>
      <alignment horizontal="general" vertical="center"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Tahoma"/>
        <scheme val="none"/>
      </font>
      <numFmt numFmtId="164" formatCode="0.0%"/>
      <alignment horizontal="center" vertical="center"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Arial"/>
        <scheme val="none"/>
      </font>
      <numFmt numFmtId="167" formatCode="_([$$-409]* #,##0.00_);_([$$-409]* \(#,##0.00\);_([$$-409]* &quot;-&quot;??_);_(@_)"/>
      <border diagonalUp="0" diagonalDown="0">
        <left style="thin">
          <color indexed="22"/>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167" formatCode="_([$$-409]* #,##0.00_);_([$$-409]* \(#,##0.00\);_([$$-409]* &quot;-&quot;??_);_(@_)"/>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right/>
        <top style="thin">
          <color theme="0" tint="-0.14996795556505021"/>
        </top>
        <bottom/>
      </border>
    </dxf>
    <dxf>
      <font>
        <b val="0"/>
        <i val="0"/>
        <strike val="0"/>
        <condense val="0"/>
        <extend val="0"/>
        <outline val="0"/>
        <shadow val="0"/>
        <u val="none"/>
        <vertAlign val="baseline"/>
        <sz val="10"/>
        <color auto="1"/>
        <name val="Arial"/>
        <scheme val="none"/>
      </font>
      <numFmt numFmtId="0" formatCode="General"/>
      <alignment horizontal="center" vertical="bottom" textRotation="0" wrapText="0" indent="0" justifyLastLine="0" shrinkToFit="0" readingOrder="0"/>
      <border diagonalUp="0" diagonalDown="0" outline="0">
        <left style="thin">
          <color indexed="22"/>
        </left>
        <right/>
        <top style="thin">
          <color rgb="FFC0C0C0"/>
        </top>
        <bottom/>
      </border>
    </dxf>
    <dxf>
      <font>
        <b val="0"/>
        <i val="0"/>
        <strike val="0"/>
        <condense val="0"/>
        <extend val="0"/>
        <outline val="0"/>
        <shadow val="0"/>
        <u val="none"/>
        <vertAlign val="baseline"/>
        <sz val="10"/>
        <color auto="1"/>
        <name val="Tahoma"/>
        <scheme val="none"/>
      </font>
      <numFmt numFmtId="168" formatCode=".##"/>
      <fill>
        <patternFill patternType="solid">
          <fgColor indexed="64"/>
          <bgColor theme="4" tint="0.79998168889431442"/>
        </patternFill>
      </fill>
      <alignment horizontal="right" vertical="center" textRotation="0" wrapText="0" indent="0" justifyLastLine="0" shrinkToFit="0" readingOrder="0"/>
      <border diagonalUp="0" diagonalDown="0">
        <left style="thin">
          <color rgb="FFC0C0C0"/>
        </left>
        <right/>
        <top style="thin">
          <color theme="0" tint="-0.14996795556505021"/>
        </top>
        <bottom/>
      </border>
      <protection locked="0" hidden="0"/>
    </dxf>
    <dxf>
      <font>
        <b val="0"/>
        <i val="0"/>
        <strike val="0"/>
        <condense val="0"/>
        <extend val="0"/>
        <outline val="0"/>
        <shadow val="0"/>
        <u val="none"/>
        <vertAlign val="baseline"/>
        <sz val="10"/>
        <color auto="1"/>
        <name val="Tahoma"/>
        <scheme val="none"/>
      </font>
      <numFmt numFmtId="6" formatCode="#,##0_);[Red]\(#,##0\)"/>
      <fill>
        <patternFill patternType="solid">
          <fgColor indexed="64"/>
          <bgColor theme="4" tint="0.79998168889431442"/>
        </patternFill>
      </fill>
      <alignment horizontal="right" vertical="center" textRotation="0" wrapText="0" indent="0" justifyLastLine="0" shrinkToFit="0" readingOrder="0"/>
      <border diagonalUp="0" diagonalDown="0" outline="0">
        <left style="thin">
          <color rgb="FFC0C0C0"/>
        </left>
        <right/>
        <top style="thin">
          <color rgb="FFC0C0C0"/>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outline="0">
        <left/>
        <right style="thin">
          <color rgb="FFC0C0C0"/>
        </right>
        <top style="thin">
          <color theme="0" tint="-0.14996795556505021"/>
        </top>
        <bottom/>
      </border>
    </dxf>
    <dxf>
      <font>
        <b val="0"/>
        <i val="0"/>
        <strike val="0"/>
        <condense val="0"/>
        <extend val="0"/>
        <outline val="0"/>
        <shadow val="0"/>
        <u val="none"/>
        <vertAlign val="baseline"/>
        <sz val="10"/>
        <color auto="1"/>
        <name val="Arial"/>
        <scheme val="none"/>
      </font>
      <numFmt numFmtId="0" formatCode="General"/>
      <alignment horizontal="right" vertical="bottom" textRotation="0" wrapText="0" indent="1" justifyLastLine="0" shrinkToFit="0" readingOrder="0"/>
      <border diagonalUp="0" diagonalDown="0" outline="0">
        <left/>
        <right/>
        <top style="thin">
          <color theme="0" tint="-0.24994659260841701"/>
        </top>
        <bottom/>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1" justifyLastLine="0" shrinkToFit="0" readingOrder="0"/>
      <border diagonalUp="0" diagonalDown="0">
        <left/>
        <right/>
        <top style="thin">
          <color theme="0" tint="-0.14996795556505021"/>
        </top>
        <bottom/>
        <vertical/>
        <horizontal/>
      </border>
    </dxf>
    <dxf>
      <font>
        <b val="0"/>
        <i val="0"/>
        <strike val="0"/>
        <condense val="0"/>
        <extend val="0"/>
        <outline val="0"/>
        <shadow val="0"/>
        <u val="none"/>
        <vertAlign val="baseline"/>
        <sz val="10"/>
        <color auto="1"/>
        <name val="Arial"/>
        <scheme val="none"/>
      </font>
      <numFmt numFmtId="0" formatCode="General"/>
      <alignment horizontal="left" vertical="bottom" textRotation="0" wrapText="0" indent="4" justifyLastLine="0" shrinkToFit="0" readingOrder="0"/>
      <border diagonalUp="0" diagonalDown="0" outline="0">
        <left/>
        <right/>
        <top style="thin">
          <color indexed="22"/>
        </top>
        <bottom/>
      </border>
    </dxf>
    <dxf>
      <border outline="0">
        <left style="thin">
          <color indexed="64"/>
        </left>
        <right style="thin">
          <color indexed="64"/>
        </right>
        <bottom style="thin">
          <color theme="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925044</xdr:colOff>
      <xdr:row>0</xdr:row>
      <xdr:rowOff>172849</xdr:rowOff>
    </xdr:from>
    <xdr:to>
      <xdr:col>7</xdr:col>
      <xdr:colOff>95214</xdr:colOff>
      <xdr:row>2</xdr:row>
      <xdr:rowOff>179293</xdr:rowOff>
    </xdr:to>
    <xdr:pic>
      <xdr:nvPicPr>
        <xdr:cNvPr id="2" name="Picture 1" descr="A close up of a logo&#10;&#10;Description automatically generated">
          <a:extLst>
            <a:ext uri="{FF2B5EF4-FFF2-40B4-BE49-F238E27FC236}">
              <a16:creationId xmlns:a16="http://schemas.microsoft.com/office/drawing/2014/main" id="{C6DDADB9-36FE-04B3-53DF-FDCDF11BFB3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06319" y="172849"/>
          <a:ext cx="2856345" cy="94941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Table12" displayName="Table12" ref="B13:J39" headerRowCount="0" totalsRowShown="0" tableBorderDxfId="74">
  <tableColumns count="9">
    <tableColumn id="1" xr3:uid="{00000000-0010-0000-0000-000001000000}" name="Column1" headerRowDxfId="73" dataDxfId="72" headerRowCellStyle="Normal_Start-Up Capital Estimate" dataCellStyle="Normal_Start-Up Capital Estimate"/>
    <tableColumn id="2" xr3:uid="{00000000-0010-0000-0000-000002000000}" name="Column2" headerRowDxfId="71" dataDxfId="70" headerRowCellStyle="Normal_Start-Up Capital Estimate" dataCellStyle="Normal_Start-Up Capital Estimate"/>
    <tableColumn id="3" xr3:uid="{00000000-0010-0000-0000-000003000000}" name="Column3" headerRowDxfId="69" dataDxfId="68" headerRowCellStyle="Comma 2" dataCellStyle="Comma 2"/>
    <tableColumn id="4" xr3:uid="{00000000-0010-0000-0000-000004000000}" name="Column4" headerRowDxfId="67" dataDxfId="66" headerRowCellStyle="Normal_Start-Up Capital Estimate" dataCellStyle="Normal_Start-Up Capital Estimate"/>
    <tableColumn id="5" xr3:uid="{00000000-0010-0000-0000-000005000000}" name="Column5" headerRowDxfId="65" dataDxfId="64" headerRowCellStyle="Currency 2" dataCellStyle="Currency 2"/>
    <tableColumn id="6" xr3:uid="{00000000-0010-0000-0000-000006000000}" name="Column6" headerRowDxfId="63" dataDxfId="62" headerRowCellStyle="Normal 2" dataCellStyle="Normal 2"/>
    <tableColumn id="7" xr3:uid="{00000000-0010-0000-0000-000007000000}" name="Column7" headerRowDxfId="61" dataDxfId="60" headerRowCellStyle="Comma 2" dataCellStyle="Comma 2">
      <calculatedColumnFormula>D13*F13</calculatedColumnFormula>
    </tableColumn>
    <tableColumn id="8" xr3:uid="{00000000-0010-0000-0000-000008000000}" name="Column8" headerRowDxfId="59" dataDxfId="58" headerRowCellStyle="Comma 2" dataCellStyle="Comma 2"/>
    <tableColumn id="9" xr3:uid="{00000000-0010-0000-0000-000009000000}" name="Column9" headerRowDxfId="57" dataDxfId="56" headerRowCellStyle="Comma 2" dataCellStyle="Comma 2">
      <calculatedColumnFormula>H13*(1-I13)</calculatedColumnFormula>
    </tableColumn>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Table13" displayName="Table13" ref="B45:J81" headerRowCount="0" totalsRowShown="0" tableBorderDxfId="55">
  <tableColumns count="9">
    <tableColumn id="1" xr3:uid="{00000000-0010-0000-0100-000001000000}" name="Column1" headerRowDxfId="54" dataDxfId="53" headerRowCellStyle="Normal_Start-Up Capital Estimate" dataCellStyle="Normal_Start-Up Capital Estimate"/>
    <tableColumn id="2" xr3:uid="{00000000-0010-0000-0100-000002000000}" name="Column2" headerRowDxfId="52" headerRowCellStyle="Normal_Start-Up Capital Estimate"/>
    <tableColumn id="3" xr3:uid="{00000000-0010-0000-0100-000003000000}" name="Column3" headerRowDxfId="51" dataDxfId="50" headerRowCellStyle="Comma 2" dataCellStyle="Comma 2"/>
    <tableColumn id="4" xr3:uid="{00000000-0010-0000-0100-000004000000}" name="Column4" headerRowDxfId="49" dataDxfId="48" headerRowCellStyle="Normal_Start-Up Capital Estimate" dataCellStyle="Normal_Start-Up Capital Estimate"/>
    <tableColumn id="5" xr3:uid="{00000000-0010-0000-0100-000005000000}" name="Column5" headerRowDxfId="47" dataDxfId="46" headerRowCellStyle="Comma 2">
      <calculatedColumnFormula>ROUND(E45,0)</calculatedColumnFormula>
    </tableColumn>
    <tableColumn id="6" xr3:uid="{00000000-0010-0000-0100-000006000000}" name="Column6" headerRowDxfId="45" dataDxfId="44" headerRowCellStyle="Normal 2" dataCellStyle="Normal 2"/>
    <tableColumn id="7" xr3:uid="{00000000-0010-0000-0100-000007000000}" name="Column7" headerRowDxfId="43" dataDxfId="42" headerRowCellStyle="Comma 2" dataCellStyle="Comma 2">
      <calculatedColumnFormula>ROUND(D45*F45,3)</calculatedColumnFormula>
    </tableColumn>
    <tableColumn id="8" xr3:uid="{00000000-0010-0000-0100-000008000000}" name="Column8" headerRowDxfId="41" dataDxfId="40" headerRowCellStyle="Comma 2" dataCellStyle="Comma 2"/>
    <tableColumn id="9" xr3:uid="{00000000-0010-0000-0100-000009000000}" name="Column9" headerRowDxfId="39" dataDxfId="38" headerRowCellStyle="Comma 2" dataCellStyle="Comma 2">
      <calculatedColumnFormula>H45*(1-I45)</calculatedColumnFormula>
    </tableColumn>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Table14" displayName="Table14" ref="B84:J140" headerRowCount="0" totalsRowShown="0" tableBorderDxfId="37">
  <tableColumns count="9">
    <tableColumn id="1" xr3:uid="{00000000-0010-0000-0200-000001000000}" name="Column1" headerRowDxfId="36" dataDxfId="35" headerRowCellStyle="Normal_Start-Up Capital Estimate" dataCellStyle="Normal_Start-Up Capital Estimate"/>
    <tableColumn id="2" xr3:uid="{00000000-0010-0000-0200-000002000000}" name="Column2" headerRowDxfId="34" dataDxfId="33" headerRowCellStyle="Normal_Start-Up Capital Estimate" dataCellStyle="Normal_Start-Up Capital Estimate"/>
    <tableColumn id="3" xr3:uid="{00000000-0010-0000-0200-000003000000}" name="Column3" headerRowDxfId="32" dataDxfId="31" headerRowCellStyle="Comma 2" dataCellStyle="Comma 2"/>
    <tableColumn id="4" xr3:uid="{00000000-0010-0000-0200-000004000000}" name="Column4" headerRowDxfId="30" dataDxfId="29" headerRowCellStyle="Normal_Start-Up Capital Estimate" dataCellStyle="Normal_Start-Up Capital Estimate"/>
    <tableColumn id="5" xr3:uid="{00000000-0010-0000-0200-000005000000}" name="Column5" headerRowDxfId="28" dataDxfId="27" headerRowCellStyle="Comma 2" dataCellStyle="Currency 2"/>
    <tableColumn id="6" xr3:uid="{00000000-0010-0000-0200-000006000000}" name="Column6" headerRowDxfId="26" dataDxfId="25" headerRowCellStyle="Normal 2" dataCellStyle="Normal 2"/>
    <tableColumn id="7" xr3:uid="{00000000-0010-0000-0200-000007000000}" name="Column7" headerRowDxfId="24" dataDxfId="23" headerRowCellStyle="Comma 2" dataCellStyle="Comma 2">
      <calculatedColumnFormula>ROUND(D84*F84,3)</calculatedColumnFormula>
    </tableColumn>
    <tableColumn id="8" xr3:uid="{00000000-0010-0000-0200-000008000000}" name="Column8" headerRowDxfId="22" dataDxfId="21" headerRowCellStyle="Comma 2" dataCellStyle="Comma 2"/>
    <tableColumn id="9" xr3:uid="{00000000-0010-0000-0200-000009000000}" name="Column9" headerRowDxfId="20" dataDxfId="19" headerRowCellStyle="Comma 2" dataCellStyle="Comma 2">
      <calculatedColumnFormula>H84*(1-I84)</calculatedColumnFormula>
    </tableColumn>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3000000}" name="Table15" displayName="Table15" ref="B145:J179" headerRowCount="0" totalsRowShown="0" tableBorderDxfId="18">
  <tableColumns count="9">
    <tableColumn id="1" xr3:uid="{00000000-0010-0000-0300-000001000000}" name="Column1" headerRowDxfId="17" dataDxfId="16" headerRowCellStyle="Normal_Start-Up Capital Estimate" dataCellStyle="Normal_Start-Up Capital Estimate"/>
    <tableColumn id="2" xr3:uid="{00000000-0010-0000-0300-000002000000}" name="Column2" headerRowDxfId="15" dataDxfId="14" headerRowCellStyle="Normal_Start-Up Capital Estimate" dataCellStyle="Normal_Start-Up Capital Estimate"/>
    <tableColumn id="3" xr3:uid="{00000000-0010-0000-0300-000003000000}" name="Column3" headerRowDxfId="13" dataDxfId="12" headerRowCellStyle="Comma 2" dataCellStyle="Comma 2"/>
    <tableColumn id="4" xr3:uid="{00000000-0010-0000-0300-000004000000}" name="Column4" headerRowDxfId="11" dataDxfId="10" headerRowCellStyle="Normal_Start-Up Capital Estimate" dataCellStyle="Normal_Start-Up Capital Estimate"/>
    <tableColumn id="5" xr3:uid="{00000000-0010-0000-0300-000005000000}" name="Column5" headerRowDxfId="9" dataDxfId="8" headerRowCellStyle="Comma 2" dataCellStyle="Comma 2"/>
    <tableColumn id="6" xr3:uid="{00000000-0010-0000-0300-000006000000}" name="Column6" headerRowDxfId="7" dataDxfId="6" headerRowCellStyle="Normal 2" dataCellStyle="Normal 2"/>
    <tableColumn id="7" xr3:uid="{00000000-0010-0000-0300-000007000000}" name="Column7" headerRowDxfId="5" dataDxfId="4" headerRowCellStyle="Comma 2" dataCellStyle="Comma 2">
      <calculatedColumnFormula>D145*F145</calculatedColumnFormula>
    </tableColumn>
    <tableColumn id="8" xr3:uid="{00000000-0010-0000-0300-000008000000}" name="Column8" headerRowDxfId="3" dataDxfId="2" headerRowCellStyle="Comma 2" dataCellStyle="Comma 2"/>
    <tableColumn id="9" xr3:uid="{00000000-0010-0000-0300-000009000000}" name="Column9" headerRowDxfId="1" dataDxfId="0" headerRowCellStyle="Comma 2" dataCellStyle="Comma 2">
      <calculatedColumnFormula>H145*(1-I145)</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2E5CE-1932-4F0F-83A0-1C68C8000229}">
  <sheetPr>
    <pageSetUpPr fitToPage="1"/>
  </sheetPr>
  <dimension ref="A1:L197"/>
  <sheetViews>
    <sheetView showGridLines="0" view="pageBreakPreview" topLeftCell="A39" zoomScaleNormal="100" zoomScaleSheetLayoutView="100" workbookViewId="0">
      <selection activeCell="F53" sqref="F53"/>
    </sheetView>
  </sheetViews>
  <sheetFormatPr defaultColWidth="0" defaultRowHeight="15.6" zeroHeight="1" x14ac:dyDescent="0.3"/>
  <cols>
    <col min="1" max="1" width="2.88671875" style="125" customWidth="1"/>
    <col min="2" max="2" width="20.88671875" customWidth="1"/>
    <col min="3" max="3" width="12.44140625" customWidth="1"/>
    <col min="4" max="4" width="14.88671875" customWidth="1"/>
    <col min="5" max="5" width="13.88671875" customWidth="1"/>
    <col min="6" max="6" width="12.109375" customWidth="1"/>
    <col min="7" max="7" width="10.88671875" customWidth="1"/>
    <col min="8" max="8" width="21.88671875" customWidth="1"/>
    <col min="9" max="9" width="19.88671875" customWidth="1"/>
    <col min="10" max="10" width="5.5546875" customWidth="1"/>
    <col min="11" max="11" width="2.88671875" customWidth="1"/>
    <col min="12" max="12" width="1.88671875" hidden="1" customWidth="1"/>
    <col min="13" max="16384" width="9.109375" hidden="1"/>
  </cols>
  <sheetData>
    <row r="1" spans="2:10" x14ac:dyDescent="0.3"/>
    <row r="2" spans="2:10" ht="58.5" customHeight="1" x14ac:dyDescent="0.3">
      <c r="B2" s="124"/>
      <c r="C2" s="124"/>
      <c r="D2" s="124"/>
      <c r="E2" s="124"/>
      <c r="F2" s="124"/>
      <c r="G2" s="124"/>
      <c r="H2" s="124"/>
      <c r="I2" s="124"/>
      <c r="J2" s="124"/>
    </row>
    <row r="3" spans="2:10" ht="30" customHeight="1" x14ac:dyDescent="0.3">
      <c r="B3" s="124"/>
      <c r="C3" s="124"/>
      <c r="D3" s="419" t="s">
        <v>175</v>
      </c>
      <c r="E3" s="419"/>
      <c r="F3" s="419"/>
      <c r="G3" s="419"/>
      <c r="H3" s="419"/>
      <c r="I3" s="124"/>
      <c r="J3" s="124"/>
    </row>
    <row r="4" spans="2:10" ht="18.75" customHeight="1" x14ac:dyDescent="0.3">
      <c r="B4" s="124"/>
      <c r="C4" s="124"/>
      <c r="D4" s="420" t="s">
        <v>183</v>
      </c>
      <c r="E4" s="420"/>
      <c r="F4" s="420"/>
      <c r="G4" s="420"/>
      <c r="H4" s="420"/>
      <c r="I4" s="124"/>
      <c r="J4" s="124"/>
    </row>
    <row r="5" spans="2:10" ht="15.6" customHeight="1" x14ac:dyDescent="0.3"/>
    <row r="6" spans="2:10" ht="15.6" customHeight="1" x14ac:dyDescent="0.3">
      <c r="B6" s="125" t="s">
        <v>164</v>
      </c>
      <c r="C6" s="412" t="s">
        <v>200</v>
      </c>
      <c r="D6" s="412"/>
      <c r="E6" s="412"/>
      <c r="F6" s="412"/>
      <c r="G6" s="412"/>
      <c r="H6" s="412"/>
      <c r="I6" s="412"/>
      <c r="J6" s="129"/>
    </row>
    <row r="7" spans="2:10" ht="15.6" customHeight="1" x14ac:dyDescent="0.3">
      <c r="C7" s="412"/>
      <c r="D7" s="412"/>
      <c r="E7" s="412"/>
      <c r="F7" s="412"/>
      <c r="G7" s="412"/>
      <c r="H7" s="412"/>
      <c r="I7" s="412"/>
      <c r="J7" s="132"/>
    </row>
    <row r="8" spans="2:10" ht="15.6" customHeight="1" x14ac:dyDescent="0.3">
      <c r="C8" s="412"/>
      <c r="D8" s="412"/>
      <c r="E8" s="412"/>
      <c r="F8" s="412"/>
      <c r="G8" s="412"/>
      <c r="H8" s="412"/>
      <c r="I8" s="412"/>
      <c r="J8" s="132"/>
    </row>
    <row r="9" spans="2:10" ht="15.6" customHeight="1" x14ac:dyDescent="0.3">
      <c r="C9" s="412"/>
      <c r="D9" s="412"/>
      <c r="E9" s="412"/>
      <c r="F9" s="412"/>
      <c r="G9" s="412"/>
      <c r="H9" s="412"/>
      <c r="I9" s="412"/>
      <c r="J9" s="132"/>
    </row>
    <row r="10" spans="2:10" ht="15.6" customHeight="1" x14ac:dyDescent="0.3">
      <c r="C10" s="131"/>
      <c r="D10" s="131"/>
      <c r="E10" s="131"/>
      <c r="F10" s="131"/>
      <c r="G10" s="131"/>
      <c r="H10" s="131"/>
      <c r="I10" s="131"/>
      <c r="J10" s="132"/>
    </row>
    <row r="11" spans="2:10" ht="15.6" customHeight="1" x14ac:dyDescent="0.3">
      <c r="E11" s="423" t="s">
        <v>167</v>
      </c>
      <c r="F11" s="423"/>
      <c r="G11" s="423"/>
      <c r="H11" s="423"/>
    </row>
    <row r="12" spans="2:10" ht="15.6" customHeight="1" x14ac:dyDescent="0.3">
      <c r="E12" s="134"/>
      <c r="F12" s="134"/>
      <c r="G12" s="134"/>
      <c r="H12" s="134"/>
    </row>
    <row r="13" spans="2:10" ht="15.6" customHeight="1" x14ac:dyDescent="0.3">
      <c r="B13" s="126" t="s">
        <v>165</v>
      </c>
      <c r="C13" s="424" t="s">
        <v>176</v>
      </c>
      <c r="D13" s="424"/>
      <c r="E13" s="424"/>
      <c r="F13" s="424"/>
      <c r="G13" s="424"/>
      <c r="H13" s="424"/>
      <c r="I13" s="424"/>
      <c r="J13" s="424"/>
    </row>
    <row r="14" spans="2:10" ht="15.6" customHeight="1" x14ac:dyDescent="0.3"/>
    <row r="15" spans="2:10" ht="15.6" customHeight="1" x14ac:dyDescent="0.3">
      <c r="B15" s="127" t="s">
        <v>173</v>
      </c>
      <c r="C15" s="425" t="s">
        <v>182</v>
      </c>
      <c r="D15" s="426"/>
      <c r="E15" s="426"/>
      <c r="F15" s="128"/>
      <c r="G15" s="132"/>
      <c r="H15" s="132"/>
      <c r="I15" s="132"/>
    </row>
    <row r="16" spans="2:10" ht="15.6" customHeight="1" x14ac:dyDescent="0.3">
      <c r="B16" s="127"/>
      <c r="C16" s="427" t="s">
        <v>181</v>
      </c>
      <c r="D16" s="427"/>
      <c r="E16" s="427"/>
      <c r="F16" s="427"/>
      <c r="G16" s="427"/>
      <c r="H16" s="427"/>
      <c r="I16" s="427"/>
    </row>
    <row r="17" spans="2:10" ht="15.6" customHeight="1" x14ac:dyDescent="0.3">
      <c r="B17" s="127"/>
      <c r="C17" s="427"/>
      <c r="D17" s="427"/>
      <c r="E17" s="427"/>
      <c r="F17" s="427"/>
      <c r="G17" s="427"/>
      <c r="H17" s="427"/>
      <c r="I17" s="427"/>
    </row>
    <row r="18" spans="2:10" ht="15.6" customHeight="1" x14ac:dyDescent="0.3">
      <c r="B18" s="127"/>
      <c r="C18" s="429" t="s">
        <v>188</v>
      </c>
      <c r="D18" s="429"/>
      <c r="E18" s="429"/>
      <c r="F18" s="429"/>
      <c r="G18" s="429"/>
      <c r="H18" s="429"/>
      <c r="I18" s="429"/>
    </row>
    <row r="19" spans="2:10" ht="15.6" customHeight="1" x14ac:dyDescent="0.3">
      <c r="B19" s="127"/>
      <c r="C19" s="429"/>
      <c r="D19" s="429"/>
      <c r="E19" s="429"/>
      <c r="F19" s="429"/>
      <c r="G19" s="429"/>
      <c r="H19" s="429"/>
      <c r="I19" s="429"/>
    </row>
    <row r="20" spans="2:10" ht="15.6" customHeight="1" x14ac:dyDescent="0.3">
      <c r="B20" s="127"/>
      <c r="C20" s="135"/>
      <c r="D20" s="135"/>
      <c r="E20" s="135"/>
      <c r="F20" s="135"/>
      <c r="G20" s="135"/>
      <c r="H20" s="135"/>
      <c r="I20" s="135"/>
    </row>
    <row r="21" spans="2:10" ht="15.6" customHeight="1" x14ac:dyDescent="0.3">
      <c r="B21" s="127"/>
      <c r="C21" s="133"/>
      <c r="D21" s="133"/>
      <c r="E21" s="428" t="s">
        <v>172</v>
      </c>
      <c r="F21" s="428"/>
      <c r="G21" s="428"/>
      <c r="H21" s="428"/>
      <c r="I21" s="133"/>
    </row>
    <row r="22" spans="2:10" ht="15.6" customHeight="1" x14ac:dyDescent="0.3">
      <c r="B22" s="127" t="s">
        <v>166</v>
      </c>
      <c r="C22" s="412" t="s">
        <v>189</v>
      </c>
      <c r="D22" s="412"/>
      <c r="E22" s="412"/>
      <c r="F22" s="412"/>
      <c r="G22" s="412"/>
      <c r="H22" s="412"/>
      <c r="I22" s="412"/>
      <c r="J22" s="130"/>
    </row>
    <row r="23" spans="2:10" ht="15.6" customHeight="1" x14ac:dyDescent="0.3">
      <c r="C23" s="412"/>
      <c r="D23" s="412"/>
      <c r="E23" s="412"/>
      <c r="F23" s="412"/>
      <c r="G23" s="412"/>
      <c r="H23" s="412"/>
      <c r="I23" s="412"/>
      <c r="J23" s="130"/>
    </row>
    <row r="24" spans="2:10" ht="15.6" customHeight="1" x14ac:dyDescent="0.3">
      <c r="C24" s="131"/>
      <c r="D24" s="131"/>
      <c r="E24" s="131"/>
      <c r="F24" s="131"/>
      <c r="G24" s="131"/>
      <c r="H24" s="131"/>
      <c r="I24" s="131"/>
      <c r="J24" s="130"/>
    </row>
    <row r="25" spans="2:10" ht="15.6" customHeight="1" x14ac:dyDescent="0.3">
      <c r="B25" s="127" t="s">
        <v>168</v>
      </c>
      <c r="C25" s="413" t="s">
        <v>190</v>
      </c>
      <c r="D25" s="413"/>
      <c r="E25" s="413"/>
      <c r="F25" s="413"/>
      <c r="G25" s="413"/>
      <c r="H25" s="413"/>
      <c r="I25" s="413"/>
    </row>
    <row r="26" spans="2:10" ht="15.6" customHeight="1" x14ac:dyDescent="0.3">
      <c r="B26" s="127"/>
      <c r="C26" s="413"/>
      <c r="D26" s="413"/>
      <c r="E26" s="413"/>
      <c r="F26" s="413"/>
      <c r="G26" s="413"/>
      <c r="H26" s="413"/>
      <c r="I26" s="413"/>
    </row>
    <row r="27" spans="2:10" ht="15.6" customHeight="1" x14ac:dyDescent="0.3">
      <c r="C27" s="422" t="s">
        <v>192</v>
      </c>
      <c r="D27" s="422"/>
      <c r="E27" s="422"/>
      <c r="F27" s="422"/>
      <c r="G27" s="422"/>
      <c r="H27" s="422"/>
      <c r="I27" s="422"/>
    </row>
    <row r="28" spans="2:10" ht="15.6" customHeight="1" x14ac:dyDescent="0.3">
      <c r="C28" s="422"/>
      <c r="D28" s="422"/>
      <c r="E28" s="422"/>
      <c r="F28" s="422"/>
      <c r="G28" s="422"/>
      <c r="H28" s="422"/>
      <c r="I28" s="422"/>
    </row>
    <row r="29" spans="2:10" ht="15.6" customHeight="1" x14ac:dyDescent="0.3">
      <c r="C29" s="412" t="s">
        <v>191</v>
      </c>
      <c r="D29" s="412"/>
      <c r="E29" s="412"/>
      <c r="F29" s="412"/>
      <c r="G29" s="412"/>
      <c r="H29" s="412"/>
      <c r="I29" s="412"/>
    </row>
    <row r="30" spans="2:10" ht="15.6" customHeight="1" x14ac:dyDescent="0.3">
      <c r="C30" s="412"/>
      <c r="D30" s="412"/>
      <c r="E30" s="412"/>
      <c r="F30" s="412"/>
      <c r="G30" s="412"/>
      <c r="H30" s="412"/>
      <c r="I30" s="412"/>
    </row>
    <row r="31" spans="2:10" ht="15.6" customHeight="1" x14ac:dyDescent="0.3">
      <c r="C31" s="412" t="s">
        <v>193</v>
      </c>
      <c r="D31" s="412"/>
      <c r="E31" s="412"/>
      <c r="F31" s="412"/>
      <c r="G31" s="412"/>
      <c r="H31" s="412"/>
      <c r="I31" s="412"/>
    </row>
    <row r="32" spans="2:10" ht="15.6" customHeight="1" x14ac:dyDescent="0.3">
      <c r="C32" s="412"/>
      <c r="D32" s="412"/>
      <c r="E32" s="412"/>
      <c r="F32" s="412"/>
      <c r="G32" s="412"/>
      <c r="H32" s="412"/>
      <c r="I32" s="412"/>
    </row>
    <row r="33" spans="2:9" ht="15.6" customHeight="1" x14ac:dyDescent="0.3">
      <c r="C33" s="129"/>
      <c r="D33" s="129"/>
      <c r="E33" s="129"/>
      <c r="F33" s="129"/>
      <c r="G33" s="129"/>
      <c r="H33" s="129"/>
      <c r="I33" s="129"/>
    </row>
    <row r="34" spans="2:9" ht="15.6" customHeight="1" x14ac:dyDescent="0.3">
      <c r="B34" s="127" t="s">
        <v>169</v>
      </c>
      <c r="C34" s="412" t="s">
        <v>194</v>
      </c>
      <c r="D34" s="412"/>
      <c r="E34" s="412"/>
      <c r="F34" s="412"/>
      <c r="G34" s="412"/>
      <c r="H34" s="412"/>
      <c r="I34" s="412"/>
    </row>
    <row r="35" spans="2:9" ht="15.6" customHeight="1" x14ac:dyDescent="0.3">
      <c r="C35" s="412"/>
      <c r="D35" s="412"/>
      <c r="E35" s="412"/>
      <c r="F35" s="412"/>
      <c r="G35" s="412"/>
      <c r="H35" s="412"/>
      <c r="I35" s="412"/>
    </row>
    <row r="36" spans="2:9" ht="15.6" customHeight="1" x14ac:dyDescent="0.3">
      <c r="C36" s="131"/>
      <c r="D36" s="131"/>
      <c r="E36" s="131"/>
      <c r="F36" s="131"/>
      <c r="G36" s="131"/>
      <c r="H36" s="131"/>
      <c r="I36" s="131"/>
    </row>
    <row r="37" spans="2:9" ht="15.6" customHeight="1" x14ac:dyDescent="0.3">
      <c r="B37" s="127" t="s">
        <v>170</v>
      </c>
      <c r="C37" s="412" t="s">
        <v>195</v>
      </c>
      <c r="D37" s="412"/>
      <c r="E37" s="412"/>
      <c r="F37" s="412"/>
      <c r="G37" s="412"/>
      <c r="H37" s="412"/>
      <c r="I37" s="412"/>
    </row>
    <row r="38" spans="2:9" ht="15.6" customHeight="1" x14ac:dyDescent="0.3">
      <c r="C38" s="412"/>
      <c r="D38" s="412"/>
      <c r="E38" s="412"/>
      <c r="F38" s="412"/>
      <c r="G38" s="412"/>
      <c r="H38" s="412"/>
      <c r="I38" s="412"/>
    </row>
    <row r="39" spans="2:9" ht="15.6" customHeight="1" x14ac:dyDescent="0.3">
      <c r="C39" s="412"/>
      <c r="D39" s="412"/>
      <c r="E39" s="412"/>
      <c r="F39" s="412"/>
      <c r="G39" s="412"/>
      <c r="H39" s="412"/>
      <c r="I39" s="412"/>
    </row>
    <row r="40" spans="2:9" ht="15.6" customHeight="1" x14ac:dyDescent="0.3"/>
    <row r="41" spans="2:9" ht="15.6" customHeight="1" x14ac:dyDescent="0.3">
      <c r="B41" s="414" t="s">
        <v>171</v>
      </c>
      <c r="C41" s="412" t="s">
        <v>196</v>
      </c>
      <c r="D41" s="412"/>
      <c r="E41" s="412"/>
      <c r="F41" s="412"/>
      <c r="G41" s="412"/>
      <c r="H41" s="412"/>
      <c r="I41" s="412"/>
    </row>
    <row r="42" spans="2:9" ht="15.6" customHeight="1" x14ac:dyDescent="0.3">
      <c r="B42" s="414"/>
      <c r="C42" s="412"/>
      <c r="D42" s="412"/>
      <c r="E42" s="412"/>
      <c r="F42" s="412"/>
      <c r="G42" s="412"/>
      <c r="H42" s="412"/>
      <c r="I42" s="412"/>
    </row>
    <row r="43" spans="2:9" ht="15.6" customHeight="1" x14ac:dyDescent="0.3">
      <c r="C43" s="412"/>
      <c r="D43" s="412"/>
      <c r="E43" s="412"/>
      <c r="F43" s="412"/>
      <c r="G43" s="412"/>
      <c r="H43" s="412"/>
      <c r="I43" s="412"/>
    </row>
    <row r="44" spans="2:9" ht="15.6" customHeight="1" x14ac:dyDescent="0.3">
      <c r="E44" s="421" t="s">
        <v>197</v>
      </c>
      <c r="F44" s="421"/>
      <c r="G44" s="421"/>
      <c r="H44" s="421"/>
    </row>
    <row r="45" spans="2:9" ht="15.6" customHeight="1" x14ac:dyDescent="0.3">
      <c r="B45" s="136" t="s">
        <v>174</v>
      </c>
      <c r="C45" s="412" t="s">
        <v>198</v>
      </c>
      <c r="D45" s="412"/>
      <c r="E45" s="412"/>
      <c r="F45" s="412"/>
      <c r="G45" s="412"/>
      <c r="H45" s="412"/>
      <c r="I45" s="412"/>
    </row>
    <row r="46" spans="2:9" ht="15.6" customHeight="1" x14ac:dyDescent="0.3">
      <c r="C46" s="412"/>
      <c r="D46" s="412"/>
      <c r="E46" s="412"/>
      <c r="F46" s="412"/>
      <c r="G46" s="412"/>
      <c r="H46" s="412"/>
      <c r="I46" s="412"/>
    </row>
    <row r="47" spans="2:9" ht="15.6" customHeight="1" x14ac:dyDescent="0.3">
      <c r="C47" s="418" t="s">
        <v>199</v>
      </c>
      <c r="D47" s="418"/>
      <c r="E47" s="418"/>
      <c r="F47" s="418"/>
      <c r="G47" s="418"/>
      <c r="H47" s="418"/>
      <c r="I47" s="418"/>
    </row>
    <row r="48" spans="2:9" ht="15.6" customHeight="1" x14ac:dyDescent="0.3">
      <c r="C48" s="418"/>
      <c r="D48" s="418"/>
      <c r="E48" s="418"/>
      <c r="F48" s="418"/>
      <c r="G48" s="418"/>
      <c r="H48" s="418"/>
      <c r="I48" s="418"/>
    </row>
    <row r="49" spans="1:9" ht="15.6" customHeight="1" x14ac:dyDescent="0.3">
      <c r="C49" s="164"/>
      <c r="D49" s="164"/>
      <c r="E49" s="164"/>
      <c r="F49" s="164"/>
      <c r="G49" s="164"/>
      <c r="H49" s="164"/>
      <c r="I49" s="164"/>
    </row>
    <row r="50" spans="1:9" ht="15.6" customHeight="1" x14ac:dyDescent="0.3">
      <c r="B50" s="127" t="s">
        <v>177</v>
      </c>
      <c r="C50" s="418" t="s">
        <v>187</v>
      </c>
      <c r="D50" s="418"/>
      <c r="E50" s="418"/>
      <c r="F50" s="418"/>
      <c r="G50" s="418"/>
      <c r="H50" s="418"/>
      <c r="I50" s="418"/>
    </row>
    <row r="51" spans="1:9" ht="15.6" customHeight="1" x14ac:dyDescent="0.3">
      <c r="C51" s="418"/>
      <c r="D51" s="418"/>
      <c r="E51" s="418"/>
      <c r="F51" s="418"/>
      <c r="G51" s="418"/>
      <c r="H51" s="418"/>
      <c r="I51" s="418"/>
    </row>
    <row r="52" spans="1:9" ht="15.6" customHeight="1" x14ac:dyDescent="0.3">
      <c r="C52" s="418"/>
      <c r="D52" s="418"/>
      <c r="E52" s="418"/>
      <c r="F52" s="418"/>
      <c r="G52" s="418"/>
      <c r="H52" s="418"/>
      <c r="I52" s="418"/>
    </row>
    <row r="53" spans="1:9" ht="15.6" customHeight="1" x14ac:dyDescent="0.3">
      <c r="C53" s="164"/>
      <c r="D53" s="164"/>
      <c r="E53" s="164"/>
      <c r="F53" s="164"/>
      <c r="G53" s="164"/>
      <c r="H53" s="164"/>
      <c r="I53" s="164"/>
    </row>
    <row r="54" spans="1:9" ht="15.6" customHeight="1" x14ac:dyDescent="0.3">
      <c r="A54" s="417" t="s">
        <v>178</v>
      </c>
      <c r="B54" s="417"/>
      <c r="C54" s="418" t="s">
        <v>184</v>
      </c>
      <c r="D54" s="418"/>
      <c r="E54" s="418"/>
      <c r="F54" s="418"/>
      <c r="G54" s="418"/>
      <c r="H54" s="418"/>
      <c r="I54" s="418"/>
    </row>
    <row r="55" spans="1:9" ht="15.6" customHeight="1" x14ac:dyDescent="0.3">
      <c r="C55" s="418"/>
      <c r="D55" s="418"/>
      <c r="E55" s="418"/>
      <c r="F55" s="418"/>
      <c r="G55" s="418"/>
      <c r="H55" s="418"/>
      <c r="I55" s="418"/>
    </row>
    <row r="56" spans="1:9" ht="15.6" customHeight="1" x14ac:dyDescent="0.3">
      <c r="C56" s="164"/>
      <c r="D56" s="164"/>
      <c r="E56" s="164"/>
      <c r="F56" s="164"/>
      <c r="G56" s="164"/>
      <c r="H56" s="164"/>
      <c r="I56" s="164"/>
    </row>
    <row r="57" spans="1:9" ht="15.6" customHeight="1" x14ac:dyDescent="0.3">
      <c r="B57" s="127" t="s">
        <v>186</v>
      </c>
      <c r="C57" s="412" t="s">
        <v>201</v>
      </c>
      <c r="D57" s="412"/>
      <c r="E57" s="412"/>
      <c r="F57" s="412"/>
      <c r="G57" s="412"/>
      <c r="H57" s="412"/>
      <c r="I57" s="412"/>
    </row>
    <row r="58" spans="1:9" ht="15.6" customHeight="1" x14ac:dyDescent="0.3">
      <c r="C58" s="412"/>
      <c r="D58" s="412"/>
      <c r="E58" s="412"/>
      <c r="F58" s="412"/>
      <c r="G58" s="412"/>
      <c r="H58" s="412"/>
      <c r="I58" s="412"/>
    </row>
    <row r="59" spans="1:9" ht="15.6" customHeight="1" x14ac:dyDescent="0.3">
      <c r="C59" s="412"/>
      <c r="D59" s="412"/>
      <c r="E59" s="412"/>
      <c r="F59" s="412"/>
      <c r="G59" s="412"/>
      <c r="H59" s="412"/>
      <c r="I59" s="412"/>
    </row>
    <row r="60" spans="1:9" ht="15.6" customHeight="1" x14ac:dyDescent="0.3">
      <c r="C60" s="412"/>
      <c r="D60" s="412"/>
      <c r="E60" s="412"/>
      <c r="F60" s="412"/>
      <c r="G60" s="412"/>
      <c r="H60" s="412"/>
      <c r="I60" s="412"/>
    </row>
    <row r="61" spans="1:9" ht="15.6" customHeight="1" x14ac:dyDescent="0.3">
      <c r="C61" s="412"/>
      <c r="D61" s="412"/>
      <c r="E61" s="412"/>
      <c r="F61" s="412"/>
      <c r="G61" s="412"/>
      <c r="H61" s="412"/>
      <c r="I61" s="412"/>
    </row>
    <row r="62" spans="1:9" ht="15.6" customHeight="1" x14ac:dyDescent="0.3">
      <c r="C62" s="412"/>
      <c r="D62" s="412"/>
      <c r="E62" s="412"/>
      <c r="F62" s="412"/>
      <c r="G62" s="412"/>
      <c r="H62" s="412"/>
      <c r="I62" s="412"/>
    </row>
    <row r="63" spans="1:9" ht="15.6" customHeight="1" x14ac:dyDescent="0.3">
      <c r="C63" s="412"/>
      <c r="D63" s="412"/>
      <c r="E63" s="412"/>
      <c r="F63" s="412"/>
      <c r="G63" s="412"/>
      <c r="H63" s="412"/>
      <c r="I63" s="412"/>
    </row>
    <row r="64" spans="1:9" ht="15.6" customHeight="1" x14ac:dyDescent="0.3">
      <c r="C64" s="412"/>
      <c r="D64" s="412"/>
      <c r="E64" s="412"/>
      <c r="F64" s="412"/>
      <c r="G64" s="412"/>
      <c r="H64" s="412"/>
      <c r="I64" s="412"/>
    </row>
    <row r="65" spans="1:11" ht="15.6" customHeight="1" x14ac:dyDescent="0.3">
      <c r="C65" s="170"/>
      <c r="D65" s="170"/>
      <c r="E65" s="170"/>
      <c r="F65" s="170"/>
      <c r="G65" s="170"/>
      <c r="H65" s="170"/>
      <c r="I65" s="170"/>
    </row>
    <row r="66" spans="1:11" ht="15.6" customHeight="1" x14ac:dyDescent="0.3">
      <c r="A66" s="415" t="s">
        <v>180</v>
      </c>
      <c r="B66" s="415"/>
      <c r="C66" s="416" t="s">
        <v>185</v>
      </c>
      <c r="D66" s="416"/>
      <c r="E66" s="416"/>
      <c r="F66" s="416"/>
      <c r="G66" s="416"/>
      <c r="H66" s="416"/>
      <c r="I66" s="416"/>
    </row>
    <row r="67" spans="1:11" ht="15.6" customHeight="1" x14ac:dyDescent="0.3">
      <c r="C67" s="416"/>
      <c r="D67" s="416"/>
      <c r="E67" s="416"/>
      <c r="F67" s="416"/>
      <c r="G67" s="416"/>
      <c r="H67" s="416"/>
      <c r="I67" s="416"/>
    </row>
    <row r="68" spans="1:11" ht="15.6" customHeight="1" x14ac:dyDescent="0.3">
      <c r="C68" s="416"/>
      <c r="D68" s="416"/>
      <c r="E68" s="416"/>
      <c r="F68" s="416"/>
      <c r="G68" s="416"/>
      <c r="H68" s="416"/>
      <c r="I68" s="416"/>
      <c r="K68" t="s">
        <v>179</v>
      </c>
    </row>
    <row r="69" spans="1:11" x14ac:dyDescent="0.3"/>
    <row r="147" ht="15" hidden="1" customHeight="1" x14ac:dyDescent="0.3"/>
    <row r="148" ht="15" hidden="1" customHeight="1" x14ac:dyDescent="0.3"/>
    <row r="150" ht="35.25" hidden="1" customHeight="1" x14ac:dyDescent="0.3"/>
    <row r="180" ht="15" hidden="1" customHeight="1" x14ac:dyDescent="0.3"/>
    <row r="197" ht="15" hidden="1" customHeight="1" x14ac:dyDescent="0.3"/>
  </sheetData>
  <mergeCells count="27">
    <mergeCell ref="D3:H3"/>
    <mergeCell ref="D4:H4"/>
    <mergeCell ref="C6:I9"/>
    <mergeCell ref="E44:H44"/>
    <mergeCell ref="C27:I28"/>
    <mergeCell ref="C31:I32"/>
    <mergeCell ref="C34:I35"/>
    <mergeCell ref="C37:I39"/>
    <mergeCell ref="C41:I43"/>
    <mergeCell ref="E11:H11"/>
    <mergeCell ref="C13:J13"/>
    <mergeCell ref="C15:E15"/>
    <mergeCell ref="C16:I17"/>
    <mergeCell ref="E21:H21"/>
    <mergeCell ref="C18:I19"/>
    <mergeCell ref="C22:I23"/>
    <mergeCell ref="C29:I30"/>
    <mergeCell ref="C25:I26"/>
    <mergeCell ref="B41:B42"/>
    <mergeCell ref="C45:I46"/>
    <mergeCell ref="A66:B66"/>
    <mergeCell ref="C66:I68"/>
    <mergeCell ref="A54:B54"/>
    <mergeCell ref="C47:I48"/>
    <mergeCell ref="C54:I55"/>
    <mergeCell ref="C57:I64"/>
    <mergeCell ref="C50:I52"/>
  </mergeCells>
  <pageMargins left="0.4" right="0.4" top="0.3" bottom="0.65" header="0.5" footer="0.5"/>
  <pageSetup scale="58" orientation="portrait" r:id="rId1"/>
  <headerFooter alignWithMargins="0">
    <oddFooter>Page &amp;P of &amp;N</oddFooter>
  </headerFooter>
  <rowBreaks count="2" manualBreakCount="2">
    <brk id="66" max="10" man="1"/>
    <brk id="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2"/>
  <sheetViews>
    <sheetView showGridLines="0" showZeros="0" tabSelected="1" view="pageBreakPreview" topLeftCell="A18" zoomScaleNormal="130" zoomScaleSheetLayoutView="100" workbookViewId="0">
      <selection activeCell="F113" sqref="F113"/>
    </sheetView>
  </sheetViews>
  <sheetFormatPr defaultColWidth="0" defaultRowHeight="14.4" x14ac:dyDescent="0.3"/>
  <cols>
    <col min="1" max="1" width="2.88671875" customWidth="1"/>
    <col min="2" max="2" width="37.88671875" customWidth="1"/>
    <col min="3" max="3" width="13.109375" customWidth="1"/>
    <col min="4" max="4" width="14.88671875" style="69" customWidth="1"/>
    <col min="5" max="5" width="11.109375" customWidth="1"/>
    <col min="6" max="6" width="12.109375" style="37" customWidth="1"/>
    <col min="7" max="7" width="10.88671875" customWidth="1"/>
    <col min="8" max="8" width="21.88671875" style="37" customWidth="1"/>
    <col min="9" max="9" width="12.88671875" style="65" customWidth="1"/>
    <col min="10" max="10" width="21.88671875" style="37" customWidth="1"/>
    <col min="11" max="11" width="2.88671875" customWidth="1"/>
    <col min="12" max="12" width="1.88671875" hidden="1" customWidth="1"/>
    <col min="13" max="16384" width="9.109375" hidden="1"/>
  </cols>
  <sheetData>
    <row r="1" spans="2:11" ht="28.5" customHeight="1" x14ac:dyDescent="0.4">
      <c r="B1" s="284" t="s">
        <v>209</v>
      </c>
      <c r="C1" s="284"/>
      <c r="D1" s="285"/>
      <c r="E1" s="286"/>
      <c r="F1" s="29"/>
      <c r="G1" s="1" t="s">
        <v>0</v>
      </c>
      <c r="H1" s="38"/>
      <c r="I1" s="2"/>
      <c r="J1" s="39"/>
      <c r="K1" s="3" t="s">
        <v>0</v>
      </c>
    </row>
    <row r="2" spans="2:11" ht="25.5" customHeight="1" thickBot="1" x14ac:dyDescent="0.45">
      <c r="B2" s="284" t="s">
        <v>1</v>
      </c>
      <c r="C2" s="284"/>
      <c r="D2" s="285"/>
      <c r="E2" s="286"/>
      <c r="F2" s="29"/>
      <c r="G2" s="1"/>
      <c r="H2" s="39"/>
      <c r="I2" s="360" t="s">
        <v>210</v>
      </c>
      <c r="J2" s="359" t="s">
        <v>211</v>
      </c>
      <c r="K2" s="3"/>
    </row>
    <row r="3" spans="2:11" ht="15" x14ac:dyDescent="0.3">
      <c r="B3" s="381" t="s">
        <v>2</v>
      </c>
      <c r="C3" s="382"/>
      <c r="D3" s="382"/>
      <c r="E3" s="382"/>
      <c r="F3" s="382"/>
      <c r="G3" s="382"/>
      <c r="H3" s="382"/>
      <c r="I3" s="382"/>
      <c r="J3" s="383"/>
      <c r="K3" s="28"/>
    </row>
    <row r="4" spans="2:11" ht="9" customHeight="1" x14ac:dyDescent="0.3">
      <c r="B4" s="194"/>
      <c r="C4" s="198"/>
      <c r="D4" s="198"/>
      <c r="E4" s="198"/>
      <c r="F4" s="199"/>
      <c r="G4" s="198"/>
      <c r="H4" s="198"/>
      <c r="I4" s="198"/>
      <c r="J4" s="195"/>
      <c r="K4" s="28"/>
    </row>
    <row r="5" spans="2:11" x14ac:dyDescent="0.3">
      <c r="B5" s="407" t="s">
        <v>212</v>
      </c>
      <c r="C5" s="408"/>
      <c r="D5" s="68"/>
      <c r="E5" s="19"/>
      <c r="F5" s="409" t="s">
        <v>213</v>
      </c>
      <c r="G5" s="409"/>
      <c r="H5" s="33"/>
      <c r="I5" s="410" t="s">
        <v>4</v>
      </c>
      <c r="J5" s="411"/>
      <c r="K5" s="44"/>
    </row>
    <row r="6" spans="2:11" ht="9" customHeight="1" thickBot="1" x14ac:dyDescent="0.35">
      <c r="B6" s="196"/>
      <c r="C6" s="200"/>
      <c r="D6" s="200"/>
      <c r="E6" s="200"/>
      <c r="F6" s="200"/>
      <c r="G6" s="200"/>
      <c r="H6" s="200"/>
      <c r="I6" s="200"/>
      <c r="J6" s="197"/>
      <c r="K6" s="44"/>
    </row>
    <row r="7" spans="2:11" ht="15" thickBot="1" x14ac:dyDescent="0.35">
      <c r="B7" s="4"/>
      <c r="C7" s="4"/>
      <c r="D7" s="66"/>
      <c r="E7" s="5"/>
      <c r="F7" s="30"/>
      <c r="G7" s="7"/>
      <c r="H7" s="40"/>
      <c r="I7" s="6"/>
      <c r="J7" s="41"/>
      <c r="K7" s="44"/>
    </row>
    <row r="8" spans="2:11" x14ac:dyDescent="0.3">
      <c r="B8" s="287"/>
      <c r="C8" s="288"/>
      <c r="D8" s="364"/>
      <c r="E8" s="362"/>
      <c r="F8" s="366" t="s">
        <v>140</v>
      </c>
      <c r="G8" s="368"/>
      <c r="H8" s="369"/>
      <c r="I8" s="384" t="s">
        <v>108</v>
      </c>
      <c r="J8" s="385"/>
      <c r="K8" s="13"/>
    </row>
    <row r="9" spans="2:11" ht="15" thickBot="1" x14ac:dyDescent="0.35">
      <c r="B9" s="289" t="s">
        <v>5</v>
      </c>
      <c r="C9" s="290"/>
      <c r="D9" s="365" t="s">
        <v>6</v>
      </c>
      <c r="E9" s="363" t="s">
        <v>7</v>
      </c>
      <c r="F9" s="367" t="s">
        <v>141</v>
      </c>
      <c r="G9" s="370"/>
      <c r="H9" s="371" t="s">
        <v>8</v>
      </c>
      <c r="I9" s="291" t="s">
        <v>9</v>
      </c>
      <c r="J9" s="292" t="s">
        <v>10</v>
      </c>
      <c r="K9" s="50"/>
    </row>
    <row r="10" spans="2:11" ht="15" customHeight="1" x14ac:dyDescent="0.3">
      <c r="B10" s="372" t="s">
        <v>11</v>
      </c>
      <c r="C10" s="373"/>
      <c r="D10" s="373"/>
      <c r="E10" s="373"/>
      <c r="F10" s="373"/>
      <c r="G10" s="373"/>
      <c r="H10" s="373"/>
      <c r="I10" s="373"/>
      <c r="J10" s="374"/>
      <c r="K10" s="43"/>
    </row>
    <row r="11" spans="2:11" x14ac:dyDescent="0.3">
      <c r="B11" s="72" t="s">
        <v>161</v>
      </c>
      <c r="C11" s="73"/>
      <c r="D11" s="74"/>
      <c r="E11" s="75"/>
      <c r="F11" s="76"/>
      <c r="G11" s="77"/>
      <c r="H11" s="78"/>
      <c r="I11" s="79"/>
      <c r="J11" s="80"/>
      <c r="K11" s="51" t="s">
        <v>13</v>
      </c>
    </row>
    <row r="12" spans="2:11" hidden="1" x14ac:dyDescent="0.3">
      <c r="D12"/>
      <c r="F12"/>
      <c r="H12"/>
      <c r="I12"/>
      <c r="J12"/>
      <c r="K12" s="51" t="s">
        <v>13</v>
      </c>
    </row>
    <row r="13" spans="2:11" x14ac:dyDescent="0.3">
      <c r="B13" s="85" t="s">
        <v>203</v>
      </c>
      <c r="C13" s="81"/>
      <c r="D13" s="165">
        <v>4320</v>
      </c>
      <c r="E13" s="93" t="s">
        <v>14</v>
      </c>
      <c r="F13" s="331">
        <v>7.5</v>
      </c>
      <c r="G13" s="118" t="s">
        <v>12</v>
      </c>
      <c r="H13" s="83">
        <f>IF($D13="",0,IF(D13*F13&lt;8000,8000,D13*F13))</f>
        <v>32400</v>
      </c>
      <c r="I13" s="139"/>
      <c r="J13" s="86">
        <f t="shared" ref="J13:J24" si="0">H13*(1-I13)</f>
        <v>32400</v>
      </c>
      <c r="K13" s="51" t="s">
        <v>13</v>
      </c>
    </row>
    <row r="14" spans="2:11" x14ac:dyDescent="0.3">
      <c r="B14" s="85" t="s">
        <v>151</v>
      </c>
      <c r="C14" s="81"/>
      <c r="D14" s="165"/>
      <c r="E14" s="93" t="s">
        <v>14</v>
      </c>
      <c r="F14" s="331">
        <v>6.5</v>
      </c>
      <c r="G14" s="118" t="s">
        <v>12</v>
      </c>
      <c r="H14" s="83">
        <f>IF($D14="",0,IF(D14*F14&lt;30000,30000,D14*F14))</f>
        <v>0</v>
      </c>
      <c r="I14" s="139"/>
      <c r="J14" s="86">
        <f t="shared" si="0"/>
        <v>0</v>
      </c>
      <c r="K14" s="51" t="s">
        <v>13</v>
      </c>
    </row>
    <row r="15" spans="2:11" x14ac:dyDescent="0.3">
      <c r="B15" s="85" t="s">
        <v>152</v>
      </c>
      <c r="C15" s="81"/>
      <c r="D15" s="165"/>
      <c r="E15" s="93" t="s">
        <v>14</v>
      </c>
      <c r="F15" s="331">
        <v>4.5</v>
      </c>
      <c r="G15" s="118" t="s">
        <v>12</v>
      </c>
      <c r="H15" s="83">
        <f>IF($D15="",0,IF(D15*F15&lt;100000,100000,D15*F15))</f>
        <v>0</v>
      </c>
      <c r="I15" s="139"/>
      <c r="J15" s="86">
        <f t="shared" si="0"/>
        <v>0</v>
      </c>
      <c r="K15" s="51" t="s">
        <v>13</v>
      </c>
    </row>
    <row r="16" spans="2:11" x14ac:dyDescent="0.3">
      <c r="B16" s="85" t="s">
        <v>153</v>
      </c>
      <c r="C16" s="81"/>
      <c r="D16" s="165"/>
      <c r="E16" s="93" t="s">
        <v>14</v>
      </c>
      <c r="F16" s="331">
        <v>3</v>
      </c>
      <c r="G16" s="118" t="s">
        <v>12</v>
      </c>
      <c r="H16" s="83">
        <f>IF($D16="",0,IF(D16*F16&lt;175000,175000,D16*F16))</f>
        <v>0</v>
      </c>
      <c r="I16" s="139"/>
      <c r="J16" s="86">
        <f t="shared" si="0"/>
        <v>0</v>
      </c>
      <c r="K16" s="51" t="s">
        <v>13</v>
      </c>
    </row>
    <row r="17" spans="2:11" x14ac:dyDescent="0.3">
      <c r="B17" s="85" t="s">
        <v>154</v>
      </c>
      <c r="C17" s="81"/>
      <c r="D17" s="165"/>
      <c r="E17" s="93" t="s">
        <v>14</v>
      </c>
      <c r="F17" s="331">
        <v>2.5</v>
      </c>
      <c r="G17" s="118" t="s">
        <v>12</v>
      </c>
      <c r="H17" s="83">
        <f>IF($D17="",0,IF(D17*F17&lt;500000,500000,D17*F17))</f>
        <v>0</v>
      </c>
      <c r="I17" s="139"/>
      <c r="J17" s="86">
        <f t="shared" si="0"/>
        <v>0</v>
      </c>
      <c r="K17" s="51" t="s">
        <v>13</v>
      </c>
    </row>
    <row r="18" spans="2:11" x14ac:dyDescent="0.3">
      <c r="B18" s="81" t="s">
        <v>204</v>
      </c>
      <c r="C18" s="81"/>
      <c r="D18" s="165"/>
      <c r="E18" s="93" t="s">
        <v>16</v>
      </c>
      <c r="F18" s="331">
        <v>6</v>
      </c>
      <c r="G18" s="118" t="s">
        <v>12</v>
      </c>
      <c r="H18" s="83">
        <f>ROUND(D18*F18,3)</f>
        <v>0</v>
      </c>
      <c r="I18" s="139"/>
      <c r="J18" s="86">
        <f t="shared" si="0"/>
        <v>0</v>
      </c>
      <c r="K18" s="51" t="s">
        <v>13</v>
      </c>
    </row>
    <row r="19" spans="2:11" x14ac:dyDescent="0.3">
      <c r="B19" s="81" t="s">
        <v>205</v>
      </c>
      <c r="C19" s="81"/>
      <c r="D19" s="165">
        <v>1</v>
      </c>
      <c r="E19" s="93" t="s">
        <v>15</v>
      </c>
      <c r="F19" s="331">
        <v>2037</v>
      </c>
      <c r="G19" s="118" t="s">
        <v>12</v>
      </c>
      <c r="H19" s="83">
        <f t="shared" ref="H19:H39" si="1">ROUND(D19*F19,3)</f>
        <v>2037</v>
      </c>
      <c r="I19" s="139"/>
      <c r="J19" s="86">
        <f t="shared" si="0"/>
        <v>2037</v>
      </c>
      <c r="K19" s="51" t="s">
        <v>13</v>
      </c>
    </row>
    <row r="20" spans="2:11" x14ac:dyDescent="0.3">
      <c r="B20" s="81" t="s">
        <v>206</v>
      </c>
      <c r="C20" s="81"/>
      <c r="D20" s="165"/>
      <c r="E20" s="346" t="s">
        <v>17</v>
      </c>
      <c r="F20" s="344"/>
      <c r="G20" s="118" t="s">
        <v>12</v>
      </c>
      <c r="H20" s="83">
        <f t="shared" si="1"/>
        <v>0</v>
      </c>
      <c r="I20" s="139"/>
      <c r="J20" s="86">
        <f t="shared" si="0"/>
        <v>0</v>
      </c>
      <c r="K20" s="51" t="s">
        <v>13</v>
      </c>
    </row>
    <row r="21" spans="2:11" x14ac:dyDescent="0.3">
      <c r="B21" s="143"/>
      <c r="C21" s="143"/>
      <c r="D21" s="335"/>
      <c r="E21" s="347"/>
      <c r="F21" s="345"/>
      <c r="G21" s="330"/>
      <c r="H21" s="189">
        <f>D21*F21</f>
        <v>0</v>
      </c>
      <c r="I21" s="182"/>
      <c r="J21" s="183">
        <f>H21*(1-I21)</f>
        <v>0</v>
      </c>
      <c r="K21" s="51" t="s">
        <v>13</v>
      </c>
    </row>
    <row r="22" spans="2:11" x14ac:dyDescent="0.3">
      <c r="B22" s="143"/>
      <c r="C22" s="143"/>
      <c r="D22" s="335"/>
      <c r="E22" s="322"/>
      <c r="F22" s="332"/>
      <c r="G22" s="330"/>
      <c r="H22" s="189">
        <f>D22*F22</f>
        <v>0</v>
      </c>
      <c r="I22" s="182"/>
      <c r="J22" s="183">
        <f>H22*(1-I22)</f>
        <v>0</v>
      </c>
      <c r="K22" s="51" t="s">
        <v>13</v>
      </c>
    </row>
    <row r="23" spans="2:11" x14ac:dyDescent="0.3">
      <c r="B23" s="138" t="s">
        <v>25</v>
      </c>
      <c r="C23" s="143"/>
      <c r="D23" s="336"/>
      <c r="E23" s="322"/>
      <c r="F23" s="332"/>
      <c r="G23" s="330"/>
      <c r="H23" s="189">
        <f>D23*F23</f>
        <v>0</v>
      </c>
      <c r="I23" s="182"/>
      <c r="J23" s="183">
        <f>H23*(1-I23)</f>
        <v>0</v>
      </c>
      <c r="K23" s="51" t="s">
        <v>13</v>
      </c>
    </row>
    <row r="24" spans="2:11" x14ac:dyDescent="0.3">
      <c r="B24" s="113" t="s">
        <v>19</v>
      </c>
      <c r="C24" s="81"/>
      <c r="D24" s="165"/>
      <c r="E24" s="93" t="s">
        <v>20</v>
      </c>
      <c r="F24" s="331">
        <v>5</v>
      </c>
      <c r="G24" s="118" t="s">
        <v>12</v>
      </c>
      <c r="H24" s="83">
        <f t="shared" si="1"/>
        <v>0</v>
      </c>
      <c r="I24" s="139"/>
      <c r="J24" s="86">
        <f t="shared" si="0"/>
        <v>0</v>
      </c>
      <c r="K24" s="51"/>
    </row>
    <row r="25" spans="2:11" x14ac:dyDescent="0.3">
      <c r="B25" s="114" t="s">
        <v>22</v>
      </c>
      <c r="C25" s="81"/>
      <c r="D25" s="165">
        <v>12</v>
      </c>
      <c r="E25" s="171" t="s">
        <v>17</v>
      </c>
      <c r="F25" s="331">
        <v>322</v>
      </c>
      <c r="G25" s="118" t="s">
        <v>12</v>
      </c>
      <c r="H25" s="83">
        <f t="shared" si="1"/>
        <v>3864</v>
      </c>
      <c r="I25" s="139"/>
      <c r="J25" s="86">
        <f t="shared" ref="J25:J39" si="2">H25*(1-I25)</f>
        <v>3864</v>
      </c>
      <c r="K25" s="51"/>
    </row>
    <row r="26" spans="2:11" x14ac:dyDescent="0.3">
      <c r="B26" s="114" t="s">
        <v>160</v>
      </c>
      <c r="C26" s="81"/>
      <c r="D26" s="165">
        <v>7</v>
      </c>
      <c r="E26" s="172" t="s">
        <v>17</v>
      </c>
      <c r="F26" s="331">
        <v>908</v>
      </c>
      <c r="G26" s="118" t="s">
        <v>12</v>
      </c>
      <c r="H26" s="83">
        <f t="shared" si="1"/>
        <v>6356</v>
      </c>
      <c r="I26" s="139"/>
      <c r="J26" s="86">
        <f t="shared" si="2"/>
        <v>6356</v>
      </c>
      <c r="K26" s="51"/>
    </row>
    <row r="27" spans="2:11" x14ac:dyDescent="0.3">
      <c r="B27" s="115" t="s">
        <v>24</v>
      </c>
      <c r="C27" s="81"/>
      <c r="D27" s="165">
        <v>1</v>
      </c>
      <c r="E27" s="173" t="s">
        <v>17</v>
      </c>
      <c r="F27" s="331">
        <v>1790</v>
      </c>
      <c r="G27" s="118" t="s">
        <v>12</v>
      </c>
      <c r="H27" s="83">
        <f t="shared" si="1"/>
        <v>1790</v>
      </c>
      <c r="I27" s="139"/>
      <c r="J27" s="86">
        <f t="shared" si="2"/>
        <v>1790</v>
      </c>
      <c r="K27" s="51"/>
    </row>
    <row r="28" spans="2:11" x14ac:dyDescent="0.3">
      <c r="B28" s="116" t="s">
        <v>23</v>
      </c>
      <c r="C28" s="81"/>
      <c r="D28" s="165"/>
      <c r="E28" s="171" t="s">
        <v>17</v>
      </c>
      <c r="F28" s="331">
        <v>3483</v>
      </c>
      <c r="G28" s="118" t="s">
        <v>12</v>
      </c>
      <c r="H28" s="83">
        <f t="shared" si="1"/>
        <v>0</v>
      </c>
      <c r="I28" s="139"/>
      <c r="J28" s="86">
        <f t="shared" si="2"/>
        <v>0</v>
      </c>
      <c r="K28" s="51"/>
    </row>
    <row r="29" spans="2:11" x14ac:dyDescent="0.3">
      <c r="B29" s="121" t="s">
        <v>155</v>
      </c>
      <c r="C29" s="121"/>
      <c r="D29" s="166"/>
      <c r="E29" s="122" t="s">
        <v>17</v>
      </c>
      <c r="F29" s="331">
        <v>877</v>
      </c>
      <c r="G29" s="174" t="s">
        <v>12</v>
      </c>
      <c r="H29" s="83">
        <f t="shared" si="1"/>
        <v>0</v>
      </c>
      <c r="I29" s="140"/>
      <c r="J29" s="123">
        <f t="shared" si="2"/>
        <v>0</v>
      </c>
      <c r="K29" s="51"/>
    </row>
    <row r="30" spans="2:11" x14ac:dyDescent="0.3">
      <c r="B30" s="115" t="s">
        <v>21</v>
      </c>
      <c r="C30" s="81"/>
      <c r="D30" s="165">
        <v>1600</v>
      </c>
      <c r="E30" s="172" t="s">
        <v>20</v>
      </c>
      <c r="F30" s="331">
        <v>3</v>
      </c>
      <c r="G30" s="118" t="s">
        <v>12</v>
      </c>
      <c r="H30" s="83">
        <f t="shared" si="1"/>
        <v>4800</v>
      </c>
      <c r="I30" s="139"/>
      <c r="J30" s="86">
        <f t="shared" si="2"/>
        <v>4800</v>
      </c>
      <c r="K30" s="51"/>
    </row>
    <row r="31" spans="2:11" x14ac:dyDescent="0.3">
      <c r="B31" s="121" t="s">
        <v>156</v>
      </c>
      <c r="C31" s="121"/>
      <c r="D31" s="166"/>
      <c r="E31" s="172" t="s">
        <v>20</v>
      </c>
      <c r="F31" s="331">
        <v>30</v>
      </c>
      <c r="G31" s="118" t="s">
        <v>12</v>
      </c>
      <c r="H31" s="83">
        <f t="shared" si="1"/>
        <v>0</v>
      </c>
      <c r="I31" s="140"/>
      <c r="J31" s="123">
        <f t="shared" si="2"/>
        <v>0</v>
      </c>
      <c r="K31" s="51"/>
    </row>
    <row r="32" spans="2:11" x14ac:dyDescent="0.3">
      <c r="B32" s="115" t="s">
        <v>158</v>
      </c>
      <c r="C32" s="81"/>
      <c r="D32" s="165"/>
      <c r="E32" s="173" t="s">
        <v>17</v>
      </c>
      <c r="F32" s="331">
        <v>56</v>
      </c>
      <c r="G32" s="118" t="s">
        <v>12</v>
      </c>
      <c r="H32" s="83">
        <f t="shared" si="1"/>
        <v>0</v>
      </c>
      <c r="I32" s="139"/>
      <c r="J32" s="86">
        <f t="shared" si="2"/>
        <v>0</v>
      </c>
      <c r="K32" s="51"/>
    </row>
    <row r="33" spans="2:11" x14ac:dyDescent="0.3">
      <c r="B33" s="115" t="s">
        <v>159</v>
      </c>
      <c r="C33" s="81"/>
      <c r="D33" s="165"/>
      <c r="E33" s="171" t="s">
        <v>20</v>
      </c>
      <c r="F33" s="331">
        <v>11</v>
      </c>
      <c r="G33" s="118" t="s">
        <v>12</v>
      </c>
      <c r="H33" s="83">
        <f t="shared" si="1"/>
        <v>0</v>
      </c>
      <c r="I33" s="139"/>
      <c r="J33" s="86">
        <f t="shared" si="2"/>
        <v>0</v>
      </c>
      <c r="K33" s="51"/>
    </row>
    <row r="34" spans="2:11" x14ac:dyDescent="0.3">
      <c r="B34" s="361" t="s">
        <v>157</v>
      </c>
      <c r="C34" s="121"/>
      <c r="D34" s="166">
        <v>1</v>
      </c>
      <c r="E34" s="122" t="s">
        <v>15</v>
      </c>
      <c r="F34" s="331">
        <v>507</v>
      </c>
      <c r="G34" s="118" t="s">
        <v>12</v>
      </c>
      <c r="H34" s="83">
        <f t="shared" si="1"/>
        <v>507</v>
      </c>
      <c r="I34" s="140"/>
      <c r="J34" s="123">
        <f t="shared" si="2"/>
        <v>507</v>
      </c>
      <c r="K34" s="51"/>
    </row>
    <row r="35" spans="2:11" x14ac:dyDescent="0.3">
      <c r="B35" s="116" t="s">
        <v>18</v>
      </c>
      <c r="C35" s="81"/>
      <c r="D35" s="165">
        <v>1</v>
      </c>
      <c r="E35" s="172" t="s">
        <v>17</v>
      </c>
      <c r="F35" s="333">
        <v>3840</v>
      </c>
      <c r="G35" s="118" t="s">
        <v>12</v>
      </c>
      <c r="H35" s="83">
        <f t="shared" si="1"/>
        <v>3840</v>
      </c>
      <c r="I35" s="139"/>
      <c r="J35" s="86">
        <f t="shared" si="2"/>
        <v>3840</v>
      </c>
      <c r="K35" s="52"/>
    </row>
    <row r="36" spans="2:11" x14ac:dyDescent="0.3">
      <c r="B36" s="143"/>
      <c r="C36" s="143"/>
      <c r="D36" s="165"/>
      <c r="E36" s="185"/>
      <c r="F36" s="334"/>
      <c r="G36" s="118" t="s">
        <v>12</v>
      </c>
      <c r="H36" s="83">
        <f t="shared" si="1"/>
        <v>0</v>
      </c>
      <c r="I36" s="139"/>
      <c r="J36" s="86">
        <f>H36*(1-I36)</f>
        <v>0</v>
      </c>
      <c r="K36" s="52"/>
    </row>
    <row r="37" spans="2:11" x14ac:dyDescent="0.3">
      <c r="B37" s="143"/>
      <c r="C37" s="143"/>
      <c r="D37" s="165"/>
      <c r="E37" s="185"/>
      <c r="F37" s="334"/>
      <c r="G37" s="118" t="s">
        <v>12</v>
      </c>
      <c r="H37" s="83">
        <f t="shared" si="1"/>
        <v>0</v>
      </c>
      <c r="I37" s="139"/>
      <c r="J37" s="86">
        <f>H37*(1-I37)</f>
        <v>0</v>
      </c>
      <c r="K37" s="52"/>
    </row>
    <row r="38" spans="2:11" ht="15" customHeight="1" x14ac:dyDescent="0.3">
      <c r="B38" s="143"/>
      <c r="C38" s="143"/>
      <c r="D38" s="165"/>
      <c r="E38" s="185"/>
      <c r="F38" s="334"/>
      <c r="G38" s="118" t="s">
        <v>12</v>
      </c>
      <c r="H38" s="83">
        <f t="shared" si="1"/>
        <v>0</v>
      </c>
      <c r="I38" s="139"/>
      <c r="J38" s="86">
        <f t="shared" si="2"/>
        <v>0</v>
      </c>
      <c r="K38" s="52"/>
    </row>
    <row r="39" spans="2:11" ht="15" customHeight="1" x14ac:dyDescent="0.3">
      <c r="B39" s="138" t="s">
        <v>25</v>
      </c>
      <c r="C39" s="137"/>
      <c r="D39" s="165"/>
      <c r="E39" s="185"/>
      <c r="F39" s="186"/>
      <c r="G39" s="71" t="s">
        <v>12</v>
      </c>
      <c r="H39" s="83">
        <f t="shared" si="1"/>
        <v>0</v>
      </c>
      <c r="I39" s="141"/>
      <c r="J39" s="87">
        <f t="shared" si="2"/>
        <v>0</v>
      </c>
      <c r="K39" s="62"/>
    </row>
    <row r="40" spans="2:11" ht="15" customHeight="1" x14ac:dyDescent="0.3">
      <c r="B40" s="293"/>
      <c r="C40" s="294"/>
      <c r="D40" s="295"/>
      <c r="E40" s="75"/>
      <c r="F40" s="296" t="s">
        <v>26</v>
      </c>
      <c r="G40" s="297" t="s">
        <v>12</v>
      </c>
      <c r="H40" s="298">
        <f>ROUND(0.35*SUM(H25:H39),2)</f>
        <v>7404.95</v>
      </c>
      <c r="I40" s="70"/>
      <c r="J40" s="301">
        <f>H40</f>
        <v>7404.95</v>
      </c>
      <c r="K40" s="53"/>
    </row>
    <row r="41" spans="2:11" ht="35.25" customHeight="1" thickBot="1" x14ac:dyDescent="0.35">
      <c r="B41" s="393" t="s">
        <v>144</v>
      </c>
      <c r="C41" s="394"/>
      <c r="D41" s="392" t="s">
        <v>110</v>
      </c>
      <c r="E41" s="392"/>
      <c r="F41" s="392"/>
      <c r="G41" s="299" t="s">
        <v>12</v>
      </c>
      <c r="H41" s="300">
        <f>SUM(H13:H40)</f>
        <v>62998.95</v>
      </c>
      <c r="I41" s="63"/>
      <c r="J41" s="302">
        <f>SUM(J13:J40)</f>
        <v>62998.95</v>
      </c>
      <c r="K41" s="28"/>
    </row>
    <row r="42" spans="2:11" ht="15" x14ac:dyDescent="0.3">
      <c r="B42" s="395" t="s">
        <v>27</v>
      </c>
      <c r="C42" s="396"/>
      <c r="D42" s="396"/>
      <c r="E42" s="396"/>
      <c r="F42" s="396"/>
      <c r="G42" s="396"/>
      <c r="H42" s="396"/>
      <c r="I42" s="396"/>
      <c r="J42" s="397"/>
      <c r="K42" s="12"/>
    </row>
    <row r="43" spans="2:11" x14ac:dyDescent="0.3">
      <c r="B43" s="303" t="s">
        <v>28</v>
      </c>
      <c r="C43" s="304"/>
      <c r="D43" s="305"/>
      <c r="E43" s="306"/>
      <c r="F43" s="307"/>
      <c r="G43" s="304"/>
      <c r="H43" s="307"/>
      <c r="I43" s="304"/>
      <c r="J43" s="308"/>
      <c r="K43" s="51" t="s">
        <v>13</v>
      </c>
    </row>
    <row r="44" spans="2:11" hidden="1" x14ac:dyDescent="0.3">
      <c r="D44"/>
      <c r="F44"/>
      <c r="H44"/>
      <c r="I44"/>
      <c r="J44"/>
      <c r="K44" s="51" t="s">
        <v>13</v>
      </c>
    </row>
    <row r="45" spans="2:11" x14ac:dyDescent="0.3">
      <c r="B45" s="88" t="s">
        <v>29</v>
      </c>
      <c r="C45" s="88"/>
      <c r="D45" s="167"/>
      <c r="E45" s="89" t="s">
        <v>30</v>
      </c>
      <c r="F45" s="175"/>
      <c r="G45" s="90" t="s">
        <v>12</v>
      </c>
      <c r="H45" s="91">
        <f t="shared" ref="H45:H81" si="3">ROUND(D45*F45,3)</f>
        <v>0</v>
      </c>
      <c r="I45" s="146"/>
      <c r="J45" s="100">
        <f>H45*(1-I45)</f>
        <v>0</v>
      </c>
      <c r="K45" s="51" t="s">
        <v>13</v>
      </c>
    </row>
    <row r="46" spans="2:11" x14ac:dyDescent="0.3">
      <c r="B46" s="81" t="s">
        <v>31</v>
      </c>
      <c r="C46" s="81"/>
      <c r="D46" s="165"/>
      <c r="E46" s="93" t="s">
        <v>32</v>
      </c>
      <c r="F46" s="180">
        <v>42</v>
      </c>
      <c r="G46" s="94" t="s">
        <v>12</v>
      </c>
      <c r="H46" s="91">
        <f t="shared" si="3"/>
        <v>0</v>
      </c>
      <c r="I46" s="147"/>
      <c r="J46" s="101">
        <f>H46*(1-I46)</f>
        <v>0</v>
      </c>
      <c r="K46" s="51" t="s">
        <v>13</v>
      </c>
    </row>
    <row r="47" spans="2:11" x14ac:dyDescent="0.3">
      <c r="B47" s="81" t="s">
        <v>31</v>
      </c>
      <c r="C47" s="81"/>
      <c r="D47" s="165">
        <v>1130</v>
      </c>
      <c r="E47" s="93" t="s">
        <v>14</v>
      </c>
      <c r="F47" s="331">
        <v>81</v>
      </c>
      <c r="G47" s="118" t="s">
        <v>12</v>
      </c>
      <c r="H47" s="91">
        <f t="shared" si="3"/>
        <v>91530</v>
      </c>
      <c r="I47" s="147"/>
      <c r="J47" s="101">
        <f t="shared" ref="J47:J81" si="4">H47*(1-I47)</f>
        <v>91530</v>
      </c>
      <c r="K47" s="51" t="s">
        <v>13</v>
      </c>
    </row>
    <row r="48" spans="2:11" x14ac:dyDescent="0.3">
      <c r="B48" s="81" t="s">
        <v>146</v>
      </c>
      <c r="C48" s="81"/>
      <c r="D48" s="165"/>
      <c r="E48" s="93" t="s">
        <v>16</v>
      </c>
      <c r="F48" s="331">
        <v>22</v>
      </c>
      <c r="G48" s="118" t="s">
        <v>12</v>
      </c>
      <c r="H48" s="91">
        <f t="shared" si="3"/>
        <v>0</v>
      </c>
      <c r="I48" s="147"/>
      <c r="J48" s="101">
        <f t="shared" ref="J48" si="5">H48*(1-I48)</f>
        <v>0</v>
      </c>
      <c r="K48" s="51" t="s">
        <v>13</v>
      </c>
    </row>
    <row r="49" spans="2:11" x14ac:dyDescent="0.3">
      <c r="B49" s="81" t="s">
        <v>33</v>
      </c>
      <c r="C49" s="81"/>
      <c r="D49" s="165">
        <v>5220</v>
      </c>
      <c r="E49" s="93" t="s">
        <v>16</v>
      </c>
      <c r="F49" s="331">
        <v>31</v>
      </c>
      <c r="G49" s="118" t="s">
        <v>12</v>
      </c>
      <c r="H49" s="91">
        <f t="shared" si="3"/>
        <v>161820</v>
      </c>
      <c r="I49" s="147"/>
      <c r="J49" s="101">
        <f t="shared" si="4"/>
        <v>161820</v>
      </c>
      <c r="K49" s="51" t="s">
        <v>13</v>
      </c>
    </row>
    <row r="50" spans="2:11" x14ac:dyDescent="0.3">
      <c r="B50" s="81" t="s">
        <v>34</v>
      </c>
      <c r="C50" s="81"/>
      <c r="D50" s="165"/>
      <c r="E50" s="93" t="s">
        <v>16</v>
      </c>
      <c r="F50" s="331">
        <v>47</v>
      </c>
      <c r="G50" s="118" t="s">
        <v>12</v>
      </c>
      <c r="H50" s="91">
        <f t="shared" si="3"/>
        <v>0</v>
      </c>
      <c r="I50" s="147"/>
      <c r="J50" s="101">
        <f t="shared" si="4"/>
        <v>0</v>
      </c>
      <c r="K50" s="51" t="s">
        <v>13</v>
      </c>
    </row>
    <row r="51" spans="2:11" x14ac:dyDescent="0.3">
      <c r="B51" s="81" t="s">
        <v>35</v>
      </c>
      <c r="C51" s="142" t="s">
        <v>145</v>
      </c>
      <c r="D51" s="165"/>
      <c r="E51" s="93" t="s">
        <v>32</v>
      </c>
      <c r="F51" s="337">
        <v>140</v>
      </c>
      <c r="G51" s="118" t="s">
        <v>12</v>
      </c>
      <c r="H51" s="91">
        <f t="shared" si="3"/>
        <v>0</v>
      </c>
      <c r="I51" s="147"/>
      <c r="J51" s="101">
        <f t="shared" si="4"/>
        <v>0</v>
      </c>
      <c r="K51" s="51" t="s">
        <v>13</v>
      </c>
    </row>
    <row r="52" spans="2:11" x14ac:dyDescent="0.3">
      <c r="B52" s="81" t="s">
        <v>36</v>
      </c>
      <c r="C52" s="81"/>
      <c r="D52" s="165"/>
      <c r="E52" s="93" t="s">
        <v>37</v>
      </c>
      <c r="F52" s="180">
        <v>15</v>
      </c>
      <c r="G52" s="94" t="s">
        <v>12</v>
      </c>
      <c r="H52" s="91">
        <f t="shared" si="3"/>
        <v>0</v>
      </c>
      <c r="I52" s="147"/>
      <c r="J52" s="101">
        <f t="shared" si="4"/>
        <v>0</v>
      </c>
      <c r="K52" s="51" t="s">
        <v>13</v>
      </c>
    </row>
    <row r="53" spans="2:11" x14ac:dyDescent="0.3">
      <c r="B53" s="81" t="s">
        <v>208</v>
      </c>
      <c r="C53" s="81"/>
      <c r="D53" s="165">
        <v>2</v>
      </c>
      <c r="E53" s="93" t="s">
        <v>17</v>
      </c>
      <c r="F53" s="180">
        <v>293</v>
      </c>
      <c r="G53" s="94" t="s">
        <v>12</v>
      </c>
      <c r="H53" s="91">
        <f t="shared" si="3"/>
        <v>586</v>
      </c>
      <c r="I53" s="147"/>
      <c r="J53" s="101">
        <f t="shared" si="4"/>
        <v>586</v>
      </c>
      <c r="K53" s="51" t="s">
        <v>13</v>
      </c>
    </row>
    <row r="54" spans="2:11" x14ac:dyDescent="0.3">
      <c r="B54" s="81" t="s">
        <v>38</v>
      </c>
      <c r="C54" s="81"/>
      <c r="D54" s="165"/>
      <c r="E54" s="93" t="s">
        <v>37</v>
      </c>
      <c r="F54" s="180">
        <v>19</v>
      </c>
      <c r="G54" s="94" t="s">
        <v>12</v>
      </c>
      <c r="H54" s="91">
        <f t="shared" si="3"/>
        <v>0</v>
      </c>
      <c r="I54" s="147"/>
      <c r="J54" s="101">
        <f t="shared" si="4"/>
        <v>0</v>
      </c>
      <c r="K54" s="51" t="s">
        <v>13</v>
      </c>
    </row>
    <row r="55" spans="2:11" x14ac:dyDescent="0.3">
      <c r="B55" s="81" t="s">
        <v>39</v>
      </c>
      <c r="C55" s="81"/>
      <c r="D55" s="165"/>
      <c r="E55" s="93" t="s">
        <v>37</v>
      </c>
      <c r="F55" s="180">
        <v>29</v>
      </c>
      <c r="G55" s="94" t="s">
        <v>12</v>
      </c>
      <c r="H55" s="91">
        <f t="shared" si="3"/>
        <v>0</v>
      </c>
      <c r="I55" s="147"/>
      <c r="J55" s="101">
        <f t="shared" si="4"/>
        <v>0</v>
      </c>
      <c r="K55" s="51" t="s">
        <v>13</v>
      </c>
    </row>
    <row r="56" spans="2:11" x14ac:dyDescent="0.3">
      <c r="B56" s="81" t="s">
        <v>40</v>
      </c>
      <c r="C56" s="81"/>
      <c r="D56" s="165"/>
      <c r="E56" s="93" t="s">
        <v>17</v>
      </c>
      <c r="F56" s="180">
        <v>380</v>
      </c>
      <c r="G56" s="94" t="s">
        <v>12</v>
      </c>
      <c r="H56" s="91">
        <f t="shared" si="3"/>
        <v>0</v>
      </c>
      <c r="I56" s="147"/>
      <c r="J56" s="101">
        <f t="shared" si="4"/>
        <v>0</v>
      </c>
      <c r="K56" s="51" t="s">
        <v>13</v>
      </c>
    </row>
    <row r="57" spans="2:11" x14ac:dyDescent="0.3">
      <c r="B57" s="81" t="s">
        <v>41</v>
      </c>
      <c r="C57" s="81"/>
      <c r="D57" s="165"/>
      <c r="E57" s="93" t="s">
        <v>17</v>
      </c>
      <c r="F57" s="180">
        <v>38</v>
      </c>
      <c r="G57" s="94" t="s">
        <v>12</v>
      </c>
      <c r="H57" s="91">
        <f t="shared" si="3"/>
        <v>0</v>
      </c>
      <c r="I57" s="147"/>
      <c r="J57" s="101">
        <f t="shared" si="4"/>
        <v>0</v>
      </c>
      <c r="K57" s="51" t="s">
        <v>13</v>
      </c>
    </row>
    <row r="58" spans="2:11" x14ac:dyDescent="0.3">
      <c r="B58" s="81" t="s">
        <v>42</v>
      </c>
      <c r="C58" s="81"/>
      <c r="D58" s="165"/>
      <c r="E58" s="93" t="s">
        <v>20</v>
      </c>
      <c r="F58" s="180">
        <v>49</v>
      </c>
      <c r="G58" s="94" t="s">
        <v>12</v>
      </c>
      <c r="H58" s="91">
        <f t="shared" si="3"/>
        <v>0</v>
      </c>
      <c r="I58" s="147"/>
      <c r="J58" s="101">
        <f t="shared" si="4"/>
        <v>0</v>
      </c>
      <c r="K58" s="51" t="s">
        <v>13</v>
      </c>
    </row>
    <row r="59" spans="2:11" x14ac:dyDescent="0.3">
      <c r="B59" s="81" t="s">
        <v>43</v>
      </c>
      <c r="C59" s="81"/>
      <c r="D59" s="165"/>
      <c r="E59" s="93" t="s">
        <v>20</v>
      </c>
      <c r="F59" s="180">
        <v>50</v>
      </c>
      <c r="G59" s="94" t="s">
        <v>12</v>
      </c>
      <c r="H59" s="91">
        <f t="shared" si="3"/>
        <v>0</v>
      </c>
      <c r="I59" s="147"/>
      <c r="J59" s="101">
        <f t="shared" si="4"/>
        <v>0</v>
      </c>
      <c r="K59" s="51" t="s">
        <v>13</v>
      </c>
    </row>
    <row r="60" spans="2:11" x14ac:dyDescent="0.3">
      <c r="B60" s="81" t="s">
        <v>44</v>
      </c>
      <c r="C60" s="81"/>
      <c r="D60" s="165"/>
      <c r="E60" s="93" t="s">
        <v>20</v>
      </c>
      <c r="F60" s="180">
        <v>51</v>
      </c>
      <c r="G60" s="94" t="s">
        <v>12</v>
      </c>
      <c r="H60" s="91">
        <f t="shared" si="3"/>
        <v>0</v>
      </c>
      <c r="I60" s="147"/>
      <c r="J60" s="101">
        <f t="shared" si="4"/>
        <v>0</v>
      </c>
      <c r="K60" s="51" t="s">
        <v>13</v>
      </c>
    </row>
    <row r="61" spans="2:11" x14ac:dyDescent="0.3">
      <c r="B61" s="81" t="s">
        <v>147</v>
      </c>
      <c r="C61" s="81"/>
      <c r="D61" s="165"/>
      <c r="E61" s="93" t="s">
        <v>16</v>
      </c>
      <c r="F61" s="180">
        <v>69</v>
      </c>
      <c r="G61" s="94" t="s">
        <v>12</v>
      </c>
      <c r="H61" s="91">
        <f t="shared" si="3"/>
        <v>0</v>
      </c>
      <c r="I61" s="147"/>
      <c r="J61" s="101">
        <f t="shared" si="4"/>
        <v>0</v>
      </c>
      <c r="K61" s="51" t="s">
        <v>13</v>
      </c>
    </row>
    <row r="62" spans="2:11" x14ac:dyDescent="0.3">
      <c r="B62" s="81" t="s">
        <v>45</v>
      </c>
      <c r="C62" s="81"/>
      <c r="D62" s="165"/>
      <c r="E62" s="93" t="s">
        <v>16</v>
      </c>
      <c r="F62" s="180">
        <v>85</v>
      </c>
      <c r="G62" s="94" t="s">
        <v>12</v>
      </c>
      <c r="H62" s="91">
        <f t="shared" si="3"/>
        <v>0</v>
      </c>
      <c r="I62" s="147"/>
      <c r="J62" s="101">
        <f t="shared" si="4"/>
        <v>0</v>
      </c>
      <c r="K62" s="51" t="s">
        <v>13</v>
      </c>
    </row>
    <row r="63" spans="2:11" x14ac:dyDescent="0.3">
      <c r="B63" s="81" t="s">
        <v>46</v>
      </c>
      <c r="C63" s="81"/>
      <c r="D63" s="165"/>
      <c r="E63" s="93" t="s">
        <v>16</v>
      </c>
      <c r="F63" s="180">
        <v>113</v>
      </c>
      <c r="G63" s="94" t="s">
        <v>12</v>
      </c>
      <c r="H63" s="91">
        <f t="shared" si="3"/>
        <v>0</v>
      </c>
      <c r="I63" s="147"/>
      <c r="J63" s="101">
        <f t="shared" si="4"/>
        <v>0</v>
      </c>
      <c r="K63" s="51" t="s">
        <v>13</v>
      </c>
    </row>
    <row r="64" spans="2:11" x14ac:dyDescent="0.3">
      <c r="B64" s="81" t="s">
        <v>111</v>
      </c>
      <c r="C64" s="81"/>
      <c r="D64" s="165"/>
      <c r="E64" s="93" t="s">
        <v>16</v>
      </c>
      <c r="F64" s="337">
        <v>141</v>
      </c>
      <c r="G64" s="118" t="s">
        <v>12</v>
      </c>
      <c r="H64" s="91">
        <f t="shared" si="3"/>
        <v>0</v>
      </c>
      <c r="I64" s="147"/>
      <c r="J64" s="101">
        <f t="shared" si="4"/>
        <v>0</v>
      </c>
      <c r="K64" s="51" t="s">
        <v>13</v>
      </c>
    </row>
    <row r="65" spans="2:11" x14ac:dyDescent="0.3">
      <c r="B65" s="81" t="s">
        <v>47</v>
      </c>
      <c r="C65" s="81"/>
      <c r="D65" s="165"/>
      <c r="E65" s="93" t="s">
        <v>17</v>
      </c>
      <c r="F65" s="180">
        <v>1961</v>
      </c>
      <c r="G65" s="94" t="s">
        <v>12</v>
      </c>
      <c r="H65" s="91">
        <f t="shared" si="3"/>
        <v>0</v>
      </c>
      <c r="I65" s="147"/>
      <c r="J65" s="101">
        <f t="shared" si="4"/>
        <v>0</v>
      </c>
      <c r="K65" s="51" t="s">
        <v>13</v>
      </c>
    </row>
    <row r="66" spans="2:11" x14ac:dyDescent="0.3">
      <c r="B66" s="81" t="s">
        <v>48</v>
      </c>
      <c r="C66" s="81"/>
      <c r="D66" s="165"/>
      <c r="E66" s="93" t="s">
        <v>20</v>
      </c>
      <c r="F66" s="180">
        <v>87</v>
      </c>
      <c r="G66" s="94" t="s">
        <v>12</v>
      </c>
      <c r="H66" s="91">
        <f t="shared" si="3"/>
        <v>0</v>
      </c>
      <c r="I66" s="147"/>
      <c r="J66" s="101">
        <f t="shared" si="4"/>
        <v>0</v>
      </c>
      <c r="K66" s="51" t="s">
        <v>13</v>
      </c>
    </row>
    <row r="67" spans="2:11" x14ac:dyDescent="0.3">
      <c r="B67" s="81" t="s">
        <v>113</v>
      </c>
      <c r="C67" s="81"/>
      <c r="D67" s="165"/>
      <c r="E67" s="93" t="s">
        <v>20</v>
      </c>
      <c r="F67" s="337">
        <v>131</v>
      </c>
      <c r="G67" s="118" t="s">
        <v>12</v>
      </c>
      <c r="H67" s="91">
        <f t="shared" si="3"/>
        <v>0</v>
      </c>
      <c r="I67" s="147"/>
      <c r="J67" s="101">
        <f t="shared" si="4"/>
        <v>0</v>
      </c>
      <c r="K67" s="51" t="s">
        <v>13</v>
      </c>
    </row>
    <row r="68" spans="2:11" x14ac:dyDescent="0.3">
      <c r="B68" s="81" t="s">
        <v>163</v>
      </c>
      <c r="C68" s="81"/>
      <c r="D68" s="165"/>
      <c r="E68" s="93" t="s">
        <v>17</v>
      </c>
      <c r="F68" s="180">
        <v>2341</v>
      </c>
      <c r="G68" s="94" t="s">
        <v>12</v>
      </c>
      <c r="H68" s="91">
        <f t="shared" si="3"/>
        <v>0</v>
      </c>
      <c r="I68" s="147"/>
      <c r="J68" s="101">
        <f t="shared" si="4"/>
        <v>0</v>
      </c>
      <c r="K68" s="51" t="s">
        <v>13</v>
      </c>
    </row>
    <row r="69" spans="2:11" x14ac:dyDescent="0.3">
      <c r="B69" s="81" t="s">
        <v>49</v>
      </c>
      <c r="C69" s="81"/>
      <c r="D69" s="165"/>
      <c r="E69" s="93" t="s">
        <v>20</v>
      </c>
      <c r="F69" s="180">
        <v>87</v>
      </c>
      <c r="G69" s="94" t="s">
        <v>12</v>
      </c>
      <c r="H69" s="91">
        <f t="shared" si="3"/>
        <v>0</v>
      </c>
      <c r="I69" s="147"/>
      <c r="J69" s="101">
        <f t="shared" si="4"/>
        <v>0</v>
      </c>
      <c r="K69" s="51" t="s">
        <v>13</v>
      </c>
    </row>
    <row r="70" spans="2:11" x14ac:dyDescent="0.3">
      <c r="B70" s="81" t="s">
        <v>50</v>
      </c>
      <c r="C70" s="81"/>
      <c r="D70" s="165"/>
      <c r="E70" s="93" t="s">
        <v>20</v>
      </c>
      <c r="F70" s="180">
        <v>104</v>
      </c>
      <c r="G70" s="94" t="s">
        <v>12</v>
      </c>
      <c r="H70" s="91">
        <f t="shared" si="3"/>
        <v>0</v>
      </c>
      <c r="I70" s="147"/>
      <c r="J70" s="101">
        <f t="shared" si="4"/>
        <v>0</v>
      </c>
      <c r="K70" s="51" t="s">
        <v>13</v>
      </c>
    </row>
    <row r="71" spans="2:11" x14ac:dyDescent="0.3">
      <c r="B71" s="81" t="s">
        <v>51</v>
      </c>
      <c r="C71" s="81"/>
      <c r="D71" s="165"/>
      <c r="E71" s="93" t="s">
        <v>17</v>
      </c>
      <c r="F71" s="180">
        <v>2485</v>
      </c>
      <c r="G71" s="94" t="s">
        <v>12</v>
      </c>
      <c r="H71" s="91">
        <f t="shared" si="3"/>
        <v>0</v>
      </c>
      <c r="I71" s="147"/>
      <c r="J71" s="101">
        <f t="shared" si="4"/>
        <v>0</v>
      </c>
      <c r="K71" s="51" t="s">
        <v>13</v>
      </c>
    </row>
    <row r="72" spans="2:11" x14ac:dyDescent="0.3">
      <c r="B72" s="81" t="s">
        <v>52</v>
      </c>
      <c r="C72" s="81"/>
      <c r="D72" s="165"/>
      <c r="E72" s="93" t="s">
        <v>17</v>
      </c>
      <c r="F72" s="180">
        <v>22568</v>
      </c>
      <c r="G72" s="94" t="s">
        <v>12</v>
      </c>
      <c r="H72" s="91">
        <f t="shared" si="3"/>
        <v>0</v>
      </c>
      <c r="I72" s="147"/>
      <c r="J72" s="101">
        <f t="shared" si="4"/>
        <v>0</v>
      </c>
      <c r="K72" s="51" t="s">
        <v>13</v>
      </c>
    </row>
    <row r="73" spans="2:11" x14ac:dyDescent="0.3">
      <c r="B73" s="81" t="s">
        <v>53</v>
      </c>
      <c r="C73" s="81"/>
      <c r="D73" s="165"/>
      <c r="E73" s="93" t="s">
        <v>20</v>
      </c>
      <c r="F73" s="180">
        <v>113</v>
      </c>
      <c r="G73" s="94" t="s">
        <v>12</v>
      </c>
      <c r="H73" s="91">
        <f t="shared" si="3"/>
        <v>0</v>
      </c>
      <c r="I73" s="147"/>
      <c r="J73" s="101">
        <f t="shared" si="4"/>
        <v>0</v>
      </c>
      <c r="K73" s="51" t="s">
        <v>13</v>
      </c>
    </row>
    <row r="74" spans="2:11" x14ac:dyDescent="0.3">
      <c r="B74" s="81" t="s">
        <v>112</v>
      </c>
      <c r="C74" s="81"/>
      <c r="D74" s="165"/>
      <c r="E74" s="93" t="s">
        <v>20</v>
      </c>
      <c r="F74" s="180">
        <v>115</v>
      </c>
      <c r="G74" s="94" t="s">
        <v>12</v>
      </c>
      <c r="H74" s="91">
        <f t="shared" si="3"/>
        <v>0</v>
      </c>
      <c r="I74" s="147"/>
      <c r="J74" s="101">
        <f t="shared" si="4"/>
        <v>0</v>
      </c>
      <c r="K74" s="51" t="s">
        <v>13</v>
      </c>
    </row>
    <row r="75" spans="2:11" x14ac:dyDescent="0.3">
      <c r="B75" s="81" t="s">
        <v>54</v>
      </c>
      <c r="C75" s="143"/>
      <c r="D75" s="165"/>
      <c r="E75" s="93" t="s">
        <v>20</v>
      </c>
      <c r="F75" s="180">
        <v>33</v>
      </c>
      <c r="G75" s="94" t="s">
        <v>12</v>
      </c>
      <c r="H75" s="91">
        <f t="shared" si="3"/>
        <v>0</v>
      </c>
      <c r="I75" s="147"/>
      <c r="J75" s="101">
        <f t="shared" si="4"/>
        <v>0</v>
      </c>
      <c r="K75" s="51" t="s">
        <v>13</v>
      </c>
    </row>
    <row r="76" spans="2:11" x14ac:dyDescent="0.3">
      <c r="B76" s="81" t="s">
        <v>162</v>
      </c>
      <c r="C76" s="81"/>
      <c r="D76" s="165"/>
      <c r="E76" s="93" t="s">
        <v>17</v>
      </c>
      <c r="F76" s="184"/>
      <c r="G76" s="94" t="s">
        <v>12</v>
      </c>
      <c r="H76" s="181">
        <f>ROUND(D76*F76,3)</f>
        <v>0</v>
      </c>
      <c r="I76" s="182"/>
      <c r="J76" s="183">
        <f>H76*(1-I76)</f>
        <v>0</v>
      </c>
      <c r="K76" s="51" t="s">
        <v>13</v>
      </c>
    </row>
    <row r="77" spans="2:11" x14ac:dyDescent="0.3">
      <c r="B77" s="81" t="s">
        <v>202</v>
      </c>
      <c r="C77" s="81"/>
      <c r="D77" s="165"/>
      <c r="E77" s="93" t="s">
        <v>17</v>
      </c>
      <c r="F77" s="180">
        <v>638</v>
      </c>
      <c r="G77" s="94" t="s">
        <v>12</v>
      </c>
      <c r="H77" s="91">
        <f t="shared" si="3"/>
        <v>0</v>
      </c>
      <c r="I77" s="147"/>
      <c r="J77" s="101">
        <f t="shared" si="4"/>
        <v>0</v>
      </c>
      <c r="K77" s="51" t="s">
        <v>13</v>
      </c>
    </row>
    <row r="78" spans="2:11" x14ac:dyDescent="0.3">
      <c r="B78" s="143"/>
      <c r="C78" s="137"/>
      <c r="D78" s="165"/>
      <c r="E78" s="185"/>
      <c r="F78" s="186"/>
      <c r="G78" s="94" t="s">
        <v>12</v>
      </c>
      <c r="H78" s="91">
        <f>ROUND(D78*F78,3)</f>
        <v>0</v>
      </c>
      <c r="I78" s="147"/>
      <c r="J78" s="101">
        <f>H78*(1-I78)</f>
        <v>0</v>
      </c>
      <c r="K78" s="51" t="s">
        <v>13</v>
      </c>
    </row>
    <row r="79" spans="2:11" x14ac:dyDescent="0.3">
      <c r="B79" s="143"/>
      <c r="C79" s="137"/>
      <c r="D79" s="165"/>
      <c r="E79" s="144"/>
      <c r="F79" s="186"/>
      <c r="G79" s="94" t="s">
        <v>12</v>
      </c>
      <c r="H79" s="91">
        <f>ROUND(D79*F79,3)</f>
        <v>0</v>
      </c>
      <c r="I79" s="147"/>
      <c r="J79" s="101">
        <f>H79*(1-I79)</f>
        <v>0</v>
      </c>
      <c r="K79" s="51" t="s">
        <v>13</v>
      </c>
    </row>
    <row r="80" spans="2:11" x14ac:dyDescent="0.3">
      <c r="B80" s="143"/>
      <c r="C80" s="137"/>
      <c r="D80" s="165"/>
      <c r="E80" s="185"/>
      <c r="F80" s="186"/>
      <c r="G80" s="94" t="s">
        <v>12</v>
      </c>
      <c r="H80" s="91">
        <f t="shared" si="3"/>
        <v>0</v>
      </c>
      <c r="I80" s="147"/>
      <c r="J80" s="101">
        <f t="shared" si="4"/>
        <v>0</v>
      </c>
      <c r="K80" s="51" t="s">
        <v>13</v>
      </c>
    </row>
    <row r="81" spans="2:11" x14ac:dyDescent="0.3">
      <c r="B81" s="317" t="s">
        <v>25</v>
      </c>
      <c r="C81" s="163"/>
      <c r="D81" s="318"/>
      <c r="E81" s="314"/>
      <c r="F81" s="319"/>
      <c r="G81" s="320" t="s">
        <v>12</v>
      </c>
      <c r="H81" s="321">
        <f t="shared" si="3"/>
        <v>0</v>
      </c>
      <c r="I81" s="315"/>
      <c r="J81" s="316">
        <f t="shared" si="4"/>
        <v>0</v>
      </c>
      <c r="K81" s="51" t="s">
        <v>13</v>
      </c>
    </row>
    <row r="82" spans="2:11" x14ac:dyDescent="0.3">
      <c r="B82" s="323" t="s">
        <v>138</v>
      </c>
      <c r="C82" s="324"/>
      <c r="D82" s="325"/>
      <c r="E82" s="326"/>
      <c r="F82" s="327"/>
      <c r="G82" s="324"/>
      <c r="H82" s="328"/>
      <c r="I82" s="309"/>
      <c r="J82" s="310"/>
      <c r="K82" s="51" t="s">
        <v>13</v>
      </c>
    </row>
    <row r="83" spans="2:11" hidden="1" x14ac:dyDescent="0.3">
      <c r="D83"/>
      <c r="F83"/>
      <c r="H83"/>
      <c r="I83"/>
      <c r="J83"/>
      <c r="K83" s="51" t="s">
        <v>13</v>
      </c>
    </row>
    <row r="84" spans="2:11" x14ac:dyDescent="0.3">
      <c r="B84" s="88" t="s">
        <v>55</v>
      </c>
      <c r="C84" s="88"/>
      <c r="D84" s="167"/>
      <c r="E84" s="89" t="s">
        <v>20</v>
      </c>
      <c r="F84" s="178"/>
      <c r="G84" s="177" t="s">
        <v>12</v>
      </c>
      <c r="H84" s="91">
        <f t="shared" ref="H84:H140" si="6">ROUND(D84*F84,3)</f>
        <v>0</v>
      </c>
      <c r="I84" s="92"/>
      <c r="J84" s="104">
        <f>H84*(1-I84)</f>
        <v>0</v>
      </c>
      <c r="K84" s="51" t="s">
        <v>13</v>
      </c>
    </row>
    <row r="85" spans="2:11" x14ac:dyDescent="0.3">
      <c r="B85" s="81" t="s">
        <v>56</v>
      </c>
      <c r="C85" s="81"/>
      <c r="D85" s="165">
        <v>250</v>
      </c>
      <c r="E85" s="82" t="s">
        <v>20</v>
      </c>
      <c r="F85" s="338">
        <v>111</v>
      </c>
      <c r="G85" s="118" t="s">
        <v>12</v>
      </c>
      <c r="H85" s="91">
        <f t="shared" si="6"/>
        <v>27750</v>
      </c>
      <c r="I85" s="84"/>
      <c r="J85" s="101">
        <f t="shared" ref="J85:J140" si="7">H85*(1-I85)</f>
        <v>27750</v>
      </c>
      <c r="K85" s="51" t="s">
        <v>13</v>
      </c>
    </row>
    <row r="86" spans="2:11" x14ac:dyDescent="0.3">
      <c r="B86" s="110" t="s">
        <v>57</v>
      </c>
      <c r="C86" s="110"/>
      <c r="D86" s="165"/>
      <c r="E86" s="82" t="s">
        <v>20</v>
      </c>
      <c r="F86" s="331">
        <v>161</v>
      </c>
      <c r="G86" s="118" t="s">
        <v>12</v>
      </c>
      <c r="H86" s="91">
        <f t="shared" si="6"/>
        <v>0</v>
      </c>
      <c r="I86" s="96"/>
      <c r="J86" s="101">
        <f t="shared" si="7"/>
        <v>0</v>
      </c>
      <c r="K86" s="51" t="s">
        <v>13</v>
      </c>
    </row>
    <row r="87" spans="2:11" x14ac:dyDescent="0.3">
      <c r="B87" s="110" t="s">
        <v>58</v>
      </c>
      <c r="C87" s="110"/>
      <c r="D87" s="165">
        <v>190</v>
      </c>
      <c r="E87" s="82" t="s">
        <v>20</v>
      </c>
      <c r="F87" s="331">
        <v>167</v>
      </c>
      <c r="G87" s="118" t="s">
        <v>12</v>
      </c>
      <c r="H87" s="91">
        <f t="shared" si="6"/>
        <v>31730</v>
      </c>
      <c r="I87" s="96"/>
      <c r="J87" s="101">
        <f t="shared" si="7"/>
        <v>31730</v>
      </c>
      <c r="K87" s="51" t="s">
        <v>13</v>
      </c>
    </row>
    <row r="88" spans="2:11" x14ac:dyDescent="0.3">
      <c r="B88" s="110" t="s">
        <v>59</v>
      </c>
      <c r="C88" s="111"/>
      <c r="D88" s="165"/>
      <c r="E88" s="82" t="s">
        <v>20</v>
      </c>
      <c r="F88" s="331">
        <v>191</v>
      </c>
      <c r="G88" s="118" t="s">
        <v>12</v>
      </c>
      <c r="H88" s="91">
        <f t="shared" si="6"/>
        <v>0</v>
      </c>
      <c r="I88" s="96"/>
      <c r="J88" s="101">
        <f t="shared" si="7"/>
        <v>0</v>
      </c>
      <c r="K88" s="51" t="s">
        <v>13</v>
      </c>
    </row>
    <row r="89" spans="2:11" x14ac:dyDescent="0.3">
      <c r="B89" s="110" t="s">
        <v>60</v>
      </c>
      <c r="C89" s="111"/>
      <c r="D89" s="165"/>
      <c r="E89" s="82" t="s">
        <v>20</v>
      </c>
      <c r="F89" s="331">
        <v>275</v>
      </c>
      <c r="G89" s="118" t="s">
        <v>12</v>
      </c>
      <c r="H89" s="91">
        <f t="shared" si="6"/>
        <v>0</v>
      </c>
      <c r="I89" s="96"/>
      <c r="J89" s="101">
        <f t="shared" si="7"/>
        <v>0</v>
      </c>
      <c r="K89" s="51" t="s">
        <v>13</v>
      </c>
    </row>
    <row r="90" spans="2:11" x14ac:dyDescent="0.3">
      <c r="B90" s="110" t="s">
        <v>61</v>
      </c>
      <c r="C90" s="111"/>
      <c r="D90" s="165"/>
      <c r="E90" s="82" t="s">
        <v>20</v>
      </c>
      <c r="F90" s="331">
        <v>349</v>
      </c>
      <c r="G90" s="118" t="s">
        <v>12</v>
      </c>
      <c r="H90" s="91">
        <f t="shared" si="6"/>
        <v>0</v>
      </c>
      <c r="I90" s="96"/>
      <c r="J90" s="101">
        <f t="shared" si="7"/>
        <v>0</v>
      </c>
      <c r="K90" s="51" t="s">
        <v>13</v>
      </c>
    </row>
    <row r="91" spans="2:11" x14ac:dyDescent="0.3">
      <c r="B91" s="110" t="s">
        <v>62</v>
      </c>
      <c r="C91" s="111"/>
      <c r="D91" s="165"/>
      <c r="E91" s="82" t="s">
        <v>20</v>
      </c>
      <c r="F91" s="331">
        <v>465</v>
      </c>
      <c r="G91" s="118" t="s">
        <v>12</v>
      </c>
      <c r="H91" s="91">
        <f t="shared" si="6"/>
        <v>0</v>
      </c>
      <c r="I91" s="96"/>
      <c r="J91" s="101">
        <f t="shared" si="7"/>
        <v>0</v>
      </c>
      <c r="K91" s="51" t="s">
        <v>13</v>
      </c>
    </row>
    <row r="92" spans="2:11" x14ac:dyDescent="0.3">
      <c r="B92" s="110" t="s">
        <v>63</v>
      </c>
      <c r="C92" s="111"/>
      <c r="D92" s="165"/>
      <c r="E92" s="82" t="s">
        <v>20</v>
      </c>
      <c r="F92" s="331">
        <v>476</v>
      </c>
      <c r="G92" s="118" t="s">
        <v>12</v>
      </c>
      <c r="H92" s="91">
        <f t="shared" si="6"/>
        <v>0</v>
      </c>
      <c r="I92" s="96"/>
      <c r="J92" s="101">
        <f t="shared" si="7"/>
        <v>0</v>
      </c>
      <c r="K92" s="51" t="s">
        <v>13</v>
      </c>
    </row>
    <row r="93" spans="2:11" x14ac:dyDescent="0.3">
      <c r="B93" s="110" t="s">
        <v>64</v>
      </c>
      <c r="C93" s="111"/>
      <c r="D93" s="165"/>
      <c r="E93" s="82" t="s">
        <v>20</v>
      </c>
      <c r="F93" s="331">
        <v>550</v>
      </c>
      <c r="G93" s="118" t="s">
        <v>12</v>
      </c>
      <c r="H93" s="91">
        <f t="shared" si="6"/>
        <v>0</v>
      </c>
      <c r="I93" s="96"/>
      <c r="J93" s="101">
        <f t="shared" si="7"/>
        <v>0</v>
      </c>
      <c r="K93" s="51" t="s">
        <v>13</v>
      </c>
    </row>
    <row r="94" spans="2:11" x14ac:dyDescent="0.3">
      <c r="B94" s="110" t="s">
        <v>65</v>
      </c>
      <c r="C94" s="111"/>
      <c r="D94" s="165"/>
      <c r="E94" s="82" t="s">
        <v>20</v>
      </c>
      <c r="F94" s="331">
        <v>616</v>
      </c>
      <c r="G94" s="118" t="s">
        <v>12</v>
      </c>
      <c r="H94" s="91">
        <f t="shared" si="6"/>
        <v>0</v>
      </c>
      <c r="I94" s="96"/>
      <c r="J94" s="101">
        <f t="shared" si="7"/>
        <v>0</v>
      </c>
      <c r="K94" s="51" t="s">
        <v>13</v>
      </c>
    </row>
    <row r="95" spans="2:11" x14ac:dyDescent="0.3">
      <c r="B95" s="110" t="s">
        <v>66</v>
      </c>
      <c r="C95" s="110"/>
      <c r="D95" s="165"/>
      <c r="E95" s="82" t="s">
        <v>20</v>
      </c>
      <c r="F95" s="331">
        <v>136</v>
      </c>
      <c r="G95" s="118" t="s">
        <v>12</v>
      </c>
      <c r="H95" s="91">
        <f t="shared" si="6"/>
        <v>0</v>
      </c>
      <c r="I95" s="96"/>
      <c r="J95" s="101">
        <f t="shared" si="7"/>
        <v>0</v>
      </c>
      <c r="K95" s="51" t="s">
        <v>13</v>
      </c>
    </row>
    <row r="96" spans="2:11" x14ac:dyDescent="0.3">
      <c r="B96" s="110" t="s">
        <v>67</v>
      </c>
      <c r="C96" s="110"/>
      <c r="D96" s="165"/>
      <c r="E96" s="82" t="s">
        <v>20</v>
      </c>
      <c r="F96" s="331">
        <v>229</v>
      </c>
      <c r="G96" s="118" t="s">
        <v>12</v>
      </c>
      <c r="H96" s="91">
        <f t="shared" si="6"/>
        <v>0</v>
      </c>
      <c r="I96" s="96"/>
      <c r="J96" s="101">
        <f t="shared" si="7"/>
        <v>0</v>
      </c>
      <c r="K96" s="51" t="s">
        <v>13</v>
      </c>
    </row>
    <row r="97" spans="2:11" x14ac:dyDescent="0.3">
      <c r="B97" s="110" t="s">
        <v>68</v>
      </c>
      <c r="C97" s="110"/>
      <c r="D97" s="165"/>
      <c r="E97" s="82" t="s">
        <v>20</v>
      </c>
      <c r="F97" s="331">
        <v>244</v>
      </c>
      <c r="G97" s="118" t="s">
        <v>12</v>
      </c>
      <c r="H97" s="91">
        <f t="shared" si="6"/>
        <v>0</v>
      </c>
      <c r="I97" s="96"/>
      <c r="J97" s="101">
        <f t="shared" si="7"/>
        <v>0</v>
      </c>
      <c r="K97" s="51" t="s">
        <v>13</v>
      </c>
    </row>
    <row r="98" spans="2:11" x14ac:dyDescent="0.3">
      <c r="B98" s="110" t="s">
        <v>69</v>
      </c>
      <c r="C98" s="110"/>
      <c r="D98" s="165"/>
      <c r="E98" s="82" t="s">
        <v>20</v>
      </c>
      <c r="F98" s="331">
        <v>244</v>
      </c>
      <c r="G98" s="118" t="s">
        <v>12</v>
      </c>
      <c r="H98" s="91">
        <f t="shared" si="6"/>
        <v>0</v>
      </c>
      <c r="I98" s="96"/>
      <c r="J98" s="101">
        <f t="shared" si="7"/>
        <v>0</v>
      </c>
      <c r="K98" s="51" t="s">
        <v>13</v>
      </c>
    </row>
    <row r="99" spans="2:11" x14ac:dyDescent="0.3">
      <c r="B99" s="110" t="s">
        <v>70</v>
      </c>
      <c r="C99" s="110"/>
      <c r="D99" s="165"/>
      <c r="E99" s="82" t="s">
        <v>20</v>
      </c>
      <c r="F99" s="331">
        <v>226</v>
      </c>
      <c r="G99" s="118" t="s">
        <v>12</v>
      </c>
      <c r="H99" s="91">
        <f t="shared" si="6"/>
        <v>0</v>
      </c>
      <c r="I99" s="96"/>
      <c r="J99" s="101">
        <f t="shared" si="7"/>
        <v>0</v>
      </c>
      <c r="K99" s="51" t="s">
        <v>13</v>
      </c>
    </row>
    <row r="100" spans="2:11" x14ac:dyDescent="0.3">
      <c r="B100" s="110" t="s">
        <v>71</v>
      </c>
      <c r="C100" s="110"/>
      <c r="D100" s="165"/>
      <c r="E100" s="82" t="s">
        <v>20</v>
      </c>
      <c r="F100" s="331">
        <v>465</v>
      </c>
      <c r="G100" s="118" t="s">
        <v>12</v>
      </c>
      <c r="H100" s="91">
        <f t="shared" si="6"/>
        <v>0</v>
      </c>
      <c r="I100" s="96"/>
      <c r="J100" s="101">
        <f t="shared" si="7"/>
        <v>0</v>
      </c>
      <c r="K100" s="51" t="s">
        <v>13</v>
      </c>
    </row>
    <row r="101" spans="2:11" x14ac:dyDescent="0.3">
      <c r="B101" s="110" t="s">
        <v>72</v>
      </c>
      <c r="C101" s="110"/>
      <c r="D101" s="165"/>
      <c r="E101" s="82" t="s">
        <v>20</v>
      </c>
      <c r="F101" s="331">
        <v>459</v>
      </c>
      <c r="G101" s="118" t="s">
        <v>12</v>
      </c>
      <c r="H101" s="91">
        <f t="shared" si="6"/>
        <v>0</v>
      </c>
      <c r="I101" s="96"/>
      <c r="J101" s="101">
        <f t="shared" si="7"/>
        <v>0</v>
      </c>
      <c r="K101" s="51" t="s">
        <v>13</v>
      </c>
    </row>
    <row r="102" spans="2:11" x14ac:dyDescent="0.3">
      <c r="B102" s="110" t="s">
        <v>73</v>
      </c>
      <c r="C102" s="110"/>
      <c r="D102" s="165"/>
      <c r="E102" s="82" t="s">
        <v>20</v>
      </c>
      <c r="F102" s="331">
        <v>501</v>
      </c>
      <c r="G102" s="118" t="s">
        <v>12</v>
      </c>
      <c r="H102" s="91">
        <f t="shared" si="6"/>
        <v>0</v>
      </c>
      <c r="I102" s="96"/>
      <c r="J102" s="101">
        <f t="shared" si="7"/>
        <v>0</v>
      </c>
      <c r="K102" s="51" t="s">
        <v>13</v>
      </c>
    </row>
    <row r="103" spans="2:11" x14ac:dyDescent="0.3">
      <c r="B103" s="110" t="s">
        <v>74</v>
      </c>
      <c r="C103" s="110"/>
      <c r="D103" s="165"/>
      <c r="E103" s="82" t="s">
        <v>20</v>
      </c>
      <c r="F103" s="331">
        <v>580</v>
      </c>
      <c r="G103" s="118" t="s">
        <v>12</v>
      </c>
      <c r="H103" s="91">
        <f t="shared" si="6"/>
        <v>0</v>
      </c>
      <c r="I103" s="96"/>
      <c r="J103" s="101">
        <f t="shared" si="7"/>
        <v>0</v>
      </c>
      <c r="K103" s="51" t="s">
        <v>13</v>
      </c>
    </row>
    <row r="104" spans="2:11" x14ac:dyDescent="0.3">
      <c r="B104" s="110" t="s">
        <v>75</v>
      </c>
      <c r="C104" s="110"/>
      <c r="D104" s="165"/>
      <c r="E104" s="82" t="s">
        <v>20</v>
      </c>
      <c r="F104" s="331">
        <v>654</v>
      </c>
      <c r="G104" s="118" t="s">
        <v>12</v>
      </c>
      <c r="H104" s="91">
        <f t="shared" si="6"/>
        <v>0</v>
      </c>
      <c r="I104" s="96"/>
      <c r="J104" s="101">
        <f t="shared" si="7"/>
        <v>0</v>
      </c>
      <c r="K104" s="51" t="s">
        <v>13</v>
      </c>
    </row>
    <row r="105" spans="2:11" x14ac:dyDescent="0.3">
      <c r="B105" s="110" t="s">
        <v>76</v>
      </c>
      <c r="C105" s="110"/>
      <c r="D105" s="165"/>
      <c r="E105" s="82" t="s">
        <v>20</v>
      </c>
      <c r="F105" s="331">
        <v>728</v>
      </c>
      <c r="G105" s="118" t="s">
        <v>12</v>
      </c>
      <c r="H105" s="91">
        <f t="shared" si="6"/>
        <v>0</v>
      </c>
      <c r="I105" s="96"/>
      <c r="J105" s="101">
        <f t="shared" si="7"/>
        <v>0</v>
      </c>
      <c r="K105" s="51" t="s">
        <v>13</v>
      </c>
    </row>
    <row r="106" spans="2:11" x14ac:dyDescent="0.3">
      <c r="B106" s="110" t="s">
        <v>77</v>
      </c>
      <c r="C106" s="110"/>
      <c r="D106" s="165"/>
      <c r="E106" s="82" t="s">
        <v>20</v>
      </c>
      <c r="F106" s="339">
        <v>901</v>
      </c>
      <c r="G106" s="118" t="s">
        <v>12</v>
      </c>
      <c r="H106" s="91">
        <f t="shared" si="6"/>
        <v>0</v>
      </c>
      <c r="I106" s="96"/>
      <c r="J106" s="101">
        <f t="shared" si="7"/>
        <v>0</v>
      </c>
      <c r="K106" s="51" t="s">
        <v>13</v>
      </c>
    </row>
    <row r="107" spans="2:11" ht="24.6" x14ac:dyDescent="0.3">
      <c r="B107" s="103" t="s">
        <v>78</v>
      </c>
      <c r="C107" s="158" t="s">
        <v>214</v>
      </c>
      <c r="D107" s="165">
        <v>6</v>
      </c>
      <c r="E107" s="82" t="s">
        <v>17</v>
      </c>
      <c r="F107" s="179">
        <f>6*F85</f>
        <v>666</v>
      </c>
      <c r="G107" s="118" t="s">
        <v>12</v>
      </c>
      <c r="H107" s="91">
        <f t="shared" si="6"/>
        <v>3996</v>
      </c>
      <c r="I107" s="96"/>
      <c r="J107" s="101">
        <f t="shared" si="7"/>
        <v>3996</v>
      </c>
      <c r="K107" s="51" t="s">
        <v>13</v>
      </c>
    </row>
    <row r="108" spans="2:11" ht="24.6" x14ac:dyDescent="0.3">
      <c r="B108" s="103" t="s">
        <v>79</v>
      </c>
      <c r="C108" s="159" t="s">
        <v>215</v>
      </c>
      <c r="D108" s="165">
        <v>4</v>
      </c>
      <c r="E108" s="82" t="s">
        <v>17</v>
      </c>
      <c r="F108" s="179">
        <f>6*F87</f>
        <v>1002</v>
      </c>
      <c r="G108" s="118" t="s">
        <v>12</v>
      </c>
      <c r="H108" s="91">
        <f t="shared" si="6"/>
        <v>4008</v>
      </c>
      <c r="I108" s="96"/>
      <c r="J108" s="101">
        <f t="shared" si="7"/>
        <v>4008</v>
      </c>
      <c r="K108" s="51" t="s">
        <v>13</v>
      </c>
    </row>
    <row r="109" spans="2:11" x14ac:dyDescent="0.3">
      <c r="B109" s="188"/>
      <c r="C109" s="188"/>
      <c r="D109" s="187"/>
      <c r="E109" s="192"/>
      <c r="F109" s="340"/>
      <c r="G109" s="118" t="s">
        <v>12</v>
      </c>
      <c r="H109" s="189">
        <f t="shared" ref="H109:H110" si="8">ROUND(D109*F109,3)</f>
        <v>0</v>
      </c>
      <c r="I109" s="191"/>
      <c r="J109" s="183">
        <f t="shared" ref="J109:J110" si="9">H109*(1-I109)</f>
        <v>0</v>
      </c>
      <c r="K109" s="51" t="s">
        <v>13</v>
      </c>
    </row>
    <row r="110" spans="2:11" x14ac:dyDescent="0.3">
      <c r="B110" s="138" t="s">
        <v>25</v>
      </c>
      <c r="C110" s="193"/>
      <c r="D110" s="187"/>
      <c r="E110" s="192"/>
      <c r="F110" s="341"/>
      <c r="G110" s="118" t="s">
        <v>12</v>
      </c>
      <c r="H110" s="190">
        <f t="shared" si="8"/>
        <v>0</v>
      </c>
      <c r="I110" s="191"/>
      <c r="J110" s="183">
        <f t="shared" si="9"/>
        <v>0</v>
      </c>
      <c r="K110" s="51" t="s">
        <v>13</v>
      </c>
    </row>
    <row r="111" spans="2:11" x14ac:dyDescent="0.3">
      <c r="B111" s="81" t="s">
        <v>80</v>
      </c>
      <c r="C111" s="81"/>
      <c r="D111" s="165">
        <v>2</v>
      </c>
      <c r="E111" s="82" t="s">
        <v>17</v>
      </c>
      <c r="F111" s="342">
        <v>8000</v>
      </c>
      <c r="G111" s="118" t="s">
        <v>12</v>
      </c>
      <c r="H111" s="91">
        <f t="shared" si="6"/>
        <v>16000</v>
      </c>
      <c r="I111" s="96"/>
      <c r="J111" s="101">
        <f t="shared" si="7"/>
        <v>16000</v>
      </c>
      <c r="K111" s="51" t="s">
        <v>13</v>
      </c>
    </row>
    <row r="112" spans="2:11" x14ac:dyDescent="0.3">
      <c r="B112" s="81" t="s">
        <v>81</v>
      </c>
      <c r="C112" s="81"/>
      <c r="D112" s="165">
        <v>4</v>
      </c>
      <c r="E112" s="82" t="s">
        <v>17</v>
      </c>
      <c r="F112" s="179">
        <v>12000</v>
      </c>
      <c r="G112" s="118" t="s">
        <v>12</v>
      </c>
      <c r="H112" s="91">
        <f t="shared" si="6"/>
        <v>48000</v>
      </c>
      <c r="I112" s="96"/>
      <c r="J112" s="101">
        <f t="shared" si="7"/>
        <v>48000</v>
      </c>
      <c r="K112" s="51" t="s">
        <v>13</v>
      </c>
    </row>
    <row r="113" spans="2:11" x14ac:dyDescent="0.3">
      <c r="B113" s="81" t="s">
        <v>82</v>
      </c>
      <c r="C113" s="81"/>
      <c r="D113" s="165"/>
      <c r="E113" s="82" t="s">
        <v>17</v>
      </c>
      <c r="F113" s="179"/>
      <c r="G113" s="118" t="s">
        <v>12</v>
      </c>
      <c r="H113" s="91">
        <f t="shared" si="6"/>
        <v>0</v>
      </c>
      <c r="I113" s="96"/>
      <c r="J113" s="101">
        <f t="shared" si="7"/>
        <v>0</v>
      </c>
      <c r="K113" s="51" t="s">
        <v>13</v>
      </c>
    </row>
    <row r="114" spans="2:11" x14ac:dyDescent="0.3">
      <c r="B114" s="81" t="s">
        <v>114</v>
      </c>
      <c r="C114" s="81"/>
      <c r="D114" s="165"/>
      <c r="E114" s="82" t="s">
        <v>17</v>
      </c>
      <c r="F114" s="338">
        <v>8814</v>
      </c>
      <c r="G114" s="118" t="s">
        <v>12</v>
      </c>
      <c r="H114" s="91">
        <f t="shared" si="6"/>
        <v>0</v>
      </c>
      <c r="I114" s="96"/>
      <c r="J114" s="101">
        <f t="shared" si="7"/>
        <v>0</v>
      </c>
      <c r="K114" s="51" t="s">
        <v>13</v>
      </c>
    </row>
    <row r="115" spans="2:11" x14ac:dyDescent="0.3">
      <c r="B115" s="81" t="s">
        <v>115</v>
      </c>
      <c r="C115" s="112"/>
      <c r="D115" s="165"/>
      <c r="E115" s="82" t="s">
        <v>17</v>
      </c>
      <c r="F115" s="331">
        <v>10835</v>
      </c>
      <c r="G115" s="118" t="s">
        <v>12</v>
      </c>
      <c r="H115" s="91">
        <f t="shared" si="6"/>
        <v>0</v>
      </c>
      <c r="I115" s="96"/>
      <c r="J115" s="101">
        <f t="shared" si="7"/>
        <v>0</v>
      </c>
      <c r="K115" s="51" t="s">
        <v>13</v>
      </c>
    </row>
    <row r="116" spans="2:11" x14ac:dyDescent="0.3">
      <c r="B116" s="81" t="s">
        <v>116</v>
      </c>
      <c r="C116" s="81"/>
      <c r="D116" s="165"/>
      <c r="E116" s="82" t="s">
        <v>17</v>
      </c>
      <c r="F116" s="331">
        <v>12206</v>
      </c>
      <c r="G116" s="118" t="s">
        <v>12</v>
      </c>
      <c r="H116" s="91">
        <f t="shared" si="6"/>
        <v>0</v>
      </c>
      <c r="I116" s="96"/>
      <c r="J116" s="101">
        <f t="shared" si="7"/>
        <v>0</v>
      </c>
      <c r="K116" s="51" t="s">
        <v>13</v>
      </c>
    </row>
    <row r="117" spans="2:11" x14ac:dyDescent="0.3">
      <c r="B117" s="81" t="s">
        <v>117</v>
      </c>
      <c r="C117" s="81"/>
      <c r="D117" s="165"/>
      <c r="E117" s="82" t="s">
        <v>17</v>
      </c>
      <c r="F117" s="331">
        <v>11438</v>
      </c>
      <c r="G117" s="118" t="s">
        <v>12</v>
      </c>
      <c r="H117" s="91">
        <f t="shared" si="6"/>
        <v>0</v>
      </c>
      <c r="I117" s="96"/>
      <c r="J117" s="101">
        <f t="shared" si="7"/>
        <v>0</v>
      </c>
      <c r="K117" s="51" t="s">
        <v>13</v>
      </c>
    </row>
    <row r="118" spans="2:11" x14ac:dyDescent="0.3">
      <c r="B118" s="81" t="s">
        <v>118</v>
      </c>
      <c r="C118" s="81"/>
      <c r="D118" s="165"/>
      <c r="E118" s="176" t="s">
        <v>17</v>
      </c>
      <c r="F118" s="331">
        <v>12689</v>
      </c>
      <c r="G118" s="118" t="s">
        <v>12</v>
      </c>
      <c r="H118" s="91">
        <f t="shared" si="6"/>
        <v>0</v>
      </c>
      <c r="I118" s="96"/>
      <c r="J118" s="101">
        <f t="shared" si="7"/>
        <v>0</v>
      </c>
      <c r="K118" s="51" t="s">
        <v>13</v>
      </c>
    </row>
    <row r="119" spans="2:11" x14ac:dyDescent="0.3">
      <c r="B119" s="81" t="s">
        <v>119</v>
      </c>
      <c r="C119" s="81"/>
      <c r="D119" s="165"/>
      <c r="E119" s="82" t="s">
        <v>17</v>
      </c>
      <c r="F119" s="331">
        <v>16174</v>
      </c>
      <c r="G119" s="118" t="s">
        <v>12</v>
      </c>
      <c r="H119" s="91">
        <f t="shared" si="6"/>
        <v>0</v>
      </c>
      <c r="I119" s="96"/>
      <c r="J119" s="101">
        <f t="shared" si="7"/>
        <v>0</v>
      </c>
      <c r="K119" s="51" t="s">
        <v>13</v>
      </c>
    </row>
    <row r="120" spans="2:11" x14ac:dyDescent="0.3">
      <c r="B120" s="81" t="s">
        <v>120</v>
      </c>
      <c r="C120" s="81"/>
      <c r="D120" s="165"/>
      <c r="E120" s="82" t="s">
        <v>17</v>
      </c>
      <c r="F120" s="331">
        <v>14452</v>
      </c>
      <c r="G120" s="118" t="s">
        <v>12</v>
      </c>
      <c r="H120" s="91">
        <f t="shared" si="6"/>
        <v>0</v>
      </c>
      <c r="I120" s="96"/>
      <c r="J120" s="101">
        <f t="shared" si="7"/>
        <v>0</v>
      </c>
      <c r="K120" s="51" t="s">
        <v>13</v>
      </c>
    </row>
    <row r="121" spans="2:11" x14ac:dyDescent="0.3">
      <c r="B121" s="81" t="s">
        <v>121</v>
      </c>
      <c r="C121" s="81"/>
      <c r="D121" s="165"/>
      <c r="E121" s="82" t="s">
        <v>17</v>
      </c>
      <c r="F121" s="331">
        <v>17237</v>
      </c>
      <c r="G121" s="118" t="s">
        <v>12</v>
      </c>
      <c r="H121" s="91">
        <f t="shared" si="6"/>
        <v>0</v>
      </c>
      <c r="I121" s="96"/>
      <c r="J121" s="101">
        <f t="shared" si="7"/>
        <v>0</v>
      </c>
      <c r="K121" s="51" t="s">
        <v>13</v>
      </c>
    </row>
    <row r="122" spans="2:11" x14ac:dyDescent="0.3">
      <c r="B122" s="81" t="s">
        <v>122</v>
      </c>
      <c r="C122" s="81"/>
      <c r="D122" s="165"/>
      <c r="E122" s="82" t="s">
        <v>17</v>
      </c>
      <c r="F122" s="331">
        <v>21610</v>
      </c>
      <c r="G122" s="118" t="s">
        <v>12</v>
      </c>
      <c r="H122" s="91">
        <f t="shared" si="6"/>
        <v>0</v>
      </c>
      <c r="I122" s="96"/>
      <c r="J122" s="101">
        <f t="shared" si="7"/>
        <v>0</v>
      </c>
      <c r="K122" s="51" t="s">
        <v>13</v>
      </c>
    </row>
    <row r="123" spans="2:11" x14ac:dyDescent="0.3">
      <c r="B123" s="81" t="s">
        <v>123</v>
      </c>
      <c r="C123" s="81"/>
      <c r="D123" s="165"/>
      <c r="E123" s="82" t="s">
        <v>17</v>
      </c>
      <c r="F123" s="331">
        <v>16499</v>
      </c>
      <c r="G123" s="118" t="s">
        <v>12</v>
      </c>
      <c r="H123" s="91">
        <f t="shared" si="6"/>
        <v>0</v>
      </c>
      <c r="I123" s="96"/>
      <c r="J123" s="101">
        <f t="shared" si="7"/>
        <v>0</v>
      </c>
      <c r="K123" s="51" t="s">
        <v>13</v>
      </c>
    </row>
    <row r="124" spans="2:11" x14ac:dyDescent="0.3">
      <c r="B124" s="81" t="s">
        <v>124</v>
      </c>
      <c r="C124" s="81"/>
      <c r="D124" s="165"/>
      <c r="E124" s="82" t="s">
        <v>17</v>
      </c>
      <c r="F124" s="331">
        <v>20012</v>
      </c>
      <c r="G124" s="118" t="s">
        <v>12</v>
      </c>
      <c r="H124" s="91">
        <f t="shared" si="6"/>
        <v>0</v>
      </c>
      <c r="I124" s="96"/>
      <c r="J124" s="101">
        <f t="shared" si="7"/>
        <v>0</v>
      </c>
      <c r="K124" s="51" t="s">
        <v>13</v>
      </c>
    </row>
    <row r="125" spans="2:11" x14ac:dyDescent="0.3">
      <c r="B125" s="81" t="s">
        <v>125</v>
      </c>
      <c r="C125" s="81"/>
      <c r="D125" s="165">
        <v>1</v>
      </c>
      <c r="E125" s="82" t="s">
        <v>17</v>
      </c>
      <c r="F125" s="337">
        <v>8156</v>
      </c>
      <c r="G125" s="118" t="s">
        <v>12</v>
      </c>
      <c r="H125" s="91">
        <f t="shared" si="6"/>
        <v>8156</v>
      </c>
      <c r="I125" s="96"/>
      <c r="J125" s="101">
        <f t="shared" si="7"/>
        <v>8156</v>
      </c>
      <c r="K125" s="51" t="s">
        <v>13</v>
      </c>
    </row>
    <row r="126" spans="2:11" x14ac:dyDescent="0.3">
      <c r="B126" s="81" t="s">
        <v>126</v>
      </c>
      <c r="C126" s="81"/>
      <c r="D126" s="165"/>
      <c r="E126" s="82" t="s">
        <v>17</v>
      </c>
      <c r="F126" s="331">
        <v>11435</v>
      </c>
      <c r="G126" s="118" t="s">
        <v>12</v>
      </c>
      <c r="H126" s="91">
        <f t="shared" si="6"/>
        <v>0</v>
      </c>
      <c r="I126" s="96"/>
      <c r="J126" s="101">
        <f t="shared" si="7"/>
        <v>0</v>
      </c>
      <c r="K126" s="51" t="s">
        <v>13</v>
      </c>
    </row>
    <row r="127" spans="2:11" x14ac:dyDescent="0.3">
      <c r="B127" s="81" t="s">
        <v>149</v>
      </c>
      <c r="C127" s="81"/>
      <c r="D127" s="165"/>
      <c r="E127" s="82" t="s">
        <v>17</v>
      </c>
      <c r="F127" s="331">
        <v>18950</v>
      </c>
      <c r="G127" s="118" t="s">
        <v>12</v>
      </c>
      <c r="H127" s="91">
        <f t="shared" si="6"/>
        <v>0</v>
      </c>
      <c r="I127" s="96"/>
      <c r="J127" s="101">
        <f t="shared" si="7"/>
        <v>0</v>
      </c>
      <c r="K127" s="51" t="s">
        <v>13</v>
      </c>
    </row>
    <row r="128" spans="2:11" x14ac:dyDescent="0.3">
      <c r="B128" s="81" t="s">
        <v>150</v>
      </c>
      <c r="C128" s="81"/>
      <c r="D128" s="165"/>
      <c r="E128" s="82" t="s">
        <v>17</v>
      </c>
      <c r="F128" s="331">
        <v>9314</v>
      </c>
      <c r="G128" s="118" t="s">
        <v>12</v>
      </c>
      <c r="H128" s="91">
        <f t="shared" si="6"/>
        <v>0</v>
      </c>
      <c r="I128" s="96"/>
      <c r="J128" s="101">
        <f t="shared" si="7"/>
        <v>0</v>
      </c>
      <c r="K128" s="51" t="s">
        <v>13</v>
      </c>
    </row>
    <row r="129" spans="2:11" x14ac:dyDescent="0.3">
      <c r="B129" s="81" t="s">
        <v>83</v>
      </c>
      <c r="C129" s="81"/>
      <c r="D129" s="165"/>
      <c r="E129" s="82" t="s">
        <v>16</v>
      </c>
      <c r="F129" s="331">
        <v>6</v>
      </c>
      <c r="G129" s="118" t="s">
        <v>12</v>
      </c>
      <c r="H129" s="91">
        <f t="shared" si="6"/>
        <v>0</v>
      </c>
      <c r="I129" s="96"/>
      <c r="J129" s="101">
        <f t="shared" si="7"/>
        <v>0</v>
      </c>
      <c r="K129" s="51" t="s">
        <v>13</v>
      </c>
    </row>
    <row r="130" spans="2:11" x14ac:dyDescent="0.3">
      <c r="B130" s="81" t="s">
        <v>128</v>
      </c>
      <c r="C130" s="81"/>
      <c r="D130" s="165">
        <v>150</v>
      </c>
      <c r="E130" s="82" t="s">
        <v>32</v>
      </c>
      <c r="F130" s="331">
        <v>102</v>
      </c>
      <c r="G130" s="118" t="s">
        <v>12</v>
      </c>
      <c r="H130" s="91">
        <f t="shared" si="6"/>
        <v>15300</v>
      </c>
      <c r="I130" s="96"/>
      <c r="J130" s="101">
        <f t="shared" si="7"/>
        <v>15300</v>
      </c>
      <c r="K130" s="51" t="s">
        <v>13</v>
      </c>
    </row>
    <row r="131" spans="2:11" x14ac:dyDescent="0.3">
      <c r="B131" s="81" t="s">
        <v>127</v>
      </c>
      <c r="C131" s="81"/>
      <c r="D131" s="165"/>
      <c r="E131" s="82" t="s">
        <v>32</v>
      </c>
      <c r="F131" s="331">
        <v>136</v>
      </c>
      <c r="G131" s="118" t="s">
        <v>12</v>
      </c>
      <c r="H131" s="91">
        <f t="shared" si="6"/>
        <v>0</v>
      </c>
      <c r="I131" s="96"/>
      <c r="J131" s="101">
        <f t="shared" si="7"/>
        <v>0</v>
      </c>
      <c r="K131" s="51" t="s">
        <v>13</v>
      </c>
    </row>
    <row r="132" spans="2:11" x14ac:dyDescent="0.3">
      <c r="B132" s="97" t="s">
        <v>84</v>
      </c>
      <c r="C132" s="97"/>
      <c r="D132" s="165"/>
      <c r="E132" s="82" t="s">
        <v>20</v>
      </c>
      <c r="F132" s="343"/>
      <c r="G132" s="118" t="s">
        <v>12</v>
      </c>
      <c r="H132" s="91">
        <f t="shared" si="6"/>
        <v>0</v>
      </c>
      <c r="I132" s="96"/>
      <c r="J132" s="101">
        <f t="shared" si="7"/>
        <v>0</v>
      </c>
      <c r="K132" s="51" t="s">
        <v>13</v>
      </c>
    </row>
    <row r="133" spans="2:11" x14ac:dyDescent="0.3">
      <c r="B133" s="81" t="s">
        <v>85</v>
      </c>
      <c r="C133" s="81"/>
      <c r="D133" s="165"/>
      <c r="E133" s="82" t="s">
        <v>14</v>
      </c>
      <c r="F133" s="331">
        <v>815</v>
      </c>
      <c r="G133" s="118" t="s">
        <v>12</v>
      </c>
      <c r="H133" s="91">
        <f t="shared" si="6"/>
        <v>0</v>
      </c>
      <c r="I133" s="96"/>
      <c r="J133" s="101">
        <f t="shared" si="7"/>
        <v>0</v>
      </c>
      <c r="K133" s="51" t="s">
        <v>13</v>
      </c>
    </row>
    <row r="134" spans="2:11" x14ac:dyDescent="0.3">
      <c r="B134" s="81" t="s">
        <v>86</v>
      </c>
      <c r="C134" s="81"/>
      <c r="D134" s="165"/>
      <c r="E134" s="82" t="s">
        <v>14</v>
      </c>
      <c r="F134" s="331">
        <v>234</v>
      </c>
      <c r="G134" s="118" t="s">
        <v>12</v>
      </c>
      <c r="H134" s="91">
        <f t="shared" si="6"/>
        <v>0</v>
      </c>
      <c r="I134" s="96"/>
      <c r="J134" s="101">
        <f t="shared" si="7"/>
        <v>0</v>
      </c>
      <c r="K134" s="51" t="s">
        <v>13</v>
      </c>
    </row>
    <row r="135" spans="2:11" x14ac:dyDescent="0.3">
      <c r="B135" s="81" t="s">
        <v>87</v>
      </c>
      <c r="C135" s="81"/>
      <c r="D135" s="165"/>
      <c r="E135" s="176" t="s">
        <v>15</v>
      </c>
      <c r="F135" s="331">
        <v>2100</v>
      </c>
      <c r="G135" s="118" t="s">
        <v>12</v>
      </c>
      <c r="H135" s="91">
        <f t="shared" si="6"/>
        <v>0</v>
      </c>
      <c r="I135" s="96"/>
      <c r="J135" s="101">
        <f t="shared" si="7"/>
        <v>0</v>
      </c>
      <c r="K135" s="51" t="s">
        <v>13</v>
      </c>
    </row>
    <row r="136" spans="2:11" ht="15" customHeight="1" x14ac:dyDescent="0.3">
      <c r="B136" s="81" t="s">
        <v>207</v>
      </c>
      <c r="C136" s="81"/>
      <c r="D136" s="165"/>
      <c r="E136" s="176" t="s">
        <v>16</v>
      </c>
      <c r="F136" s="333">
        <v>13</v>
      </c>
      <c r="G136" s="118" t="s">
        <v>12</v>
      </c>
      <c r="H136" s="91">
        <f t="shared" si="6"/>
        <v>0</v>
      </c>
      <c r="I136" s="96"/>
      <c r="J136" s="101">
        <f t="shared" si="7"/>
        <v>0</v>
      </c>
      <c r="K136" s="51" t="s">
        <v>13</v>
      </c>
    </row>
    <row r="137" spans="2:11" ht="15" customHeight="1" x14ac:dyDescent="0.3">
      <c r="B137" s="97"/>
      <c r="C137" s="97"/>
      <c r="D137" s="165"/>
      <c r="E137" s="185"/>
      <c r="F137" s="186"/>
      <c r="G137" s="94" t="s">
        <v>12</v>
      </c>
      <c r="H137" s="83">
        <f>ROUND(D137*F137,3)</f>
        <v>0</v>
      </c>
      <c r="I137" s="96"/>
      <c r="J137" s="101">
        <f>H137*(1-I137)</f>
        <v>0</v>
      </c>
      <c r="K137" s="51" t="s">
        <v>13</v>
      </c>
    </row>
    <row r="138" spans="2:11" ht="15" customHeight="1" x14ac:dyDescent="0.3">
      <c r="B138" s="97"/>
      <c r="C138" s="97"/>
      <c r="D138" s="165"/>
      <c r="E138" s="144"/>
      <c r="F138" s="186"/>
      <c r="G138" s="94" t="s">
        <v>12</v>
      </c>
      <c r="H138" s="83">
        <f>ROUND(D138*F138,3)</f>
        <v>0</v>
      </c>
      <c r="I138" s="96"/>
      <c r="J138" s="101">
        <f>H138*(1-I138)</f>
        <v>0</v>
      </c>
      <c r="K138" s="51" t="s">
        <v>13</v>
      </c>
    </row>
    <row r="139" spans="2:11" ht="15" customHeight="1" x14ac:dyDescent="0.3">
      <c r="B139" s="97"/>
      <c r="C139" s="97"/>
      <c r="D139" s="165"/>
      <c r="E139" s="185"/>
      <c r="F139" s="186"/>
      <c r="G139" s="94" t="s">
        <v>12</v>
      </c>
      <c r="H139" s="91">
        <f t="shared" si="6"/>
        <v>0</v>
      </c>
      <c r="I139" s="96"/>
      <c r="J139" s="101">
        <f t="shared" si="7"/>
        <v>0</v>
      </c>
      <c r="K139" s="51" t="s">
        <v>13</v>
      </c>
    </row>
    <row r="140" spans="2:11" x14ac:dyDescent="0.3">
      <c r="B140" s="162" t="s">
        <v>25</v>
      </c>
      <c r="C140" s="163"/>
      <c r="D140" s="168"/>
      <c r="E140" s="160"/>
      <c r="F140" s="161"/>
      <c r="G140" s="107" t="s">
        <v>12</v>
      </c>
      <c r="H140" s="91">
        <f t="shared" si="6"/>
        <v>0</v>
      </c>
      <c r="I140" s="108"/>
      <c r="J140" s="109">
        <f t="shared" si="7"/>
        <v>0</v>
      </c>
      <c r="K140" s="51" t="s">
        <v>13</v>
      </c>
    </row>
    <row r="141" spans="2:11" ht="35.25" customHeight="1" thickBot="1" x14ac:dyDescent="0.35">
      <c r="B141" s="390" t="s">
        <v>143</v>
      </c>
      <c r="C141" s="391"/>
      <c r="D141" s="389" t="s">
        <v>88</v>
      </c>
      <c r="E141" s="389"/>
      <c r="F141" s="389"/>
      <c r="G141" s="311" t="s">
        <v>12</v>
      </c>
      <c r="H141" s="312">
        <f>SUM(H45:H140)</f>
        <v>408876</v>
      </c>
      <c r="I141" s="106"/>
      <c r="J141" s="313">
        <f>SUM(J45:J140)</f>
        <v>408876</v>
      </c>
      <c r="K141" s="51" t="s">
        <v>13</v>
      </c>
    </row>
    <row r="142" spans="2:11" ht="15" x14ac:dyDescent="0.3">
      <c r="B142" s="372" t="s">
        <v>131</v>
      </c>
      <c r="C142" s="373"/>
      <c r="D142" s="373"/>
      <c r="E142" s="373"/>
      <c r="F142" s="373"/>
      <c r="G142" s="373"/>
      <c r="H142" s="373"/>
      <c r="I142" s="373"/>
      <c r="J142" s="374"/>
      <c r="K142" s="52"/>
    </row>
    <row r="143" spans="2:11" x14ac:dyDescent="0.3">
      <c r="B143" s="201" t="s">
        <v>89</v>
      </c>
      <c r="C143" s="202"/>
      <c r="D143" s="203"/>
      <c r="E143" s="204"/>
      <c r="F143" s="205"/>
      <c r="G143" s="202"/>
      <c r="H143" s="205"/>
      <c r="I143" s="202"/>
      <c r="J143" s="206"/>
      <c r="K143" s="52"/>
    </row>
    <row r="144" spans="2:11" hidden="1" x14ac:dyDescent="0.3">
      <c r="D144"/>
      <c r="F144"/>
      <c r="H144"/>
      <c r="I144"/>
      <c r="J144"/>
      <c r="K144" s="52"/>
    </row>
    <row r="145" spans="2:11" x14ac:dyDescent="0.3">
      <c r="B145" s="143"/>
      <c r="C145" s="143"/>
      <c r="D145" s="165"/>
      <c r="E145" s="144"/>
      <c r="F145" s="149"/>
      <c r="G145" s="94" t="s">
        <v>12</v>
      </c>
      <c r="H145" s="95">
        <f>ROUND(D145*F145,3)</f>
        <v>0</v>
      </c>
      <c r="I145" s="147"/>
      <c r="J145" s="101">
        <f>H145*(1-I145)</f>
        <v>0</v>
      </c>
      <c r="K145" s="52"/>
    </row>
    <row r="146" spans="2:11" x14ac:dyDescent="0.3">
      <c r="B146" s="143"/>
      <c r="C146" s="143"/>
      <c r="D146" s="165"/>
      <c r="E146" s="144"/>
      <c r="F146" s="149"/>
      <c r="G146" s="94" t="s">
        <v>12</v>
      </c>
      <c r="H146" s="95">
        <f t="shared" ref="H146:H150" si="10">ROUND(D146*F146,3)</f>
        <v>0</v>
      </c>
      <c r="I146" s="147"/>
      <c r="J146" s="101">
        <f t="shared" ref="J146:J179" si="11">H146*(1-I146)</f>
        <v>0</v>
      </c>
      <c r="K146" s="52"/>
    </row>
    <row r="147" spans="2:11" x14ac:dyDescent="0.3">
      <c r="B147" s="143"/>
      <c r="C147" s="143"/>
      <c r="D147" s="165"/>
      <c r="E147" s="144"/>
      <c r="F147" s="149"/>
      <c r="G147" s="94" t="s">
        <v>12</v>
      </c>
      <c r="H147" s="95">
        <f t="shared" si="10"/>
        <v>0</v>
      </c>
      <c r="I147" s="147"/>
      <c r="J147" s="101">
        <f t="shared" si="11"/>
        <v>0</v>
      </c>
      <c r="K147" s="52"/>
    </row>
    <row r="148" spans="2:11" x14ac:dyDescent="0.3">
      <c r="B148" s="143"/>
      <c r="C148" s="143"/>
      <c r="D148" s="165"/>
      <c r="E148" s="144"/>
      <c r="F148" s="145"/>
      <c r="G148" s="94" t="s">
        <v>12</v>
      </c>
      <c r="H148" s="95">
        <f t="shared" si="10"/>
        <v>0</v>
      </c>
      <c r="I148" s="147"/>
      <c r="J148" s="101">
        <f t="shared" si="11"/>
        <v>0</v>
      </c>
      <c r="K148" s="52"/>
    </row>
    <row r="149" spans="2:11" x14ac:dyDescent="0.3">
      <c r="B149" s="143"/>
      <c r="C149" s="143"/>
      <c r="D149" s="165"/>
      <c r="E149" s="144"/>
      <c r="F149" s="149"/>
      <c r="G149" s="94" t="s">
        <v>12</v>
      </c>
      <c r="H149" s="95">
        <f t="shared" si="10"/>
        <v>0</v>
      </c>
      <c r="I149" s="147"/>
      <c r="J149" s="101">
        <f t="shared" si="11"/>
        <v>0</v>
      </c>
      <c r="K149" s="52"/>
    </row>
    <row r="150" spans="2:11" x14ac:dyDescent="0.3">
      <c r="B150" s="150"/>
      <c r="C150" s="150"/>
      <c r="D150" s="169"/>
      <c r="E150" s="151"/>
      <c r="F150" s="152"/>
      <c r="G150" s="98" t="s">
        <v>12</v>
      </c>
      <c r="H150" s="95">
        <f t="shared" si="10"/>
        <v>0</v>
      </c>
      <c r="I150" s="148"/>
      <c r="J150" s="102">
        <f t="shared" si="11"/>
        <v>0</v>
      </c>
      <c r="K150" s="52"/>
    </row>
    <row r="151" spans="2:11" x14ac:dyDescent="0.3">
      <c r="B151" s="207" t="s">
        <v>138</v>
      </c>
      <c r="C151" s="207"/>
      <c r="D151" s="208"/>
      <c r="E151" s="209" t="s">
        <v>134</v>
      </c>
      <c r="F151" s="210"/>
      <c r="G151" s="211"/>
      <c r="H151" s="212"/>
      <c r="I151" s="64"/>
      <c r="J151" s="105"/>
      <c r="K151" s="52"/>
    </row>
    <row r="152" spans="2:11" x14ac:dyDescent="0.3">
      <c r="B152" s="143"/>
      <c r="C152" s="143"/>
      <c r="D152" s="165"/>
      <c r="E152" s="144"/>
      <c r="F152" s="149"/>
      <c r="G152" s="94" t="s">
        <v>12</v>
      </c>
      <c r="H152" s="95">
        <f>ROUND(D152*F152,3)</f>
        <v>0</v>
      </c>
      <c r="I152" s="96"/>
      <c r="J152" s="101">
        <f t="shared" si="11"/>
        <v>0</v>
      </c>
      <c r="K152" s="12"/>
    </row>
    <row r="153" spans="2:11" x14ac:dyDescent="0.3">
      <c r="B153" s="143"/>
      <c r="C153" s="143"/>
      <c r="D153" s="165"/>
      <c r="E153" s="144"/>
      <c r="F153" s="149"/>
      <c r="G153" s="94" t="s">
        <v>12</v>
      </c>
      <c r="H153" s="95">
        <f t="shared" ref="H153:H157" si="12">ROUND(D153*F153,3)</f>
        <v>0</v>
      </c>
      <c r="I153" s="96"/>
      <c r="J153" s="101">
        <f t="shared" si="11"/>
        <v>0</v>
      </c>
      <c r="K153" s="52"/>
    </row>
    <row r="154" spans="2:11" x14ac:dyDescent="0.3">
      <c r="B154" s="143"/>
      <c r="C154" s="143"/>
      <c r="D154" s="165"/>
      <c r="E154" s="144"/>
      <c r="F154" s="149"/>
      <c r="G154" s="94" t="s">
        <v>12</v>
      </c>
      <c r="H154" s="95">
        <f t="shared" si="12"/>
        <v>0</v>
      </c>
      <c r="I154" s="96"/>
      <c r="J154" s="101">
        <f t="shared" si="11"/>
        <v>0</v>
      </c>
      <c r="K154" s="52"/>
    </row>
    <row r="155" spans="2:11" x14ac:dyDescent="0.3">
      <c r="B155" s="143"/>
      <c r="C155" s="143"/>
      <c r="D155" s="165"/>
      <c r="E155" s="144"/>
      <c r="F155" s="149"/>
      <c r="G155" s="94" t="s">
        <v>12</v>
      </c>
      <c r="H155" s="95">
        <f t="shared" si="12"/>
        <v>0</v>
      </c>
      <c r="I155" s="96"/>
      <c r="J155" s="101">
        <f t="shared" si="11"/>
        <v>0</v>
      </c>
      <c r="K155" s="52"/>
    </row>
    <row r="156" spans="2:11" x14ac:dyDescent="0.3">
      <c r="B156" s="143"/>
      <c r="C156" s="143"/>
      <c r="D156" s="165"/>
      <c r="E156" s="144"/>
      <c r="F156" s="149"/>
      <c r="G156" s="94" t="s">
        <v>12</v>
      </c>
      <c r="H156" s="95">
        <f t="shared" si="12"/>
        <v>0</v>
      </c>
      <c r="I156" s="96"/>
      <c r="J156" s="101">
        <f t="shared" si="11"/>
        <v>0</v>
      </c>
      <c r="K156" s="52"/>
    </row>
    <row r="157" spans="2:11" x14ac:dyDescent="0.3">
      <c r="B157" s="150"/>
      <c r="C157" s="150"/>
      <c r="D157" s="169"/>
      <c r="E157" s="151"/>
      <c r="F157" s="152"/>
      <c r="G157" s="98" t="s">
        <v>12</v>
      </c>
      <c r="H157" s="95">
        <f t="shared" si="12"/>
        <v>0</v>
      </c>
      <c r="I157" s="99"/>
      <c r="J157" s="102">
        <f t="shared" si="11"/>
        <v>0</v>
      </c>
      <c r="K157" s="52"/>
    </row>
    <row r="158" spans="2:11" x14ac:dyDescent="0.3">
      <c r="B158" s="213" t="s">
        <v>90</v>
      </c>
      <c r="C158" s="213"/>
      <c r="D158" s="214"/>
      <c r="E158" s="215"/>
      <c r="F158" s="216"/>
      <c r="G158" s="213"/>
      <c r="H158" s="216"/>
      <c r="I158" s="217"/>
      <c r="J158" s="216"/>
      <c r="K158" s="52"/>
    </row>
    <row r="159" spans="2:11" x14ac:dyDescent="0.3">
      <c r="B159" s="81" t="s">
        <v>91</v>
      </c>
      <c r="C159" s="81"/>
      <c r="D159" s="165"/>
      <c r="E159" s="119" t="s">
        <v>20</v>
      </c>
      <c r="F159" s="180">
        <v>90</v>
      </c>
      <c r="G159" s="94" t="s">
        <v>12</v>
      </c>
      <c r="H159" s="95">
        <f>ROUND(D159*F159,3)</f>
        <v>0</v>
      </c>
      <c r="I159" s="96"/>
      <c r="J159" s="101">
        <f t="shared" si="11"/>
        <v>0</v>
      </c>
      <c r="K159" s="52"/>
    </row>
    <row r="160" spans="2:11" x14ac:dyDescent="0.3">
      <c r="B160" s="81" t="s">
        <v>92</v>
      </c>
      <c r="C160" s="81"/>
      <c r="D160" s="165"/>
      <c r="E160" s="119" t="s">
        <v>20</v>
      </c>
      <c r="F160" s="180">
        <v>105</v>
      </c>
      <c r="G160" s="94" t="s">
        <v>12</v>
      </c>
      <c r="H160" s="95">
        <f t="shared" ref="H160:H166" si="13">ROUND(D160*F160,3)</f>
        <v>0</v>
      </c>
      <c r="I160" s="96"/>
      <c r="J160" s="101">
        <f t="shared" si="11"/>
        <v>0</v>
      </c>
      <c r="K160" s="12"/>
    </row>
    <row r="161" spans="2:11" x14ac:dyDescent="0.3">
      <c r="B161" s="81" t="s">
        <v>93</v>
      </c>
      <c r="C161" s="81"/>
      <c r="D161" s="165"/>
      <c r="E161" s="119" t="s">
        <v>17</v>
      </c>
      <c r="F161" s="180">
        <v>2599</v>
      </c>
      <c r="G161" s="94" t="s">
        <v>12</v>
      </c>
      <c r="H161" s="95">
        <f t="shared" si="13"/>
        <v>0</v>
      </c>
      <c r="I161" s="96"/>
      <c r="J161" s="101">
        <f t="shared" si="11"/>
        <v>0</v>
      </c>
      <c r="K161" s="52"/>
    </row>
    <row r="162" spans="2:11" x14ac:dyDescent="0.3">
      <c r="B162" s="81" t="s">
        <v>130</v>
      </c>
      <c r="C162" s="81"/>
      <c r="D162" s="165"/>
      <c r="E162" s="119" t="s">
        <v>17</v>
      </c>
      <c r="F162" s="180">
        <v>9228</v>
      </c>
      <c r="G162" s="94" t="s">
        <v>12</v>
      </c>
      <c r="H162" s="95">
        <f t="shared" si="13"/>
        <v>0</v>
      </c>
      <c r="I162" s="96"/>
      <c r="J162" s="101">
        <f t="shared" si="11"/>
        <v>0</v>
      </c>
      <c r="K162" s="52"/>
    </row>
    <row r="163" spans="2:11" x14ac:dyDescent="0.3">
      <c r="B163" s="81" t="s">
        <v>94</v>
      </c>
      <c r="C163" s="81"/>
      <c r="D163" s="165"/>
      <c r="E163" s="119" t="s">
        <v>17</v>
      </c>
      <c r="F163" s="180">
        <v>1852</v>
      </c>
      <c r="G163" s="94" t="s">
        <v>12</v>
      </c>
      <c r="H163" s="95">
        <f t="shared" si="13"/>
        <v>0</v>
      </c>
      <c r="I163" s="96"/>
      <c r="J163" s="101">
        <f t="shared" si="11"/>
        <v>0</v>
      </c>
      <c r="K163" s="52"/>
    </row>
    <row r="164" spans="2:11" x14ac:dyDescent="0.3">
      <c r="B164" s="81" t="s">
        <v>95</v>
      </c>
      <c r="C164" s="81"/>
      <c r="D164" s="165"/>
      <c r="E164" s="117" t="s">
        <v>17</v>
      </c>
      <c r="F164" s="156"/>
      <c r="G164" s="94" t="s">
        <v>12</v>
      </c>
      <c r="H164" s="95">
        <f t="shared" si="13"/>
        <v>0</v>
      </c>
      <c r="I164" s="96"/>
      <c r="J164" s="101">
        <f t="shared" si="11"/>
        <v>0</v>
      </c>
      <c r="K164" s="52"/>
    </row>
    <row r="165" spans="2:11" x14ac:dyDescent="0.3">
      <c r="B165" s="137"/>
      <c r="C165" s="137"/>
      <c r="D165" s="165"/>
      <c r="E165" s="144"/>
      <c r="F165" s="145"/>
      <c r="G165" s="94" t="s">
        <v>12</v>
      </c>
      <c r="H165" s="95">
        <f t="shared" si="13"/>
        <v>0</v>
      </c>
      <c r="I165" s="96"/>
      <c r="J165" s="101">
        <f t="shared" si="11"/>
        <v>0</v>
      </c>
      <c r="K165" s="52"/>
    </row>
    <row r="166" spans="2:11" x14ac:dyDescent="0.3">
      <c r="B166" s="153" t="s">
        <v>25</v>
      </c>
      <c r="C166" s="154"/>
      <c r="D166" s="169"/>
      <c r="E166" s="151"/>
      <c r="F166" s="155"/>
      <c r="G166" s="98" t="s">
        <v>12</v>
      </c>
      <c r="H166" s="95">
        <f t="shared" si="13"/>
        <v>0</v>
      </c>
      <c r="I166" s="99"/>
      <c r="J166" s="102">
        <f t="shared" si="11"/>
        <v>0</v>
      </c>
      <c r="K166" s="12"/>
    </row>
    <row r="167" spans="2:11" x14ac:dyDescent="0.3">
      <c r="B167" s="213" t="s">
        <v>96</v>
      </c>
      <c r="C167" s="213"/>
      <c r="D167" s="214"/>
      <c r="E167" s="218"/>
      <c r="F167" s="216"/>
      <c r="G167" s="213"/>
      <c r="H167" s="216"/>
      <c r="I167" s="217"/>
      <c r="J167" s="216"/>
      <c r="K167" s="52"/>
    </row>
    <row r="168" spans="2:11" x14ac:dyDescent="0.3">
      <c r="B168" s="81" t="s">
        <v>97</v>
      </c>
      <c r="C168" s="81"/>
      <c r="D168" s="165"/>
      <c r="E168" s="120" t="s">
        <v>20</v>
      </c>
      <c r="F168" s="180">
        <v>90</v>
      </c>
      <c r="G168" s="94" t="s">
        <v>12</v>
      </c>
      <c r="H168" s="95">
        <f>ROUND(D168*F168,3)</f>
        <v>0</v>
      </c>
      <c r="I168" s="147"/>
      <c r="J168" s="101">
        <f t="shared" si="11"/>
        <v>0</v>
      </c>
      <c r="K168" s="52"/>
    </row>
    <row r="169" spans="2:11" x14ac:dyDescent="0.3">
      <c r="B169" s="81" t="s">
        <v>98</v>
      </c>
      <c r="C169" s="81"/>
      <c r="D169" s="165"/>
      <c r="E169" s="119" t="s">
        <v>17</v>
      </c>
      <c r="F169" s="180">
        <v>6136</v>
      </c>
      <c r="G169" s="94" t="s">
        <v>12</v>
      </c>
      <c r="H169" s="95">
        <f t="shared" ref="H169:H173" si="14">ROUND(D169*F169,3)</f>
        <v>0</v>
      </c>
      <c r="I169" s="147"/>
      <c r="J169" s="101">
        <f t="shared" si="11"/>
        <v>0</v>
      </c>
      <c r="K169" s="52"/>
    </row>
    <row r="170" spans="2:11" x14ac:dyDescent="0.3">
      <c r="B170" s="81" t="s">
        <v>99</v>
      </c>
      <c r="C170" s="81"/>
      <c r="D170" s="165"/>
      <c r="E170" s="119" t="s">
        <v>17</v>
      </c>
      <c r="F170" s="180">
        <v>1962</v>
      </c>
      <c r="G170" s="94" t="s">
        <v>12</v>
      </c>
      <c r="H170" s="95">
        <f t="shared" si="14"/>
        <v>0</v>
      </c>
      <c r="I170" s="147"/>
      <c r="J170" s="101">
        <f t="shared" si="11"/>
        <v>0</v>
      </c>
      <c r="K170" s="52"/>
    </row>
    <row r="171" spans="2:11" ht="15" customHeight="1" x14ac:dyDescent="0.3">
      <c r="B171" s="81" t="s">
        <v>100</v>
      </c>
      <c r="C171" s="81"/>
      <c r="D171" s="165"/>
      <c r="E171" s="117" t="s">
        <v>17</v>
      </c>
      <c r="F171" s="157"/>
      <c r="G171" s="94" t="s">
        <v>12</v>
      </c>
      <c r="H171" s="95">
        <f t="shared" si="14"/>
        <v>0</v>
      </c>
      <c r="I171" s="147"/>
      <c r="J171" s="101">
        <f t="shared" si="11"/>
        <v>0</v>
      </c>
      <c r="K171" s="54"/>
    </row>
    <row r="172" spans="2:11" x14ac:dyDescent="0.3">
      <c r="B172" s="137"/>
      <c r="C172" s="137"/>
      <c r="D172" s="165"/>
      <c r="E172" s="144"/>
      <c r="F172" s="145"/>
      <c r="G172" s="94" t="s">
        <v>12</v>
      </c>
      <c r="H172" s="95">
        <f t="shared" si="14"/>
        <v>0</v>
      </c>
      <c r="I172" s="147"/>
      <c r="J172" s="101">
        <f t="shared" si="11"/>
        <v>0</v>
      </c>
      <c r="K172" s="45"/>
    </row>
    <row r="173" spans="2:11" x14ac:dyDescent="0.3">
      <c r="B173" s="153" t="s">
        <v>25</v>
      </c>
      <c r="C173" s="154"/>
      <c r="D173" s="169"/>
      <c r="E173" s="151"/>
      <c r="F173" s="155"/>
      <c r="G173" s="98" t="s">
        <v>12</v>
      </c>
      <c r="H173" s="95">
        <f t="shared" si="14"/>
        <v>0</v>
      </c>
      <c r="I173" s="148"/>
      <c r="J173" s="102">
        <f t="shared" si="11"/>
        <v>0</v>
      </c>
      <c r="K173" s="50"/>
    </row>
    <row r="174" spans="2:11" x14ac:dyDescent="0.3">
      <c r="B174" s="213" t="s">
        <v>132</v>
      </c>
      <c r="C174" s="213"/>
      <c r="D174" s="219"/>
      <c r="E174" s="220" t="s">
        <v>133</v>
      </c>
      <c r="F174" s="216"/>
      <c r="G174" s="213"/>
      <c r="H174" s="216"/>
      <c r="I174" s="217"/>
      <c r="J174" s="216"/>
      <c r="K174" s="55"/>
    </row>
    <row r="175" spans="2:11" x14ac:dyDescent="0.3">
      <c r="B175" s="143"/>
      <c r="C175" s="143"/>
      <c r="D175" s="165"/>
      <c r="E175" s="93" t="s">
        <v>17</v>
      </c>
      <c r="F175" s="149"/>
      <c r="G175" s="94" t="s">
        <v>12</v>
      </c>
      <c r="H175" s="95">
        <f>ROUND(D175*F175,3)</f>
        <v>0</v>
      </c>
      <c r="I175" s="147"/>
      <c r="J175" s="101">
        <f t="shared" si="11"/>
        <v>0</v>
      </c>
      <c r="K175" s="55"/>
    </row>
    <row r="176" spans="2:11" x14ac:dyDescent="0.3">
      <c r="B176" s="143"/>
      <c r="C176" s="143"/>
      <c r="D176" s="165"/>
      <c r="E176" s="93" t="s">
        <v>17</v>
      </c>
      <c r="F176" s="149"/>
      <c r="G176" s="94" t="s">
        <v>12</v>
      </c>
      <c r="H176" s="95">
        <f t="shared" ref="H176:H179" si="15">ROUND(D176*F176,3)</f>
        <v>0</v>
      </c>
      <c r="I176" s="147"/>
      <c r="J176" s="101">
        <f t="shared" si="11"/>
        <v>0</v>
      </c>
      <c r="K176" s="55"/>
    </row>
    <row r="177" spans="1:11" x14ac:dyDescent="0.3">
      <c r="B177" s="143"/>
      <c r="C177" s="143"/>
      <c r="D177" s="165"/>
      <c r="E177" s="93" t="s">
        <v>17</v>
      </c>
      <c r="F177" s="149"/>
      <c r="G177" s="94" t="s">
        <v>12</v>
      </c>
      <c r="H177" s="95">
        <f t="shared" si="15"/>
        <v>0</v>
      </c>
      <c r="I177" s="147"/>
      <c r="J177" s="101">
        <f t="shared" si="11"/>
        <v>0</v>
      </c>
      <c r="K177" s="16"/>
    </row>
    <row r="178" spans="1:11" x14ac:dyDescent="0.3">
      <c r="B178" s="143"/>
      <c r="C178" s="143"/>
      <c r="D178" s="165"/>
      <c r="E178" s="93" t="s">
        <v>17</v>
      </c>
      <c r="F178" s="149"/>
      <c r="G178" s="94" t="s">
        <v>12</v>
      </c>
      <c r="H178" s="95">
        <f t="shared" si="15"/>
        <v>0</v>
      </c>
      <c r="I178" s="147"/>
      <c r="J178" s="101">
        <f t="shared" si="11"/>
        <v>0</v>
      </c>
      <c r="K178" s="16"/>
    </row>
    <row r="179" spans="1:11" x14ac:dyDescent="0.3">
      <c r="B179" s="143"/>
      <c r="C179" s="143"/>
      <c r="D179" s="165"/>
      <c r="E179" s="93" t="s">
        <v>17</v>
      </c>
      <c r="F179" s="149"/>
      <c r="G179" s="94" t="s">
        <v>12</v>
      </c>
      <c r="H179" s="95">
        <f t="shared" si="15"/>
        <v>0</v>
      </c>
      <c r="I179" s="147"/>
      <c r="J179" s="101">
        <f t="shared" si="11"/>
        <v>0</v>
      </c>
      <c r="K179" s="16"/>
    </row>
    <row r="180" spans="1:11" ht="15.6" x14ac:dyDescent="0.3">
      <c r="B180" s="398" t="s">
        <v>142</v>
      </c>
      <c r="C180" s="399"/>
      <c r="D180" s="400" t="s">
        <v>101</v>
      </c>
      <c r="E180" s="400"/>
      <c r="F180" s="400"/>
      <c r="G180" s="221" t="s">
        <v>12</v>
      </c>
      <c r="H180" s="222">
        <f>SUM(H145:H179)</f>
        <v>0</v>
      </c>
      <c r="I180" s="223"/>
      <c r="J180" s="224">
        <f>SUM(J145:J179)</f>
        <v>0</v>
      </c>
      <c r="K180" s="16"/>
    </row>
    <row r="181" spans="1:11" x14ac:dyDescent="0.3">
      <c r="A181" s="329"/>
      <c r="B181" s="348" t="s">
        <v>135</v>
      </c>
      <c r="C181" s="348"/>
      <c r="D181" s="349"/>
      <c r="E181" s="350" t="s">
        <v>30</v>
      </c>
      <c r="F181" s="351"/>
      <c r="G181" s="353" t="s">
        <v>12</v>
      </c>
      <c r="H181" s="355">
        <f>ROUND(F181,3)</f>
        <v>0</v>
      </c>
      <c r="I181" s="357"/>
      <c r="J181" s="230">
        <f>H181</f>
        <v>0</v>
      </c>
      <c r="K181" s="16"/>
    </row>
    <row r="182" spans="1:11" x14ac:dyDescent="0.3">
      <c r="B182" s="225" t="s">
        <v>148</v>
      </c>
      <c r="C182" s="226"/>
      <c r="D182" s="227"/>
      <c r="E182" s="228" t="s">
        <v>30</v>
      </c>
      <c r="F182" s="61"/>
      <c r="G182" s="354" t="s">
        <v>12</v>
      </c>
      <c r="H182" s="356">
        <f>ROUND(F182,3)</f>
        <v>0</v>
      </c>
      <c r="I182" s="358"/>
      <c r="J182" s="352">
        <f>H182</f>
        <v>0</v>
      </c>
      <c r="K182" s="16"/>
    </row>
    <row r="183" spans="1:11" x14ac:dyDescent="0.3">
      <c r="B183" s="231"/>
      <c r="C183" s="232"/>
      <c r="D183" s="233"/>
      <c r="E183" s="234"/>
      <c r="F183" s="235"/>
      <c r="G183" s="236"/>
      <c r="H183" s="237"/>
      <c r="I183" s="229"/>
      <c r="J183" s="238"/>
      <c r="K183" s="16"/>
    </row>
    <row r="184" spans="1:11" ht="16.2" thickBot="1" x14ac:dyDescent="0.35">
      <c r="B184" s="239"/>
      <c r="C184" s="240"/>
      <c r="D184" s="241"/>
      <c r="E184" s="234"/>
      <c r="F184" s="242"/>
      <c r="G184" s="243"/>
      <c r="H184" s="242"/>
      <c r="I184" s="244" t="s">
        <v>102</v>
      </c>
      <c r="J184" s="245">
        <f>SUM(H41,H141,H180,H181,H182)</f>
        <v>471874.95</v>
      </c>
      <c r="K184" s="16"/>
    </row>
    <row r="185" spans="1:11" x14ac:dyDescent="0.3">
      <c r="B185" s="246"/>
      <c r="C185" s="247"/>
      <c r="D185" s="241"/>
      <c r="E185" s="234"/>
      <c r="F185" s="242"/>
      <c r="G185" s="243"/>
      <c r="H185" s="248"/>
      <c r="I185" s="249" t="s">
        <v>136</v>
      </c>
      <c r="J185" s="250"/>
      <c r="K185" s="49"/>
    </row>
    <row r="186" spans="1:11" x14ac:dyDescent="0.3">
      <c r="B186" s="246"/>
      <c r="C186" s="247"/>
      <c r="D186" s="241"/>
      <c r="E186" s="234"/>
      <c r="F186" s="251"/>
      <c r="G186" s="243"/>
      <c r="H186" s="248"/>
      <c r="I186" s="252"/>
      <c r="J186" s="250"/>
      <c r="K186" s="49"/>
    </row>
    <row r="187" spans="1:11" ht="15" customHeight="1" thickBot="1" x14ac:dyDescent="0.35">
      <c r="B187" s="246"/>
      <c r="C187" s="247"/>
      <c r="D187" s="241"/>
      <c r="E187" s="234"/>
      <c r="F187" s="242"/>
      <c r="G187" s="243"/>
      <c r="H187" s="248"/>
      <c r="I187" s="244" t="s">
        <v>109</v>
      </c>
      <c r="J187" s="253">
        <f>SUM(J41,J141,J180,J181,J182)</f>
        <v>471874.95</v>
      </c>
      <c r="K187" s="47"/>
    </row>
    <row r="188" spans="1:11" ht="15" thickTop="1" x14ac:dyDescent="0.3">
      <c r="B188" s="246"/>
      <c r="C188" s="247"/>
      <c r="D188" s="241"/>
      <c r="E188" s="234"/>
      <c r="F188" s="242"/>
      <c r="G188" s="243"/>
      <c r="H188" s="248"/>
      <c r="I188" s="249" t="s">
        <v>137</v>
      </c>
      <c r="J188" s="250"/>
      <c r="K188" s="48"/>
    </row>
    <row r="189" spans="1:11" x14ac:dyDescent="0.3">
      <c r="B189" s="246"/>
      <c r="C189" s="247"/>
      <c r="D189" s="241"/>
      <c r="E189" s="234"/>
      <c r="F189" s="251"/>
      <c r="G189" s="243"/>
      <c r="H189" s="248"/>
      <c r="I189" s="252"/>
      <c r="J189" s="250"/>
      <c r="K189" s="14"/>
    </row>
    <row r="190" spans="1:11" ht="16.2" thickBot="1" x14ac:dyDescent="0.35">
      <c r="B190" s="246"/>
      <c r="C190" s="247"/>
      <c r="D190" s="241"/>
      <c r="E190" s="234"/>
      <c r="F190" s="242"/>
      <c r="G190" s="243"/>
      <c r="H190" s="248"/>
      <c r="I190" s="244" t="s">
        <v>103</v>
      </c>
      <c r="J190" s="254">
        <f>SUM(H13:H23,H141)*0.2</f>
        <v>88662.6</v>
      </c>
      <c r="K190" s="56"/>
    </row>
    <row r="191" spans="1:11" ht="15" thickTop="1" x14ac:dyDescent="0.3">
      <c r="B191" s="246"/>
      <c r="C191" s="247"/>
      <c r="D191" s="241"/>
      <c r="E191" s="234"/>
      <c r="F191" s="242"/>
      <c r="G191" s="243"/>
      <c r="H191" s="248"/>
      <c r="I191" s="249" t="s">
        <v>104</v>
      </c>
      <c r="J191" s="250"/>
      <c r="K191" s="56"/>
    </row>
    <row r="192" spans="1:11" x14ac:dyDescent="0.3">
      <c r="B192" s="255"/>
      <c r="C192" s="256"/>
      <c r="D192" s="257"/>
      <c r="E192" s="258"/>
      <c r="F192" s="259"/>
      <c r="G192" s="260"/>
      <c r="H192" s="261"/>
      <c r="I192" s="262"/>
      <c r="J192" s="263"/>
      <c r="K192" s="14"/>
    </row>
    <row r="193" spans="2:11" x14ac:dyDescent="0.3">
      <c r="B193" s="15"/>
      <c r="C193" s="15"/>
      <c r="D193" s="67"/>
      <c r="E193" s="9"/>
      <c r="F193" s="32"/>
      <c r="G193" s="10"/>
      <c r="H193" s="33"/>
      <c r="I193" s="8"/>
      <c r="J193" s="42"/>
      <c r="K193" s="11"/>
    </row>
    <row r="194" spans="2:11" x14ac:dyDescent="0.3">
      <c r="B194" s="401" t="s">
        <v>105</v>
      </c>
      <c r="C194" s="402"/>
      <c r="D194" s="402"/>
      <c r="E194" s="405"/>
      <c r="F194" s="265"/>
      <c r="G194" s="264"/>
      <c r="H194" s="265"/>
      <c r="I194" s="266"/>
      <c r="J194" s="267"/>
      <c r="K194" s="44"/>
    </row>
    <row r="195" spans="2:11" x14ac:dyDescent="0.3">
      <c r="B195" s="403"/>
      <c r="C195" s="404"/>
      <c r="D195" s="404"/>
      <c r="E195" s="406"/>
      <c r="F195" s="269"/>
      <c r="G195" s="268"/>
      <c r="H195" s="269"/>
      <c r="I195" s="270"/>
      <c r="J195" s="271"/>
      <c r="K195" s="56"/>
    </row>
    <row r="196" spans="2:11" x14ac:dyDescent="0.3">
      <c r="B196" s="386" t="s">
        <v>139</v>
      </c>
      <c r="C196" s="387"/>
      <c r="D196" s="387"/>
      <c r="E196" s="387"/>
      <c r="F196" s="387"/>
      <c r="G196" s="387"/>
      <c r="H196" s="387"/>
      <c r="I196" s="387"/>
      <c r="J196" s="388"/>
      <c r="K196" s="11"/>
    </row>
    <row r="197" spans="2:11" x14ac:dyDescent="0.3">
      <c r="B197" s="386"/>
      <c r="C197" s="387"/>
      <c r="D197" s="387"/>
      <c r="E197" s="387"/>
      <c r="F197" s="387"/>
      <c r="G197" s="387"/>
      <c r="H197" s="387"/>
      <c r="I197" s="387"/>
      <c r="J197" s="388"/>
      <c r="K197" s="11"/>
    </row>
    <row r="198" spans="2:11" x14ac:dyDescent="0.3">
      <c r="B198" s="239"/>
      <c r="C198" s="240"/>
      <c r="D198" s="272"/>
      <c r="E198" s="14"/>
      <c r="F198" s="31"/>
      <c r="G198" s="14"/>
      <c r="H198" s="31"/>
      <c r="I198" s="14"/>
      <c r="J198" s="57"/>
      <c r="K198" s="56"/>
    </row>
    <row r="199" spans="2:11" x14ac:dyDescent="0.3">
      <c r="B199" s="239"/>
      <c r="C199" s="240"/>
      <c r="D199" s="273"/>
      <c r="E199" s="27"/>
      <c r="F199" s="33"/>
      <c r="G199" s="11"/>
      <c r="H199" s="33"/>
      <c r="I199" s="8"/>
      <c r="J199" s="58"/>
      <c r="K199" s="11"/>
    </row>
    <row r="200" spans="2:11" x14ac:dyDescent="0.3">
      <c r="B200" s="239"/>
      <c r="C200" s="240"/>
      <c r="D200" s="273"/>
      <c r="E200" s="27"/>
      <c r="F200" s="33"/>
      <c r="G200" s="11"/>
      <c r="H200" s="33"/>
      <c r="I200" s="8"/>
      <c r="J200" s="58"/>
      <c r="K200" s="56"/>
    </row>
    <row r="201" spans="2:11" x14ac:dyDescent="0.3">
      <c r="B201" s="239"/>
      <c r="C201" s="240"/>
      <c r="D201" s="272"/>
      <c r="E201" s="14"/>
      <c r="F201" s="31"/>
      <c r="G201" s="14"/>
      <c r="H201" s="31"/>
      <c r="I201" s="14"/>
      <c r="J201" s="57"/>
      <c r="K201" s="11"/>
    </row>
    <row r="202" spans="2:11" x14ac:dyDescent="0.3">
      <c r="B202" s="379"/>
      <c r="C202" s="380"/>
      <c r="D202" s="380"/>
      <c r="E202" s="11"/>
      <c r="F202" s="377"/>
      <c r="G202" s="377"/>
      <c r="H202" s="377"/>
      <c r="I202" s="377"/>
      <c r="J202" s="378"/>
      <c r="K202" s="46"/>
    </row>
    <row r="203" spans="2:11" x14ac:dyDescent="0.3">
      <c r="B203" s="274" t="s">
        <v>106</v>
      </c>
      <c r="C203" s="275"/>
      <c r="D203" s="273"/>
      <c r="E203" s="19"/>
      <c r="F203" s="33"/>
      <c r="G203" s="18"/>
      <c r="H203" s="33"/>
      <c r="I203" s="8"/>
      <c r="J203" s="58"/>
      <c r="K203" s="46"/>
    </row>
    <row r="204" spans="2:11" x14ac:dyDescent="0.3">
      <c r="B204" s="239"/>
      <c r="C204" s="240"/>
      <c r="D204" s="273"/>
      <c r="E204" s="27"/>
      <c r="F204" s="33"/>
      <c r="G204" s="11"/>
      <c r="H204" s="33"/>
      <c r="I204" s="8"/>
      <c r="J204" s="58"/>
    </row>
    <row r="205" spans="2:11" x14ac:dyDescent="0.3">
      <c r="B205" s="276"/>
      <c r="C205" s="277"/>
      <c r="D205" s="272"/>
      <c r="E205" s="11"/>
      <c r="F205" s="11"/>
      <c r="G205" s="11"/>
      <c r="H205" s="11"/>
      <c r="I205" s="11"/>
      <c r="J205" s="17"/>
    </row>
    <row r="206" spans="2:11" x14ac:dyDescent="0.3">
      <c r="B206" s="379"/>
      <c r="C206" s="380"/>
      <c r="D206" s="380"/>
      <c r="E206" s="11"/>
      <c r="F206" s="375"/>
      <c r="G206" s="375"/>
      <c r="H206" s="375"/>
      <c r="I206" s="375"/>
      <c r="J206" s="376"/>
    </row>
    <row r="207" spans="2:11" x14ac:dyDescent="0.3">
      <c r="B207" s="274" t="s">
        <v>107</v>
      </c>
      <c r="C207" s="277"/>
      <c r="D207" s="273"/>
      <c r="E207" s="27"/>
      <c r="F207" s="33" t="s">
        <v>3</v>
      </c>
      <c r="G207" s="11"/>
      <c r="H207" s="33"/>
      <c r="I207" s="8"/>
      <c r="J207" s="58"/>
    </row>
    <row r="208" spans="2:11" x14ac:dyDescent="0.3">
      <c r="B208" s="276"/>
      <c r="C208" s="277"/>
      <c r="D208" s="272"/>
      <c r="E208" s="11"/>
      <c r="F208" s="11"/>
      <c r="G208" s="11"/>
      <c r="H208" s="11"/>
      <c r="I208" s="11"/>
      <c r="J208" s="17"/>
    </row>
    <row r="209" spans="2:10" x14ac:dyDescent="0.3">
      <c r="B209" s="278"/>
      <c r="C209" s="279"/>
      <c r="D209" s="280"/>
      <c r="E209" s="27"/>
      <c r="F209" s="34"/>
      <c r="G209" s="27"/>
      <c r="H209" s="34"/>
      <c r="I209" s="20"/>
      <c r="J209" s="58"/>
    </row>
    <row r="210" spans="2:10" x14ac:dyDescent="0.3">
      <c r="B210" s="379"/>
      <c r="C210" s="380"/>
      <c r="D210" s="380"/>
      <c r="E210" s="11"/>
      <c r="F210" s="375"/>
      <c r="G210" s="375"/>
      <c r="H210" s="375"/>
      <c r="I210" s="375"/>
      <c r="J210" s="376"/>
    </row>
    <row r="211" spans="2:10" x14ac:dyDescent="0.3">
      <c r="B211" s="274" t="s">
        <v>129</v>
      </c>
      <c r="C211" s="277"/>
      <c r="D211" s="273"/>
      <c r="E211" s="21"/>
      <c r="F211" s="35" t="s">
        <v>3</v>
      </c>
      <c r="G211" s="22"/>
      <c r="H211" s="35"/>
      <c r="I211" s="23"/>
      <c r="J211" s="59"/>
    </row>
    <row r="212" spans="2:10" x14ac:dyDescent="0.3">
      <c r="B212" s="281"/>
      <c r="C212" s="282"/>
      <c r="D212" s="283"/>
      <c r="E212" s="24"/>
      <c r="F212" s="36"/>
      <c r="G212" s="25"/>
      <c r="H212" s="36"/>
      <c r="I212" s="26"/>
      <c r="J212" s="60"/>
    </row>
  </sheetData>
  <sheetProtection sheet="1" objects="1" scenarios="1"/>
  <protectedRanges>
    <protectedRange sqref="B5:C6 F5:G6 I5:J6 F20:F23 B36:F39 B23 I13:I41 D13:D35" name="Range1"/>
    <protectedRange sqref="F20:F23 F45 C51 D45:D77 C75 F76 B78:F81 I45:I81" name="Range2"/>
    <protectedRange sqref="F20:F23 F84 D84:D106 B109:F110 C107:D108 F107:F108 F111:F113 D111:D135 F132 B132:C132 D136:F136 B137:F140 I84:I141" name="Range3"/>
    <protectedRange sqref="F20:F23 B145:F150 I145:I150 B152:F157 I152:I157 I159:I166 D159:D164 F164 B165:F166 D168:D171 F171 B172:F173 I168:I173 I175:I180 F175:F179 B175:D179 F181:F182" name="Range4"/>
  </protectedRanges>
  <mergeCells count="23">
    <mergeCell ref="B3:J3"/>
    <mergeCell ref="I8:J8"/>
    <mergeCell ref="B196:J197"/>
    <mergeCell ref="D141:F141"/>
    <mergeCell ref="B141:C141"/>
    <mergeCell ref="D41:F41"/>
    <mergeCell ref="B41:C41"/>
    <mergeCell ref="B42:J42"/>
    <mergeCell ref="B180:C180"/>
    <mergeCell ref="D180:F180"/>
    <mergeCell ref="B194:D195"/>
    <mergeCell ref="E194:E195"/>
    <mergeCell ref="B142:J142"/>
    <mergeCell ref="B5:C5"/>
    <mergeCell ref="F5:G5"/>
    <mergeCell ref="I5:J5"/>
    <mergeCell ref="B10:J10"/>
    <mergeCell ref="F210:J210"/>
    <mergeCell ref="F206:J206"/>
    <mergeCell ref="F202:J202"/>
    <mergeCell ref="B202:D202"/>
    <mergeCell ref="B206:D206"/>
    <mergeCell ref="B210:D210"/>
  </mergeCells>
  <dataValidations count="1">
    <dataValidation type="whole" allowBlank="1" showInputMessage="1" showErrorMessage="1" error="Must be a whole number." sqref="D11:D39 F20:F23 F36:F39 F45 D45:D78 F76 F78 D79:D81 F79:F82 F84 D84:D140 F132 F107:F113 F137:F140 D145:D150 F145:F150 D152:D157 F152:F157 D159:D166 F164:F166 D168:D173 F171:F173 D175:D179 F175:F179 F181:F182" xr:uid="{BC55410D-5CCF-4F6C-9923-ACDE5A748602}">
      <formula1>0</formula1>
      <formula2>10000000</formula2>
    </dataValidation>
  </dataValidations>
  <pageMargins left="0.4" right="0.4" top="0.3" bottom="0.65" header="0.5" footer="0.5"/>
  <pageSetup scale="60" fitToHeight="0" orientation="portrait" r:id="rId1"/>
  <headerFooter alignWithMargins="0">
    <oddFooter>Page &amp;P of &amp;N</oddFooter>
  </headerFooter>
  <rowBreaks count="2" manualBreakCount="2">
    <brk id="78" max="10" man="1"/>
    <brk id="141" max="16383" man="1"/>
  </rowBreaks>
  <tableParts count="4">
    <tablePart r:id="rId2"/>
    <tablePart r:id="rId3"/>
    <tablePart r:id="rId4"/>
    <tablePart r:id="rId5"/>
  </tableParts>
  <extLst>
    <ext xmlns:x14="http://schemas.microsoft.com/office/spreadsheetml/2009/9/main" uri="{78C0D931-6437-407d-A8EE-F0AAD7539E65}">
      <x14:conditionalFormattings>
        <x14:conditionalFormatting xmlns:xm="http://schemas.microsoft.com/office/excel/2006/main">
          <x14:cfRule type="iconSet" priority="6" id="{F22F46E5-F46E-4F3D-A902-D17E47D504C5}">
            <x14:iconSet iconSet="3Symbols2" custom="1">
              <x14:cfvo type="percent">
                <xm:f>0</xm:f>
              </x14:cfvo>
              <x14:cfvo type="num">
                <xm:f>0</xm:f>
              </x14:cfvo>
              <x14:cfvo type="num" gte="0">
                <xm:f>5000</xm:f>
              </x14:cfvo>
              <x14:cfIcon iconSet="NoIcons" iconId="0"/>
              <x14:cfIcon iconSet="NoIcons" iconId="0"/>
              <x14:cfIcon iconSet="3Symbols2" iconId="0"/>
            </x14:iconSet>
          </x14:cfRule>
          <xm:sqref>D13</xm:sqref>
        </x14:conditionalFormatting>
        <x14:conditionalFormatting xmlns:xm="http://schemas.microsoft.com/office/excel/2006/main">
          <x14:cfRule type="iconSet" priority="5" id="{030216A8-E686-4A45-AE03-573F92A6105E}">
            <x14:iconSet iconSet="3Symbols2" custom="1">
              <x14:cfvo type="percent">
                <xm:f>0</xm:f>
              </x14:cfvo>
              <x14:cfvo type="num" gte="0">
                <xm:f>5000</xm:f>
              </x14:cfvo>
              <x14:cfvo type="num" gte="0">
                <xm:f>20000</xm:f>
              </x14:cfvo>
              <x14:cfIcon iconSet="3Symbols2" iconId="0"/>
              <x14:cfIcon iconSet="NoIcons" iconId="0"/>
              <x14:cfIcon iconSet="3Symbols2" iconId="0"/>
            </x14:iconSet>
          </x14:cfRule>
          <xm:sqref>D14</xm:sqref>
        </x14:conditionalFormatting>
        <x14:conditionalFormatting xmlns:xm="http://schemas.microsoft.com/office/excel/2006/main">
          <x14:cfRule type="iconSet" priority="4" id="{05DF64F0-DA9B-49B8-A607-9FAE40A7BE4A}">
            <x14:iconSet iconSet="3Symbols2" custom="1">
              <x14:cfvo type="percent">
                <xm:f>0</xm:f>
              </x14:cfvo>
              <x14:cfvo type="num" gte="0">
                <xm:f>20000</xm:f>
              </x14:cfvo>
              <x14:cfvo type="num" gte="0">
                <xm:f>50000</xm:f>
              </x14:cfvo>
              <x14:cfIcon iconSet="3Symbols2" iconId="0"/>
              <x14:cfIcon iconSet="NoIcons" iconId="0"/>
              <x14:cfIcon iconSet="3Symbols2" iconId="0"/>
            </x14:iconSet>
          </x14:cfRule>
          <xm:sqref>D15</xm:sqref>
        </x14:conditionalFormatting>
        <x14:conditionalFormatting xmlns:xm="http://schemas.microsoft.com/office/excel/2006/main">
          <x14:cfRule type="iconSet" priority="3" id="{EF6ECF2F-23A5-4691-993D-71D445ED24D5}">
            <x14:iconSet iconSet="3Symbols2" custom="1">
              <x14:cfvo type="percent">
                <xm:f>0</xm:f>
              </x14:cfvo>
              <x14:cfvo type="num" gte="0">
                <xm:f>50000</xm:f>
              </x14:cfvo>
              <x14:cfvo type="num" gte="0">
                <xm:f>200000</xm:f>
              </x14:cfvo>
              <x14:cfIcon iconSet="3Symbols2" iconId="0"/>
              <x14:cfIcon iconSet="NoIcons" iconId="0"/>
              <x14:cfIcon iconSet="3Symbols2" iconId="0"/>
            </x14:iconSet>
          </x14:cfRule>
          <xm:sqref>D16</xm:sqref>
        </x14:conditionalFormatting>
        <x14:conditionalFormatting xmlns:xm="http://schemas.microsoft.com/office/excel/2006/main">
          <x14:cfRule type="iconSet" priority="2" id="{E2A8CD0F-6605-4A15-A39D-FFF5E9029474}">
            <x14:iconSet iconSet="3Symbols2" custom="1">
              <x14:cfvo type="percent">
                <xm:f>0</xm:f>
              </x14:cfvo>
              <x14:cfvo type="num" gte="0">
                <xm:f>200000</xm:f>
              </x14:cfvo>
              <x14:cfvo type="num" gte="0">
                <xm:f>200000</xm:f>
              </x14:cfvo>
              <x14:cfIcon iconSet="3Symbols2" iconId="0"/>
              <x14:cfIcon iconSet="NoIcons" iconId="0"/>
              <x14:cfIcon iconSet="NoIcons" iconId="0"/>
            </x14:iconSet>
          </x14:cfRule>
          <xm:sqref>D17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Intro</vt:lpstr>
      <vt:lpstr>FAE</vt:lpstr>
      <vt:lpstr>FAE!Print_Titles</vt:lpstr>
      <vt:lpstr>Intro!Print_Titles</vt:lpstr>
    </vt:vector>
  </TitlesOfParts>
  <Company>El Paso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Gilbert LaForce</dc:creator>
  <cp:lastModifiedBy>Jeffrey Odor</cp:lastModifiedBy>
  <cp:lastPrinted>2025-12-30T20:50:09Z</cp:lastPrinted>
  <dcterms:created xsi:type="dcterms:W3CDTF">2019-02-28T23:03:09Z</dcterms:created>
  <dcterms:modified xsi:type="dcterms:W3CDTF">2026-08-25T22:29:11Z</dcterms:modified>
</cp:coreProperties>
</file>