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K:\COS_Civil\196013004_WHMD RWRF Stormwater Improvements\_Project Files\Submittals\EPC\2026-0619_ Stormwater CDR\"/>
    </mc:Choice>
  </mc:AlternateContent>
  <xr:revisionPtr revIDLastSave="0" documentId="8_{AE67E1C9-D228-4411-A076-63618E458E79}" xr6:coauthVersionLast="47" xr6:coauthVersionMax="47" xr10:uidLastSave="{00000000-0000-0000-0000-000000000000}"/>
  <bookViews>
    <workbookView xWindow="-120" yWindow="-120" windowWidth="29040" windowHeight="15720" tabRatio="398" activeTab="1" xr2:uid="{00000000-000D-0000-FFFF-FFFF00000000}"/>
  </bookViews>
  <sheets>
    <sheet name="Intro" sheetId="3" r:id="rId1"/>
    <sheet name="FAE" sheetId="1" r:id="rId2"/>
  </sheets>
  <definedNames>
    <definedName name="_xlnm.Print_Titles" localSheetId="1">FAE!$3:$9</definedName>
    <definedName name="_xlnm.Print_Titles" localSheetId="0">Intro!$5:$11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1" l="1"/>
  <c r="H21" i="1" l="1"/>
  <c r="J21" i="1" s="1"/>
  <c r="H22" i="1"/>
  <c r="J22" i="1" s="1"/>
  <c r="H23" i="1"/>
  <c r="J23" i="1" s="1"/>
  <c r="H81" i="1"/>
  <c r="J81" i="1" s="1"/>
  <c r="H181" i="1"/>
  <c r="H109" i="1" l="1"/>
  <c r="J109" i="1" s="1"/>
  <c r="H110" i="1"/>
  <c r="J110" i="1" s="1"/>
  <c r="H137" i="1"/>
  <c r="J137" i="1" s="1"/>
  <c r="H138" i="1"/>
  <c r="J138" i="1" s="1"/>
  <c r="H36" i="1"/>
  <c r="J36" i="1" s="1"/>
  <c r="H37" i="1"/>
  <c r="J37" i="1" s="1"/>
  <c r="H38" i="1"/>
  <c r="H79" i="1"/>
  <c r="J79" i="1" s="1"/>
  <c r="H78" i="1"/>
  <c r="J78" i="1" s="1"/>
  <c r="H76" i="1"/>
  <c r="J76" i="1" s="1"/>
  <c r="H170" i="1" l="1"/>
  <c r="H169" i="1"/>
  <c r="H168" i="1"/>
  <c r="H161" i="1"/>
  <c r="H159" i="1"/>
  <c r="H134" i="1"/>
  <c r="H130" i="1"/>
  <c r="H126" i="1"/>
  <c r="H122" i="1"/>
  <c r="H118" i="1"/>
  <c r="H114" i="1"/>
  <c r="H104" i="1"/>
  <c r="H103" i="1"/>
  <c r="H100" i="1"/>
  <c r="H99" i="1"/>
  <c r="H96" i="1"/>
  <c r="H95" i="1"/>
  <c r="H92" i="1"/>
  <c r="H91" i="1"/>
  <c r="H88" i="1"/>
  <c r="H87" i="1"/>
  <c r="H45" i="1"/>
  <c r="H50" i="1"/>
  <c r="H51" i="1"/>
  <c r="H57" i="1"/>
  <c r="H58" i="1"/>
  <c r="H60" i="1"/>
  <c r="H65" i="1"/>
  <c r="H66" i="1"/>
  <c r="H68" i="1"/>
  <c r="H73" i="1"/>
  <c r="H74" i="1"/>
  <c r="H77" i="1"/>
  <c r="H34" i="1"/>
  <c r="H28" i="1"/>
  <c r="H27" i="1"/>
  <c r="H26" i="1"/>
  <c r="H25" i="1"/>
  <c r="H24" i="1"/>
  <c r="H20" i="1"/>
  <c r="H19" i="1"/>
  <c r="H18" i="1"/>
  <c r="H182" i="1"/>
  <c r="H176" i="1"/>
  <c r="H177" i="1"/>
  <c r="H178" i="1"/>
  <c r="H179" i="1"/>
  <c r="H175" i="1"/>
  <c r="H171" i="1"/>
  <c r="H172" i="1"/>
  <c r="H173" i="1"/>
  <c r="H160" i="1"/>
  <c r="H162" i="1"/>
  <c r="H163" i="1"/>
  <c r="H164" i="1"/>
  <c r="H165" i="1"/>
  <c r="H166" i="1"/>
  <c r="H153" i="1"/>
  <c r="H154" i="1"/>
  <c r="H155" i="1"/>
  <c r="H156" i="1"/>
  <c r="H157" i="1"/>
  <c r="H152" i="1"/>
  <c r="H146" i="1"/>
  <c r="H147" i="1"/>
  <c r="H148" i="1"/>
  <c r="H149" i="1"/>
  <c r="H150" i="1"/>
  <c r="H145" i="1"/>
  <c r="H85" i="1"/>
  <c r="H86" i="1"/>
  <c r="H89" i="1"/>
  <c r="H90" i="1"/>
  <c r="H93" i="1"/>
  <c r="H94" i="1"/>
  <c r="H97" i="1"/>
  <c r="H98" i="1"/>
  <c r="H101" i="1"/>
  <c r="H102" i="1"/>
  <c r="H105" i="1"/>
  <c r="H106" i="1"/>
  <c r="H107" i="1"/>
  <c r="H108" i="1"/>
  <c r="H111" i="1"/>
  <c r="H112" i="1"/>
  <c r="H113" i="1"/>
  <c r="H115" i="1"/>
  <c r="H116" i="1"/>
  <c r="H117" i="1"/>
  <c r="H119" i="1"/>
  <c r="H120" i="1"/>
  <c r="H121" i="1"/>
  <c r="H123" i="1"/>
  <c r="H124" i="1"/>
  <c r="H125" i="1"/>
  <c r="H127" i="1"/>
  <c r="H128" i="1"/>
  <c r="H129" i="1"/>
  <c r="H131" i="1"/>
  <c r="H132" i="1"/>
  <c r="H133" i="1"/>
  <c r="H135" i="1"/>
  <c r="H136" i="1"/>
  <c r="H139" i="1"/>
  <c r="H140" i="1"/>
  <c r="H84" i="1"/>
  <c r="H46" i="1"/>
  <c r="H47" i="1"/>
  <c r="H48" i="1"/>
  <c r="H49" i="1"/>
  <c r="H52" i="1"/>
  <c r="H53" i="1"/>
  <c r="H54" i="1"/>
  <c r="H55" i="1"/>
  <c r="H56" i="1"/>
  <c r="H59" i="1"/>
  <c r="H61" i="1"/>
  <c r="H62" i="1"/>
  <c r="H63" i="1"/>
  <c r="H64" i="1"/>
  <c r="H67" i="1"/>
  <c r="H69" i="1"/>
  <c r="H70" i="1"/>
  <c r="H71" i="1"/>
  <c r="H72" i="1"/>
  <c r="H75" i="1"/>
  <c r="H80" i="1"/>
  <c r="H29" i="1"/>
  <c r="H30" i="1"/>
  <c r="H31" i="1"/>
  <c r="H32" i="1"/>
  <c r="H33" i="1"/>
  <c r="H35" i="1"/>
  <c r="H39" i="1"/>
  <c r="H180" i="1" l="1"/>
  <c r="H141" i="1"/>
  <c r="J29" i="1"/>
  <c r="J34" i="1"/>
  <c r="J31" i="1"/>
  <c r="J13" i="1"/>
  <c r="H14" i="1"/>
  <c r="H15" i="1"/>
  <c r="H16" i="1"/>
  <c r="H17" i="1"/>
  <c r="J17" i="1" s="1"/>
  <c r="J16" i="1" l="1"/>
  <c r="J190" i="1"/>
  <c r="J15" i="1"/>
  <c r="J14" i="1"/>
  <c r="H40" i="1"/>
  <c r="H41" i="1" s="1"/>
  <c r="J182" i="1"/>
  <c r="J181" i="1"/>
  <c r="J48" i="1" l="1"/>
  <c r="J176" i="1" l="1"/>
  <c r="J177" i="1"/>
  <c r="J178" i="1"/>
  <c r="J179" i="1"/>
  <c r="J175" i="1"/>
  <c r="J169" i="1"/>
  <c r="J170" i="1"/>
  <c r="J171" i="1"/>
  <c r="J172" i="1"/>
  <c r="J173" i="1"/>
  <c r="J168" i="1"/>
  <c r="J160" i="1"/>
  <c r="J161" i="1"/>
  <c r="J162" i="1"/>
  <c r="J163" i="1"/>
  <c r="J164" i="1"/>
  <c r="J165" i="1"/>
  <c r="J166" i="1"/>
  <c r="J159" i="1"/>
  <c r="J153" i="1"/>
  <c r="J154" i="1"/>
  <c r="J155" i="1"/>
  <c r="J156" i="1"/>
  <c r="J157" i="1"/>
  <c r="J152" i="1"/>
  <c r="J146" i="1"/>
  <c r="J147" i="1"/>
  <c r="J148" i="1"/>
  <c r="J149" i="1"/>
  <c r="J150" i="1"/>
  <c r="J85" i="1"/>
  <c r="J86" i="1"/>
  <c r="J87" i="1"/>
  <c r="J88" i="1"/>
  <c r="J89" i="1"/>
  <c r="J90" i="1"/>
  <c r="J91" i="1"/>
  <c r="J92" i="1"/>
  <c r="J93" i="1"/>
  <c r="J94" i="1"/>
  <c r="J95" i="1"/>
  <c r="J96" i="1"/>
  <c r="J97" i="1"/>
  <c r="J98" i="1"/>
  <c r="J99" i="1"/>
  <c r="J100" i="1"/>
  <c r="J101" i="1"/>
  <c r="J102" i="1"/>
  <c r="J103" i="1"/>
  <c r="J104" i="1"/>
  <c r="J105" i="1"/>
  <c r="J106" i="1"/>
  <c r="J107" i="1"/>
  <c r="J108"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9" i="1"/>
  <c r="J140" i="1"/>
  <c r="J84" i="1"/>
  <c r="J74" i="1"/>
  <c r="J51" i="1"/>
  <c r="J52" i="1"/>
  <c r="J53" i="1"/>
  <c r="J54" i="1"/>
  <c r="J55" i="1"/>
  <c r="J56" i="1"/>
  <c r="J57" i="1"/>
  <c r="J58" i="1"/>
  <c r="J59" i="1"/>
  <c r="J60" i="1"/>
  <c r="J61" i="1"/>
  <c r="J62" i="1"/>
  <c r="J63" i="1"/>
  <c r="J64" i="1"/>
  <c r="J65" i="1"/>
  <c r="J66" i="1"/>
  <c r="J67" i="1"/>
  <c r="J68" i="1"/>
  <c r="J69" i="1"/>
  <c r="J70" i="1"/>
  <c r="J71" i="1"/>
  <c r="J72" i="1"/>
  <c r="J73" i="1"/>
  <c r="J75" i="1"/>
  <c r="J77" i="1"/>
  <c r="J80" i="1"/>
  <c r="J49" i="1"/>
  <c r="J50" i="1"/>
  <c r="J46" i="1"/>
  <c r="J18" i="1"/>
  <c r="J19" i="1"/>
  <c r="J20" i="1"/>
  <c r="J26" i="1"/>
  <c r="J24" i="1"/>
  <c r="J27" i="1"/>
  <c r="J28" i="1"/>
  <c r="J30" i="1"/>
  <c r="J32" i="1"/>
  <c r="J33" i="1"/>
  <c r="J35" i="1"/>
  <c r="J38" i="1"/>
  <c r="J45" i="1" l="1"/>
  <c r="J39" i="1"/>
  <c r="J25" i="1"/>
  <c r="J145" i="1"/>
  <c r="J180" i="1" s="1"/>
  <c r="J47" i="1"/>
  <c r="J141" i="1" l="1"/>
  <c r="J184" i="1"/>
  <c r="J40" i="1"/>
  <c r="J41" i="1" s="1"/>
  <c r="J187" i="1" l="1"/>
</calcChain>
</file>

<file path=xl/sharedStrings.xml><?xml version="1.0" encoding="utf-8"?>
<sst xmlns="http://schemas.openxmlformats.org/spreadsheetml/2006/main" count="604" uniqueCount="215">
  <si>
    <t xml:space="preserve"> </t>
  </si>
  <si>
    <t>(with pre-plat construction)</t>
  </si>
  <si>
    <t>PROJECT INFORMATION</t>
  </si>
  <si>
    <t>Date</t>
  </si>
  <si>
    <t>PCD File No.</t>
  </si>
  <si>
    <t>Description</t>
  </si>
  <si>
    <t>Quantity</t>
  </si>
  <si>
    <t>Units</t>
  </si>
  <si>
    <t>Total</t>
  </si>
  <si>
    <t>% Complete</t>
  </si>
  <si>
    <t>Remaining</t>
  </si>
  <si>
    <r>
      <t xml:space="preserve">SECTION 1 - GRADING AND EROSION CONTROL </t>
    </r>
    <r>
      <rPr>
        <b/>
        <sz val="10"/>
        <rFont val="Tahoma"/>
        <family val="2"/>
      </rPr>
      <t>(Construction and Permanent BMPs)</t>
    </r>
  </si>
  <si>
    <t>=</t>
  </si>
  <si>
    <t>*</t>
  </si>
  <si>
    <t>CY</t>
  </si>
  <si>
    <t>AC</t>
  </si>
  <si>
    <t>SY</t>
  </si>
  <si>
    <t>EA</t>
  </si>
  <si>
    <t>Vehicle Tracking Control</t>
  </si>
  <si>
    <t>Safety Fence</t>
  </si>
  <si>
    <t>LF</t>
  </si>
  <si>
    <t>Silt Fence</t>
  </si>
  <si>
    <t>Inlet Protection</t>
  </si>
  <si>
    <t>Sediment Basin</t>
  </si>
  <si>
    <t>Concrete Washout Basin</t>
  </si>
  <si>
    <t>[insert items not listed but part of construction plans]</t>
  </si>
  <si>
    <t>MAINTENANCE (35% of Construction BMPs)</t>
  </si>
  <si>
    <t>SECTION 2 - PUBLIC IMPROVEMENTS *</t>
  </si>
  <si>
    <t>ROADWAY IMPROVEMENTS</t>
  </si>
  <si>
    <t>Construction Traffic Control</t>
  </si>
  <si>
    <t>LS</t>
  </si>
  <si>
    <t>Aggregate Base Course         (135 lbs/cf)</t>
  </si>
  <si>
    <t>Tons</t>
  </si>
  <si>
    <t>Asphalt Pavement (4" thick)</t>
  </si>
  <si>
    <t>Asphalt Pavement (6" thick)</t>
  </si>
  <si>
    <t>Asphalt Pavement                   (147 lbs/cf)</t>
  </si>
  <si>
    <t>Raised Median, Paved</t>
  </si>
  <si>
    <t>SF</t>
  </si>
  <si>
    <t>Epoxy Pavement Marking</t>
  </si>
  <si>
    <t>Thermoplastic Pavement Marking</t>
  </si>
  <si>
    <t>Barricade - Type 3</t>
  </si>
  <si>
    <t>Delineator - Type I</t>
  </si>
  <si>
    <t>Curb and Gutter, Type A      (6" Vertical)</t>
  </si>
  <si>
    <t>Curb and Gutter, Type B      (Median)</t>
  </si>
  <si>
    <t>Curb and Gutter, Type C      (Ramp)</t>
  </si>
  <si>
    <t>5" Sidewalk</t>
  </si>
  <si>
    <t>6" Sidewalk</t>
  </si>
  <si>
    <t>Pedestrian Ramp</t>
  </si>
  <si>
    <t>Cross Pan, local (8" thick, 6' wide to include return)</t>
  </si>
  <si>
    <t>Guardrail Type 3 (W-Beam)</t>
  </si>
  <si>
    <t>Guardrail Type 7 (Concrete)</t>
  </si>
  <si>
    <t>Guardrail End Anchorage</t>
  </si>
  <si>
    <t>Guardrail Impact Attenuator</t>
  </si>
  <si>
    <t>Sound Barrier Fence (CMU block, 6' high)</t>
  </si>
  <si>
    <t>Electrical Conduit,                         Size =</t>
  </si>
  <si>
    <t>Concrete Box Culvert (M Standard), Size (  W  x   H   )</t>
  </si>
  <si>
    <t>18" Reinforced Concrete Pipe</t>
  </si>
  <si>
    <t>24" Reinforced Concrete Pipe</t>
  </si>
  <si>
    <t>30" Reinforced Concrete Pipe</t>
  </si>
  <si>
    <t>36" Reinforced Concrete Pipe</t>
  </si>
  <si>
    <t>42" Reinforced Concrete Pipe</t>
  </si>
  <si>
    <t>48" Reinforced Concrete Pipe</t>
  </si>
  <si>
    <t>54" Reinforced Concrete Pipe</t>
  </si>
  <si>
    <t>60" Reinforced Concrete Pipe</t>
  </si>
  <si>
    <t>66" Reinforced Concrete Pipe</t>
  </si>
  <si>
    <t>72" Reinforced Concrete Pipe</t>
  </si>
  <si>
    <t>18" Corrugated Steel Pipe</t>
  </si>
  <si>
    <t>24" Corrugated Steel Pipe</t>
  </si>
  <si>
    <t>30" Corrugated Steel Pipe</t>
  </si>
  <si>
    <t>36" Corrugated Steel Pipe</t>
  </si>
  <si>
    <t>42" Corrugated Steel Pipe</t>
  </si>
  <si>
    <t>48" Corrugated Steel Pipe</t>
  </si>
  <si>
    <t>54" Corrugated Steel Pipe</t>
  </si>
  <si>
    <t>60" Corrugated Steel Pipe</t>
  </si>
  <si>
    <t>66" Corrugated Steel Pipe</t>
  </si>
  <si>
    <t>72" Corrugated Steel Pipe</t>
  </si>
  <si>
    <t>78" Corrugated Steel Pipe</t>
  </si>
  <si>
    <t>84" Corrugated Steel Pipe</t>
  </si>
  <si>
    <r>
      <t xml:space="preserve">Flared End Section (FES) RCP    Size =
</t>
    </r>
    <r>
      <rPr>
        <sz val="8"/>
        <color indexed="10"/>
        <rFont val="Arial"/>
        <family val="2"/>
      </rPr>
      <t>(unit cost = 6x pipe unit cost)</t>
    </r>
  </si>
  <si>
    <r>
      <t xml:space="preserve">Flared End Section (FES) CSP    Size =
</t>
    </r>
    <r>
      <rPr>
        <sz val="8"/>
        <color indexed="10"/>
        <rFont val="Arial"/>
        <family val="2"/>
      </rPr>
      <t>(unit cost = 6x pipe unit cost)</t>
    </r>
  </si>
  <si>
    <t>End Treatment- Headwall</t>
  </si>
  <si>
    <t>End Treatment- Wingwall</t>
  </si>
  <si>
    <t>End Treatment - Cutoff Wall</t>
  </si>
  <si>
    <t>Geotextile (Erosion Control)</t>
  </si>
  <si>
    <t>Drainage Channel Construction, Size (  W  x   H   )</t>
  </si>
  <si>
    <t>Drainage Channel Lining, Concrete</t>
  </si>
  <si>
    <t>Drainage Channel Lining, Rip Rap</t>
  </si>
  <si>
    <t xml:space="preserve">Drainage Channel Lining, Grass </t>
  </si>
  <si>
    <t>Section 2 Subtotal</t>
  </si>
  <si>
    <r>
      <t>ROADWAY IMPROVEMENTS</t>
    </r>
    <r>
      <rPr>
        <b/>
        <sz val="10"/>
        <rFont val="Arial"/>
        <family val="2"/>
      </rPr>
      <t xml:space="preserve"> </t>
    </r>
  </si>
  <si>
    <t>WATER SYSTEM IMPROVEMENTS</t>
  </si>
  <si>
    <t>Water Main Pipe (PVC), Size 8"</t>
  </si>
  <si>
    <t>Water Main Pipe (Ductile Iron), Size 8"</t>
  </si>
  <si>
    <t>Gate Valves, 8"</t>
  </si>
  <si>
    <t>Water Service Line Installation, inc. tap and valves</t>
  </si>
  <si>
    <t>Fire Cistern Installation, complete</t>
  </si>
  <si>
    <t>SANITARY SEWER IMPROVEMENTS</t>
  </si>
  <si>
    <t>Sewer Main Pipe (PVC), Size 8"</t>
  </si>
  <si>
    <t>Sanitary Sewer Manhole, Depth &lt; 15 feet</t>
  </si>
  <si>
    <t>Sanitary Service Line Installation, complete</t>
  </si>
  <si>
    <t>Sanitary Sewer Lift Station, complete</t>
  </si>
  <si>
    <t>Section 3 Subtotal</t>
  </si>
  <si>
    <t>Total Construction Financial Assurance</t>
  </si>
  <si>
    <t>Total Defect Warranty Financial Assurance</t>
  </si>
  <si>
    <t>(20% of all items identified as (*). To be collateralized at time of preliminary acceptance)</t>
  </si>
  <si>
    <t>Approvals</t>
  </si>
  <si>
    <t>Engineer     (P.E. Seal Required)</t>
  </si>
  <si>
    <t>Approved by Owner / Applicant</t>
  </si>
  <si>
    <t>(with Pre-Plat Construction)</t>
  </si>
  <si>
    <t>Total Remaining Construction Financial Assurance (with Pre-Plat Construction)</t>
  </si>
  <si>
    <t>Section 1 Subtotal</t>
  </si>
  <si>
    <t>8" Sidewalk</t>
  </si>
  <si>
    <t>Sound Barrier Fence (panels, 6' high)</t>
  </si>
  <si>
    <t>Cross Pan, collector (9" thick, 8' wide to include return)</t>
  </si>
  <si>
    <t>Curb Inlet (Type R) L=5',                Depth &lt; 5'</t>
  </si>
  <si>
    <t>Curb Inlet (Type R) L=5',          5' ≤ Depth &lt; 10'</t>
  </si>
  <si>
    <t>Curb Inlet (Type R) L =5',       10' ≤ Depth &lt; 15'</t>
  </si>
  <si>
    <t>Curb Inlet (Type R) L =10',             Depth &lt; 5'</t>
  </si>
  <si>
    <t>Curb Inlet (Type R) L =10',       5' ≤ Depth &lt; 10'</t>
  </si>
  <si>
    <t>Curb Inlet (Type R) L =10',     10' ≤ Depth &lt; 15'</t>
  </si>
  <si>
    <t>Curb Inlet (Type R) L =15',             Depth &lt; 5'</t>
  </si>
  <si>
    <t>Curb Inlet (Type R) L =15',       5' ≤ Depth &lt; 10'</t>
  </si>
  <si>
    <t>Curb Inlet (Type R) L =15',     10' ≤ Depth &lt; 15'</t>
  </si>
  <si>
    <t>Curb Inlet (Type R) L =20',             Depth &lt; 5'</t>
  </si>
  <si>
    <t>Curb Inlet (Type R) L =20',       5' ≤ Depth &lt; 10'</t>
  </si>
  <si>
    <t>Grated Inlet (Type C),                    Depth &lt; 5'</t>
  </si>
  <si>
    <t>Grated Inlet (Type D),                    Depth &lt; 5'</t>
  </si>
  <si>
    <t>Rip Rap, Grouted</t>
  </si>
  <si>
    <t>Rip Rap, d50 size from 6" to 24"</t>
  </si>
  <si>
    <t>Approved by El Paso County Engineer / ECM Administrator</t>
  </si>
  <si>
    <t>Fire Hydrant Assembly, w/ all valves</t>
  </si>
  <si>
    <t xml:space="preserve">SECTION 3 - COMMON DEVELOPMENT IMPROVEMENTS (Private or District and NOT Maintained by EPC)**     </t>
  </si>
  <si>
    <r>
      <t>LANDSCAPING IMPROVEMENTS</t>
    </r>
    <r>
      <rPr>
        <sz val="10"/>
        <rFont val="Arial"/>
        <family val="2"/>
      </rPr>
      <t/>
    </r>
  </si>
  <si>
    <t xml:space="preserve">  (For subdivision specific condition of approval, or PUD)</t>
  </si>
  <si>
    <t>(Exception: Permanent Pond/BMP shall be itemized under Section 1)</t>
  </si>
  <si>
    <t>AS-BUILT PLANS (Public Improvements inc. Permanent WQCV BMPs)</t>
  </si>
  <si>
    <t>(Sum of all section subtotals plus as-builts and pond/BMP certification)</t>
  </si>
  <si>
    <t>(Sum of all section totals less credit for items complete plus as-builts and pond/BMP certification)</t>
  </si>
  <si>
    <t>STORM DRAIN IMPROVEMENTS</t>
  </si>
  <si>
    <t>I hereby certify that this is an accurate and complete estimate of costs for the work as shown on the Grading and Erosion Control Plan and Construction Drawings associated with the Project.</t>
  </si>
  <si>
    <t>Unit</t>
  </si>
  <si>
    <t>Cost</t>
  </si>
  <si>
    <t>** - Section 3 is not subject to defect warranty requirements</t>
  </si>
  <si>
    <t>* - Subject to defect warranty financial assurance.  A minimum of 20% shall be retained until final acceptance (MAXIMUM OF 80% COMPLETE ALLOWED)</t>
  </si>
  <si>
    <r>
      <rPr>
        <sz val="10"/>
        <color rgb="FFFF0000"/>
        <rFont val="Arial"/>
        <family val="2"/>
      </rPr>
      <t>*</t>
    </r>
    <r>
      <rPr>
        <sz val="8"/>
        <color rgb="FFFF0000"/>
        <rFont val="Arial"/>
        <family val="2"/>
      </rPr>
      <t xml:space="preserve"> - Subject to defect warranty financial assurance.  A minimum of 20% shall be retained until final acceptance (MAXIMUM OF 80% COMPLETE ALLOWED)</t>
    </r>
  </si>
  <si>
    <r>
      <rPr>
        <u/>
        <sz val="10"/>
        <rFont val="Arial"/>
        <family val="2"/>
      </rPr>
      <t xml:space="preserve">   </t>
    </r>
    <r>
      <rPr>
        <sz val="10"/>
        <rFont val="Arial"/>
        <family val="2"/>
      </rPr>
      <t>" thick</t>
    </r>
  </si>
  <si>
    <t>Asphalt Pavement (3" thick)</t>
  </si>
  <si>
    <t>4" Sidewalk (common areas only)</t>
  </si>
  <si>
    <t>POND/BMP CERTIFICATION (inc. elevations and volume calculations)</t>
  </si>
  <si>
    <t>Storm Sewer Manhole, Box Base</t>
  </si>
  <si>
    <t>Storm Sewer Manhole, Slab Base</t>
  </si>
  <si>
    <t>5,001-20,000; $30,000 min</t>
  </si>
  <si>
    <t>20,001-50,000; $100,000 min</t>
  </si>
  <si>
    <t>50,001-200,000; $175,000 min</t>
  </si>
  <si>
    <t>greater than 200,000; $500,000 min</t>
  </si>
  <si>
    <t>Sediment Trap</t>
  </si>
  <si>
    <t>Slope Drain</t>
  </si>
  <si>
    <t>Surface Roughening</t>
  </si>
  <si>
    <t>Straw Bale</t>
  </si>
  <si>
    <t>Straw Wattle/Rock Sock</t>
  </si>
  <si>
    <t>Rock Check Dam</t>
  </si>
  <si>
    <t>Earthwork</t>
  </si>
  <si>
    <t>Traffic Signal, (provide engineer's estimate)</t>
  </si>
  <si>
    <t>Curb Opening with Drainage Chase</t>
  </si>
  <si>
    <t>Notice:</t>
  </si>
  <si>
    <t>Abbreviations:</t>
  </si>
  <si>
    <t>Project Information:</t>
  </si>
  <si>
    <t>Helpful Information</t>
  </si>
  <si>
    <t>Section 1:</t>
  </si>
  <si>
    <t>Section 2:</t>
  </si>
  <si>
    <t>Section 3:</t>
  </si>
  <si>
    <t>As-Builts &amp; Pond Certifications:</t>
  </si>
  <si>
    <t>Section Explanations</t>
  </si>
  <si>
    <t>Important</t>
  </si>
  <si>
    <t>Process:</t>
  </si>
  <si>
    <t>Financial Assurance Estimate Form Introduction Sheet</t>
  </si>
  <si>
    <t>AC = Acres     CY = Cubic Yards     EA = Each     LF = Linear Feet     LS = Lump Sum     SF = Square Feet     SY = Square Yards</t>
  </si>
  <si>
    <t>Subdivision:</t>
  </si>
  <si>
    <t>Site Development Plan:</t>
  </si>
  <si>
    <t>.</t>
  </si>
  <si>
    <t>Percent Complete Column:</t>
  </si>
  <si>
    <t>• Before submitting the Financial Assurance Estimate Form ensure all item quantities shown on the GEC Plan, Construction Drawings, and Final Drainage Report are listed and match the FAE.</t>
  </si>
  <si>
    <t>• All blue cells represent input locations:</t>
  </si>
  <si>
    <r>
      <t xml:space="preserve">Current FAE Version </t>
    </r>
    <r>
      <rPr>
        <b/>
        <sz val="12"/>
        <color theme="0"/>
        <rFont val="Calibri"/>
        <family val="2"/>
        <scheme val="major"/>
      </rPr>
      <t>10/17/2023</t>
    </r>
  </si>
  <si>
    <t xml:space="preserve">• Surety collateral is due at the required pre-construction meeting with El Paso County staff prior to receiving an approved Construction Permit and Notice to Proceed. </t>
  </si>
  <si>
    <r>
      <t xml:space="preserve">• </t>
    </r>
    <r>
      <rPr>
        <sz val="12"/>
        <color theme="1"/>
        <rFont val="Calibri"/>
        <family val="2"/>
        <scheme val="minor"/>
      </rPr>
      <t>The percent complete column is used to determine the amount of remaining surety collateral being held as work is completed.</t>
    </r>
  </si>
  <si>
    <t>Acceptance and Release:</t>
  </si>
  <si>
    <t xml:space="preserve">• For subdivision projects with delayed plat recording, only the amount from Section 1 is required at the pre-construction meeting. The total or remaining FAE amount is required at the time of plat recordation depending on the completion of improvements. </t>
  </si>
  <si>
    <r>
      <t>• The Financial Assurance Estimate Form is updated annually by the County. The current year's FAE version is required for</t>
    </r>
    <r>
      <rPr>
        <b/>
        <sz val="12"/>
        <color theme="1"/>
        <rFont val="Calibri"/>
        <family val="2"/>
        <scheme val="minor"/>
      </rPr>
      <t xml:space="preserve"> all projects under review. </t>
    </r>
  </si>
  <si>
    <r>
      <t>• Above "</t>
    </r>
    <r>
      <rPr>
        <b/>
        <sz val="12"/>
        <color theme="1"/>
        <rFont val="Calibri"/>
        <family val="2"/>
        <scheme val="minor"/>
      </rPr>
      <t>Project Name</t>
    </r>
    <r>
      <rPr>
        <sz val="12"/>
        <color theme="1"/>
        <rFont val="Calibri"/>
        <family val="2"/>
        <scheme val="minor"/>
      </rPr>
      <t>", "</t>
    </r>
    <r>
      <rPr>
        <b/>
        <sz val="12"/>
        <color theme="1"/>
        <rFont val="Calibri"/>
        <family val="2"/>
        <scheme val="minor"/>
      </rPr>
      <t>Date</t>
    </r>
    <r>
      <rPr>
        <sz val="12"/>
        <color theme="1"/>
        <rFont val="Calibri"/>
        <family val="2"/>
        <scheme val="minor"/>
      </rPr>
      <t>", and "</t>
    </r>
    <r>
      <rPr>
        <b/>
        <sz val="12"/>
        <color theme="1"/>
        <rFont val="Calibri"/>
        <family val="2"/>
        <scheme val="minor"/>
      </rPr>
      <t>PCD File No.</t>
    </r>
    <r>
      <rPr>
        <sz val="12"/>
        <color theme="1"/>
        <rFont val="Calibri"/>
        <family val="2"/>
        <scheme val="minor"/>
      </rPr>
      <t>" type in the information in the respective blue cells. The file number can be found in EDARP and includes the project type and number (e.g. MS###, SF###, CDR### etc.)</t>
    </r>
  </si>
  <si>
    <t xml:space="preserve">• This section shall include all temporary and permanent stormwater control measures (CMs) / best management practices (BMPs). </t>
  </si>
  <si>
    <r>
      <t xml:space="preserve">• </t>
    </r>
    <r>
      <rPr>
        <b/>
        <sz val="12"/>
        <color theme="1"/>
        <rFont val="Calibri"/>
        <family val="2"/>
        <scheme val="minor"/>
      </rPr>
      <t xml:space="preserve">Early Grading Projects Only: </t>
    </r>
    <r>
      <rPr>
        <sz val="12"/>
        <color theme="1"/>
        <rFont val="Calibri"/>
        <family val="2"/>
        <scheme val="minor"/>
      </rPr>
      <t xml:space="preserve"> Use the highest </t>
    </r>
    <r>
      <rPr>
        <b/>
        <sz val="12"/>
        <color theme="1"/>
        <rFont val="Calibri"/>
        <family val="2"/>
        <scheme val="minor"/>
      </rPr>
      <t>Cut</t>
    </r>
    <r>
      <rPr>
        <sz val="12"/>
        <color theme="1"/>
        <rFont val="Calibri"/>
        <family val="2"/>
        <scheme val="minor"/>
      </rPr>
      <t xml:space="preserve"> or </t>
    </r>
    <r>
      <rPr>
        <b/>
        <sz val="12"/>
        <color theme="1"/>
        <rFont val="Calibri"/>
        <family val="2"/>
        <scheme val="minor"/>
      </rPr>
      <t>Fill</t>
    </r>
    <r>
      <rPr>
        <sz val="12"/>
        <color theme="1"/>
        <rFont val="Calibri"/>
        <family val="2"/>
        <scheme val="minor"/>
      </rPr>
      <t xml:space="preserve"> quantity, do not combine all earthwork totals. In the previous example, the quantity listed would be 8,500 CY.</t>
    </r>
  </si>
  <si>
    <r>
      <t xml:space="preserve">• The Earthwork subsection shall list the combined </t>
    </r>
    <r>
      <rPr>
        <b/>
        <sz val="12"/>
        <color theme="1"/>
        <rFont val="Calibri"/>
        <family val="2"/>
        <scheme val="minor"/>
      </rPr>
      <t>Cut</t>
    </r>
    <r>
      <rPr>
        <sz val="12"/>
        <color theme="1"/>
        <rFont val="Calibri"/>
        <family val="2"/>
        <scheme val="minor"/>
      </rPr>
      <t xml:space="preserve"> and </t>
    </r>
    <r>
      <rPr>
        <b/>
        <sz val="12"/>
        <color theme="1"/>
        <rFont val="Calibri"/>
        <family val="2"/>
        <scheme val="minor"/>
      </rPr>
      <t>Fill</t>
    </r>
    <r>
      <rPr>
        <sz val="12"/>
        <color theme="1"/>
        <rFont val="Calibri"/>
        <family val="2"/>
        <scheme val="minor"/>
      </rPr>
      <t xml:space="preserve"> quantities. For example, a project that has a </t>
    </r>
    <r>
      <rPr>
        <b/>
        <sz val="12"/>
        <color theme="1"/>
        <rFont val="Calibri"/>
        <family val="2"/>
        <scheme val="minor"/>
      </rPr>
      <t xml:space="preserve">Cut </t>
    </r>
    <r>
      <rPr>
        <sz val="12"/>
        <color theme="1"/>
        <rFont val="Calibri"/>
        <family val="2"/>
        <scheme val="minor"/>
      </rPr>
      <t xml:space="preserve">of 8,500 CY and </t>
    </r>
    <r>
      <rPr>
        <b/>
        <sz val="12"/>
        <color theme="1"/>
        <rFont val="Calibri"/>
        <family val="2"/>
        <scheme val="minor"/>
      </rPr>
      <t>Fill</t>
    </r>
    <r>
      <rPr>
        <sz val="12"/>
        <color theme="1"/>
        <rFont val="Calibri"/>
        <family val="2"/>
        <scheme val="minor"/>
      </rPr>
      <t xml:space="preserve"> of 5,500 CY of soil should list 14,000 CY as the quantity.</t>
    </r>
  </si>
  <si>
    <t>• In Line 20, input the number of permanent water quality facilities and the exact cost of each or the total cost provided by design engineer in the Final Drainage Report.</t>
  </si>
  <si>
    <t>• This section shall include all public improvements including but not limited to stormwater infrastructure, road construction, pedestrian improvements, and traffic signage and striping.</t>
  </si>
  <si>
    <t>• This section shall include all non-El Paso County maintained common development improvements being constructed. This includes private roads, sewers, waterlines, stormwater infrastructure, and landscaping. Private improvements that service a single lot are not required to be included.</t>
  </si>
  <si>
    <r>
      <t xml:space="preserve">• Provide total costs for As-Built construction drawings and Pond Certifications produced by the project engineer, </t>
    </r>
    <r>
      <rPr>
        <b/>
        <sz val="12"/>
        <color theme="1"/>
        <rFont val="Calibri"/>
        <family val="2"/>
        <scheme val="minor"/>
      </rPr>
      <t>no less than $1,500 each as applicable.</t>
    </r>
  </si>
  <si>
    <t>Surety Collateral Procedures</t>
  </si>
  <si>
    <t>• For a complete explanation of surety collateral collected by El Paso County for public and private development improvements refer to the El Paso County Engineering Criteria Manual Chapter 1.17 and Chapter 5.3.</t>
  </si>
  <si>
    <t>• Standard (minimum) unit costs are subject to change with annual updates. These costs are estimated based on the anticipated costs to the County to complete improvements and stabilize the site.</t>
  </si>
  <si>
    <t>The permit holder shall provide surety collateral for public and common development improvements prior to receiving a Construction Permit and subsequent County acceptance of the improvements. Construction surety collateral will be released in acccordance with the provisions of ECM Section 5.3.16.E or as otherwise allowed by an approved Development Agreement or Subdivision Improvements Agreement.</t>
  </si>
  <si>
    <t xml:space="preserve">• Upon completion of the work, it is the developer's responsibility to notify El Paso County Department of Public Works Development Services Inspections to schedule a Preliminary Acceptance inspection. After completing the Preliminary Acceptance inspection, up to 80% of the original surety collateral will be released to the developer. 
• The warranty period shall be two years from Preliminary Acceptance. At the time of expiration of the two-year warranty period the developer shall notify County staff to schedule a Final Acceptance inspection. Upon completion and approval of Final Acceptance the remaining 20% surety collateral will be released to the developer.  Preliminary Acceptance inspections and Final Acceptance inspections shall be scheduled in advance to reduce delays in surety release due to required punchlist repairs. </t>
  </si>
  <si>
    <t>Survey Monumentation</t>
  </si>
  <si>
    <t>less than 5,000; $8,000 min</t>
  </si>
  <si>
    <t>Erosion Control Blanket</t>
  </si>
  <si>
    <t>Seeding (inc. noxious weed mgmnt.) &amp; Mulching</t>
  </si>
  <si>
    <t>Permanent Pond/PCM (provide engineer's estimate)</t>
  </si>
  <si>
    <t>Permanent Drainage Channel Lining or Roadside Ditch TRM</t>
  </si>
  <si>
    <t>Signs (regulatory/advisory/guide/street)</t>
  </si>
  <si>
    <t>2026 Financial Assurance Estimate Form</t>
  </si>
  <si>
    <t>Updated:</t>
  </si>
  <si>
    <t>2/2026</t>
  </si>
  <si>
    <t>Project Name: RWRF Drainage Improvements</t>
  </si>
  <si>
    <t>Date: June 19, 2026</t>
  </si>
  <si>
    <t>Fire Hydrant Reset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</si>
</sst>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164" formatCode="0.0%"/>
    <numFmt numFmtId="165" formatCode="mm/dd/yy"/>
    <numFmt numFmtId="166" formatCode="0_);[Red]\(0\)"/>
    <numFmt numFmtId="167" formatCode="_([$$-409]* #,##0.00_);_([$$-409]* \(#,##0.00\);_([$$-409]* &quot;-&quot;??_);_(@_)"/>
    <numFmt numFmtId="168" formatCode=".##"/>
  </numFmts>
  <fonts count="31" x14ac:knownFonts="1">
    <font>
      <sz val="11"/>
      <color theme="1"/>
      <name val="Calibri"/>
      <family val="2"/>
      <scheme val="minor"/>
    </font>
    <font>
      <sz val="10"/>
      <name val="Arial"/>
      <family val="2"/>
    </font>
    <font>
      <sz val="10"/>
      <name val="Tahoma"/>
      <family val="2"/>
    </font>
    <font>
      <sz val="20"/>
      <name val="Tahoma"/>
      <family val="2"/>
    </font>
    <font>
      <b/>
      <sz val="10"/>
      <name val="Tahoma"/>
      <family val="2"/>
    </font>
    <font>
      <b/>
      <sz val="10"/>
      <name val="Arial"/>
      <family val="2"/>
    </font>
    <font>
      <b/>
      <u/>
      <sz val="10"/>
      <name val="Arial"/>
      <family val="2"/>
    </font>
    <font>
      <sz val="12"/>
      <name val="Tahoma"/>
      <family val="2"/>
    </font>
    <font>
      <b/>
      <sz val="12"/>
      <name val="Arial"/>
      <family val="2"/>
    </font>
    <font>
      <b/>
      <sz val="9"/>
      <name val="Tahoma"/>
      <family val="2"/>
    </font>
    <font>
      <b/>
      <sz val="12"/>
      <name val="Tahoma"/>
      <family val="2"/>
    </font>
    <font>
      <i/>
      <sz val="10"/>
      <name val="Arial"/>
      <family val="2"/>
    </font>
    <font>
      <sz val="8"/>
      <color indexed="10"/>
      <name val="Arial"/>
      <family val="2"/>
    </font>
    <font>
      <sz val="10"/>
      <color rgb="FFFF0000"/>
      <name val="Tahoma"/>
      <family val="2"/>
    </font>
    <font>
      <sz val="8"/>
      <color rgb="FFFF0000"/>
      <name val="Arial"/>
      <family val="2"/>
    </font>
    <font>
      <sz val="10"/>
      <color rgb="FFFF0000"/>
      <name val="Arial"/>
      <family val="2"/>
    </font>
    <font>
      <i/>
      <sz val="10"/>
      <color rgb="FFFF0000"/>
      <name val="Arial"/>
      <family val="2"/>
    </font>
    <font>
      <u/>
      <sz val="10"/>
      <name val="Arial"/>
      <family val="2"/>
    </font>
    <font>
      <sz val="11"/>
      <name val="Calibri"/>
      <family val="2"/>
      <scheme val="minor"/>
    </font>
    <font>
      <sz val="10"/>
      <name val="Arial"/>
      <family val="2"/>
    </font>
    <font>
      <sz val="10"/>
      <name val="Tahoma"/>
      <family val="2"/>
    </font>
    <font>
      <b/>
      <sz val="12"/>
      <color theme="0"/>
      <name val="Aharoni"/>
      <charset val="177"/>
    </font>
    <font>
      <sz val="12"/>
      <color theme="1"/>
      <name val="Calibri"/>
      <family val="2"/>
      <scheme val="minor"/>
    </font>
    <font>
      <b/>
      <sz val="12"/>
      <name val="Calibri"/>
      <family val="2"/>
      <scheme val="minor"/>
    </font>
    <font>
      <b/>
      <sz val="12"/>
      <color theme="0"/>
      <name val="Aharoni"/>
      <charset val="177"/>
    </font>
    <font>
      <b/>
      <sz val="12"/>
      <color theme="0"/>
      <name val="Calibri"/>
      <family val="2"/>
      <scheme val="major"/>
    </font>
    <font>
      <b/>
      <sz val="12"/>
      <color theme="1"/>
      <name val="Calibri"/>
      <family val="2"/>
      <scheme val="minor"/>
    </font>
    <font>
      <b/>
      <i/>
      <sz val="12"/>
      <color theme="1"/>
      <name val="Calibri"/>
      <family val="2"/>
      <scheme val="minor"/>
    </font>
    <font>
      <b/>
      <sz val="11"/>
      <color theme="1"/>
      <name val="Calibri"/>
      <family val="2"/>
      <scheme val="minor"/>
    </font>
    <font>
      <sz val="10"/>
      <name val="Tahoma"/>
    </font>
    <font>
      <sz val="10"/>
      <name val="Arial"/>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8" tint="0.59999389629810485"/>
        <bgColor indexed="64"/>
      </patternFill>
    </fill>
  </fills>
  <borders count="120">
    <border>
      <left/>
      <right/>
      <top/>
      <bottom/>
      <diagonal/>
    </border>
    <border>
      <left/>
      <right/>
      <top/>
      <bottom style="thin">
        <color indexed="22"/>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22"/>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rgb="FFC0C0C0"/>
      </left>
      <right style="thin">
        <color indexed="22"/>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C0C0C0"/>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2"/>
      </left>
      <right style="medium">
        <color indexed="64"/>
      </right>
      <top/>
      <bottom style="medium">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style="thin">
        <color indexed="64"/>
      </right>
      <top style="thin">
        <color indexed="64"/>
      </top>
      <bottom style="thin">
        <color indexed="22"/>
      </bottom>
      <diagonal/>
    </border>
    <border>
      <left style="thin">
        <color rgb="FFC0C0C0"/>
      </left>
      <right/>
      <top style="thin">
        <color theme="0" tint="-0.14996795556505021"/>
      </top>
      <bottom style="thin">
        <color theme="0" tint="-0.14996795556505021"/>
      </bottom>
      <diagonal/>
    </border>
    <border>
      <left/>
      <right/>
      <top style="thin">
        <color theme="0" tint="-0.14996795556505021"/>
      </top>
      <bottom/>
      <diagonal/>
    </border>
    <border>
      <left style="thin">
        <color rgb="FFC0C0C0"/>
      </left>
      <right/>
      <top style="thin">
        <color theme="0" tint="-0.14996795556505021"/>
      </top>
      <bottom/>
      <diagonal/>
    </border>
    <border>
      <left style="thin">
        <color indexed="64"/>
      </left>
      <right/>
      <top/>
      <bottom style="thin">
        <color theme="0" tint="-0.14996795556505021"/>
      </bottom>
      <diagonal/>
    </border>
    <border>
      <left/>
      <right style="thin">
        <color indexed="64"/>
      </right>
      <top/>
      <bottom style="thin">
        <color theme="0" tint="-0.14996795556505021"/>
      </bottom>
      <diagonal/>
    </border>
    <border>
      <left/>
      <right style="thin">
        <color indexed="64"/>
      </right>
      <top/>
      <bottom style="thin">
        <color rgb="FFC0C0C0"/>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auto="1"/>
      </right>
      <top style="thin">
        <color indexed="64"/>
      </top>
      <bottom style="thin">
        <color theme="0" tint="-0.14996795556505021"/>
      </bottom>
      <diagonal/>
    </border>
    <border>
      <left/>
      <right style="thin">
        <color auto="1"/>
      </right>
      <top/>
      <bottom style="medium">
        <color indexed="64"/>
      </bottom>
      <diagonal/>
    </border>
    <border>
      <left/>
      <right style="thin">
        <color auto="1"/>
      </right>
      <top/>
      <bottom style="double">
        <color indexed="64"/>
      </bottom>
      <diagonal/>
    </border>
    <border>
      <left style="thin">
        <color indexed="22"/>
      </left>
      <right/>
      <top style="thin">
        <color theme="0" tint="-0.14996795556505021"/>
      </top>
      <bottom style="thin">
        <color theme="0" tint="-0.14996795556505021"/>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theme="0" tint="-0.14996795556505021"/>
      </top>
      <bottom style="thin">
        <color theme="0" tint="-0.14996795556505021"/>
      </bottom>
      <diagonal/>
    </border>
    <border>
      <left style="thin">
        <color theme="0" tint="-0.14993743705557422"/>
      </left>
      <right style="thin">
        <color auto="1"/>
      </right>
      <top style="thin">
        <color theme="0" tint="-0.14990691854609822"/>
      </top>
      <bottom style="medium">
        <color indexed="64"/>
      </bottom>
      <diagonal/>
    </border>
    <border>
      <left style="thin">
        <color auto="1"/>
      </left>
      <right style="thin">
        <color indexed="64"/>
      </right>
      <top style="thin">
        <color theme="0" tint="-0.14996795556505021"/>
      </top>
      <bottom style="medium">
        <color indexed="64"/>
      </bottom>
      <diagonal/>
    </border>
    <border>
      <left style="thin">
        <color theme="0" tint="-0.14993743705557422"/>
      </left>
      <right style="thin">
        <color auto="1"/>
      </right>
      <top style="thin">
        <color auto="1"/>
      </top>
      <bottom style="thin">
        <color theme="0" tint="-0.14990691854609822"/>
      </bottom>
      <diagonal/>
    </border>
    <border>
      <left style="thin">
        <color indexed="64"/>
      </left>
      <right style="thin">
        <color indexed="64"/>
      </right>
      <top style="thin">
        <color indexed="64"/>
      </top>
      <bottom/>
      <diagonal/>
    </border>
    <border>
      <left style="thin">
        <color indexed="22"/>
      </left>
      <right/>
      <top style="thin">
        <color theme="0" tint="-0.14996795556505021"/>
      </top>
      <bottom/>
      <diagonal/>
    </border>
    <border>
      <left style="thin">
        <color indexed="64"/>
      </left>
      <right/>
      <top style="thin">
        <color indexed="64"/>
      </top>
      <bottom/>
      <diagonal/>
    </border>
    <border>
      <left/>
      <right/>
      <top style="thin">
        <color indexed="64"/>
      </top>
      <bottom/>
      <diagonal/>
    </border>
    <border>
      <left style="thin">
        <color auto="1"/>
      </left>
      <right style="thin">
        <color indexed="64"/>
      </right>
      <top style="thin">
        <color indexed="64"/>
      </top>
      <bottom style="thin">
        <color theme="0" tint="-0.14996795556505021"/>
      </bottom>
      <diagonal/>
    </border>
    <border>
      <left/>
      <right style="thin">
        <color indexed="64"/>
      </right>
      <top style="thin">
        <color indexed="64"/>
      </top>
      <bottom/>
      <diagonal/>
    </border>
    <border>
      <left style="thin">
        <color indexed="64"/>
      </left>
      <right/>
      <top style="thin">
        <color indexed="22"/>
      </top>
      <bottom/>
      <diagonal/>
    </border>
    <border>
      <left/>
      <right/>
      <top style="thin">
        <color indexed="22"/>
      </top>
      <bottom/>
      <diagonal/>
    </border>
    <border>
      <left style="thin">
        <color indexed="64"/>
      </left>
      <right/>
      <top style="thin">
        <color theme="0" tint="-0.14996795556505021"/>
      </top>
      <bottom/>
      <diagonal/>
    </border>
    <border>
      <left style="thin">
        <color indexed="22"/>
      </left>
      <right/>
      <top style="thin">
        <color rgb="FFC0C0C0"/>
      </top>
      <bottom/>
      <diagonal/>
    </border>
    <border>
      <left style="thin">
        <color auto="1"/>
      </left>
      <right/>
      <top style="thin">
        <color theme="0" tint="-0.14996795556505021"/>
      </top>
      <bottom/>
      <diagonal/>
    </border>
    <border>
      <left style="thin">
        <color rgb="FFC0C0C0"/>
      </left>
      <right/>
      <top style="thin">
        <color indexed="22"/>
      </top>
      <bottom/>
      <diagonal/>
    </border>
    <border>
      <left style="thin">
        <color indexed="22"/>
      </left>
      <right/>
      <top style="thin">
        <color indexed="22"/>
      </top>
      <bottom/>
      <diagonal/>
    </border>
    <border>
      <left style="thin">
        <color indexed="64"/>
      </left>
      <right/>
      <top style="thin">
        <color theme="1"/>
      </top>
      <bottom/>
      <diagonal/>
    </border>
    <border>
      <left style="thin">
        <color indexed="22"/>
      </left>
      <right/>
      <top style="thin">
        <color theme="0" tint="-0.14996795556505021"/>
      </top>
      <bottom/>
      <diagonal/>
    </border>
    <border>
      <left style="thin">
        <color indexed="64"/>
      </left>
      <right/>
      <top style="thin">
        <color theme="0" tint="-0.14996795556505021"/>
      </top>
      <bottom/>
      <diagonal/>
    </border>
    <border>
      <left/>
      <right/>
      <top style="thin">
        <color theme="0" tint="-0.14996795556505021"/>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rgb="FFC0C0C0"/>
      </left>
      <right/>
      <top style="thin">
        <color theme="0" tint="-0.14996795556505021"/>
      </top>
      <bottom style="thin">
        <color indexed="64"/>
      </bottom>
      <diagonal/>
    </border>
    <border>
      <left style="thin">
        <color indexed="22"/>
      </left>
      <right/>
      <top style="thin">
        <color theme="0" tint="-0.14996795556505021"/>
      </top>
      <bottom style="thin">
        <color indexed="64"/>
      </bottom>
      <diagonal/>
    </border>
    <border>
      <left style="thin">
        <color auto="1"/>
      </left>
      <right/>
      <top style="thin">
        <color theme="0" tint="-0.14996795556505021"/>
      </top>
      <bottom style="thin">
        <color indexed="64"/>
      </bottom>
      <diagonal/>
    </border>
    <border>
      <left style="thin">
        <color indexed="64"/>
      </left>
      <right/>
      <top style="thin">
        <color theme="0" tint="-0.14999847407452621"/>
      </top>
      <bottom/>
      <diagonal/>
    </border>
    <border>
      <left style="thin">
        <color indexed="64"/>
      </left>
      <right/>
      <top style="thin">
        <color theme="0" tint="-0.14999847407452621"/>
      </top>
      <bottom style="thin">
        <color theme="0" tint="-0.14999847407452621"/>
      </bottom>
      <diagonal/>
    </border>
    <border>
      <left style="thin">
        <color indexed="22"/>
      </left>
      <right style="thin">
        <color theme="0" tint="-0.14999847407452621"/>
      </right>
      <top style="thin">
        <color theme="0" tint="-0.14996795556505021"/>
      </top>
      <bottom style="thin">
        <color theme="0" tint="-0.14996795556505021"/>
      </bottom>
      <diagonal/>
    </border>
    <border>
      <left style="thin">
        <color indexed="22"/>
      </left>
      <right style="thin">
        <color theme="0" tint="-0.14999847407452621"/>
      </right>
      <top style="thin">
        <color theme="0" tint="-0.14996795556505021"/>
      </top>
      <bottom/>
      <diagonal/>
    </border>
    <border>
      <left style="thin">
        <color indexed="22"/>
      </left>
      <right style="thin">
        <color theme="0" tint="-0.14999847407452621"/>
      </right>
      <top/>
      <bottom/>
      <diagonal/>
    </border>
    <border>
      <left/>
      <right/>
      <top style="thin">
        <color theme="0" tint="-0.14996795556505021"/>
      </top>
      <bottom style="thin">
        <color theme="0" tint="-0.14999847407452621"/>
      </bottom>
      <diagonal/>
    </border>
    <border>
      <left style="thin">
        <color indexed="22"/>
      </left>
      <right/>
      <top style="thin">
        <color theme="0" tint="-0.14999847407452621"/>
      </top>
      <bottom/>
      <diagonal/>
    </border>
    <border>
      <left style="thin">
        <color indexed="22"/>
      </left>
      <right/>
      <top style="thin">
        <color theme="0" tint="-0.14999847407452621"/>
      </top>
      <bottom style="thin">
        <color theme="0" tint="-0.14999847407452621"/>
      </bottom>
      <diagonal/>
    </border>
    <border>
      <left style="thin">
        <color indexed="22"/>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theme="0" tint="-0.14996795556505021"/>
      </top>
      <bottom style="thin">
        <color theme="0" tint="-0.1499679555650502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theme="0" tint="-0.14996795556505021"/>
      </top>
      <bottom style="thin">
        <color theme="1"/>
      </bottom>
      <diagonal/>
    </border>
    <border>
      <left style="thin">
        <color indexed="64"/>
      </left>
      <right/>
      <top style="thin">
        <color theme="0" tint="-0.14996795556505021"/>
      </top>
      <bottom style="thin">
        <color indexed="64"/>
      </bottom>
      <diagonal/>
    </border>
    <border>
      <left style="thin">
        <color rgb="FFC0C0C0"/>
      </left>
      <right style="thin">
        <color indexed="22"/>
      </right>
      <top style="thin">
        <color theme="0" tint="-0.14996795556505021"/>
      </top>
      <bottom style="thin">
        <color auto="1"/>
      </bottom>
      <diagonal/>
    </border>
    <border>
      <left style="thin">
        <color indexed="22"/>
      </left>
      <right style="thin">
        <color indexed="22"/>
      </right>
      <top style="thin">
        <color theme="0" tint="-0.14996795556505021"/>
      </top>
      <bottom style="thin">
        <color auto="1"/>
      </bottom>
      <diagonal/>
    </border>
    <border>
      <left style="thin">
        <color indexed="22"/>
      </left>
      <right style="thin">
        <color indexed="64"/>
      </right>
      <top style="thin">
        <color indexed="22"/>
      </top>
      <bottom style="thin">
        <color auto="1"/>
      </bottom>
      <diagonal/>
    </border>
    <border>
      <left/>
      <right style="thin">
        <color theme="1"/>
      </right>
      <top/>
      <bottom/>
      <diagonal/>
    </border>
    <border>
      <left style="thin">
        <color indexed="22"/>
      </left>
      <right style="thin">
        <color theme="2" tint="-9.9978637043366805E-2"/>
      </right>
      <top style="thin">
        <color rgb="FFC0C0C0"/>
      </top>
      <bottom/>
      <diagonal/>
    </border>
    <border>
      <left style="thin">
        <color indexed="22"/>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theme="0" tint="-0.14996795556505021"/>
      </bottom>
      <diagonal/>
    </border>
    <border>
      <left style="thin">
        <color indexed="22"/>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style="thin">
        <color theme="0" tint="-0.14996795556505021"/>
      </bottom>
      <diagonal/>
    </border>
    <border>
      <left style="thin">
        <color rgb="FFC0C0C0"/>
      </left>
      <right style="thin">
        <color theme="2" tint="-9.9978637043366805E-2"/>
      </right>
      <top style="thin">
        <color theme="0" tint="-0.14996795556505021"/>
      </top>
      <bottom/>
      <diagonal/>
    </border>
    <border>
      <left style="thin">
        <color indexed="22"/>
      </left>
      <right style="thin">
        <color theme="2" tint="-9.9978637043366805E-2"/>
      </right>
      <top style="thin">
        <color rgb="FFC0C0C0"/>
      </top>
      <bottom style="thin">
        <color rgb="FFC0C0C0"/>
      </bottom>
      <diagonal/>
    </border>
    <border>
      <left style="thin">
        <color indexed="22"/>
      </left>
      <right style="thin">
        <color theme="2" tint="-9.9978637043366805E-2"/>
      </right>
      <top style="thin">
        <color indexed="22"/>
      </top>
      <bottom style="thin">
        <color indexed="22"/>
      </bottom>
      <diagonal/>
    </border>
    <border>
      <left style="thin">
        <color indexed="22"/>
      </left>
      <right style="thin">
        <color theme="2" tint="-9.9978637043366805E-2"/>
      </right>
      <top style="thin">
        <color indexed="22"/>
      </top>
      <bottom/>
      <diagonal/>
    </border>
    <border>
      <left style="thin">
        <color indexed="22"/>
      </left>
      <right style="thin">
        <color theme="2" tint="-9.9978637043366805E-2"/>
      </right>
      <top style="thin">
        <color rgb="FFC0C0C0"/>
      </top>
      <bottom style="thin">
        <color indexed="22"/>
      </bottom>
      <diagonal/>
    </border>
    <border>
      <left/>
      <right style="thin">
        <color theme="2" tint="-9.9978637043366805E-2"/>
      </right>
      <top style="thin">
        <color theme="0" tint="-0.14996795556505021"/>
      </top>
      <bottom style="thin">
        <color theme="0" tint="-0.14996795556505021"/>
      </bottom>
      <diagonal/>
    </border>
    <border>
      <left/>
      <right style="thin">
        <color theme="2" tint="-9.9978637043366805E-2"/>
      </right>
      <top style="thin">
        <color theme="0" tint="-0.14993743705557422"/>
      </top>
      <bottom style="thin">
        <color theme="0" tint="-0.14993743705557422"/>
      </bottom>
      <diagonal/>
    </border>
    <border>
      <left/>
      <right style="thin">
        <color theme="2" tint="-9.9978637043366805E-2"/>
      </right>
      <top style="thin">
        <color theme="0" tint="-0.14996795556505021"/>
      </top>
      <bottom/>
      <diagonal/>
    </border>
    <border>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right style="thin">
        <color indexed="64"/>
      </right>
      <top style="thin">
        <color theme="0" tint="-0.14996795556505021"/>
      </top>
      <bottom style="thin">
        <color theme="2" tint="-9.9978637043366805E-2"/>
      </bottom>
      <diagonal/>
    </border>
    <border>
      <left/>
      <right style="thin">
        <color theme="2" tint="-9.9978637043366805E-2"/>
      </right>
      <top/>
      <bottom style="thin">
        <color theme="0" tint="-0.14996795556505021"/>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1"/>
      </right>
      <top/>
      <bottom style="thin">
        <color theme="0" tint="-0.14996795556505021"/>
      </bottom>
      <diagonal/>
    </border>
    <border>
      <left style="thin">
        <color theme="1"/>
      </left>
      <right style="thin">
        <color theme="1"/>
      </right>
      <top style="thin">
        <color theme="2" tint="-9.9978637043366805E-2"/>
      </top>
      <bottom style="thin">
        <color theme="2" tint="-9.9978637043366805E-2"/>
      </bottom>
      <diagonal/>
    </border>
    <border>
      <left style="thin">
        <color theme="1"/>
      </left>
      <right style="thin">
        <color theme="1"/>
      </right>
      <top/>
      <bottom style="thin">
        <color theme="2" tint="-9.9978637043366805E-2"/>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bottom style="medium">
        <color indexed="64"/>
      </bottom>
      <diagonal/>
    </border>
    <border>
      <left style="thin">
        <color theme="0" tint="-0.14999847407452621"/>
      </left>
      <right style="thin">
        <color theme="0" tint="-0.14999847407452621"/>
      </right>
      <top style="medium">
        <color indexed="64"/>
      </top>
      <bottom/>
      <diagonal/>
    </border>
    <border>
      <left style="thin">
        <color theme="0" tint="-0.14999847407452621"/>
      </left>
      <right style="thin">
        <color rgb="FFC0C0C0"/>
      </right>
      <top style="medium">
        <color indexed="64"/>
      </top>
      <bottom/>
      <diagonal/>
    </border>
    <border>
      <left style="thin">
        <color theme="0" tint="-0.14999847407452621"/>
      </left>
      <right/>
      <top style="medium">
        <color indexed="64"/>
      </top>
      <bottom/>
      <diagonal/>
    </border>
    <border>
      <left style="thin">
        <color theme="0" tint="-0.14999847407452621"/>
      </left>
      <right style="thin">
        <color rgb="FFC0C0C0"/>
      </right>
      <top/>
      <bottom style="medium">
        <color indexed="64"/>
      </bottom>
      <diagonal/>
    </border>
    <border>
      <left style="thin">
        <color theme="0" tint="-0.14999847407452621"/>
      </left>
      <right/>
      <top/>
      <bottom style="medium">
        <color indexed="64"/>
      </bottom>
      <diagonal/>
    </border>
  </borders>
  <cellStyleXfs count="8">
    <xf numFmtId="0" fontId="0" fillId="0" borderId="0"/>
    <xf numFmtId="3" fontId="1" fillId="0" borderId="0" applyNumberFormat="0" applyFont="0" applyBorder="0" applyAlignment="0" applyProtection="0"/>
    <xf numFmtId="38" fontId="1" fillId="0" borderId="0" applyFont="0" applyFill="0" applyBorder="0" applyAlignment="0" applyProtection="0"/>
    <xf numFmtId="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 fillId="0" borderId="0"/>
    <xf numFmtId="49" fontId="1" fillId="0" borderId="0" applyFont="0" applyFill="0" applyBorder="0" applyAlignment="0" applyProtection="0"/>
  </cellStyleXfs>
  <cellXfs count="430">
    <xf numFmtId="0" fontId="0" fillId="0" borderId="0" xfId="0"/>
    <xf numFmtId="49" fontId="2" fillId="0" borderId="0" xfId="1" applyNumberFormat="1" applyFont="1" applyAlignment="1" applyProtection="1">
      <alignment horizontal="center"/>
      <protection locked="0"/>
    </xf>
    <xf numFmtId="9" fontId="2" fillId="0" borderId="0" xfId="1" applyNumberFormat="1" applyFont="1" applyBorder="1" applyAlignment="1" applyProtection="1">
      <alignment horizontal="left"/>
      <protection locked="0"/>
    </xf>
    <xf numFmtId="49" fontId="2" fillId="0" borderId="0" xfId="1" applyNumberFormat="1" applyFont="1" applyBorder="1" applyAlignment="1" applyProtection="1">
      <alignment horizontal="left"/>
      <protection locked="0"/>
    </xf>
    <xf numFmtId="8" fontId="4" fillId="0" borderId="2" xfId="1" applyNumberFormat="1" applyFont="1" applyBorder="1" applyAlignment="1" applyProtection="1">
      <alignment vertical="center"/>
      <protection locked="0"/>
    </xf>
    <xf numFmtId="8" fontId="2" fillId="0" borderId="2" xfId="1" applyNumberFormat="1" applyFont="1" applyBorder="1" applyAlignment="1" applyProtection="1">
      <alignment horizontal="center" vertical="center"/>
      <protection locked="0"/>
    </xf>
    <xf numFmtId="9" fontId="4" fillId="0" borderId="2" xfId="2" applyNumberFormat="1" applyFont="1" applyFill="1" applyBorder="1" applyAlignment="1" applyProtection="1">
      <alignment vertical="center"/>
      <protection locked="0"/>
    </xf>
    <xf numFmtId="8" fontId="2" fillId="0" borderId="2" xfId="1" applyNumberFormat="1" applyFont="1" applyBorder="1" applyAlignment="1" applyProtection="1">
      <alignment vertical="center"/>
      <protection locked="0"/>
    </xf>
    <xf numFmtId="9" fontId="2" fillId="0" borderId="0" xfId="2" applyNumberFormat="1" applyFont="1" applyFill="1" applyBorder="1" applyAlignment="1" applyProtection="1">
      <alignment vertical="center"/>
      <protection locked="0"/>
    </xf>
    <xf numFmtId="0" fontId="1" fillId="0" borderId="0" xfId="6" applyAlignment="1" applyProtection="1">
      <alignment horizontal="center"/>
      <protection locked="0"/>
    </xf>
    <xf numFmtId="164" fontId="2" fillId="0" borderId="0" xfId="1" quotePrefix="1" applyNumberFormat="1" applyFont="1" applyBorder="1" applyAlignment="1" applyProtection="1">
      <alignment horizontal="center" vertical="center"/>
      <protection locked="0"/>
    </xf>
    <xf numFmtId="49" fontId="2" fillId="0" borderId="0" xfId="1" applyNumberFormat="1" applyFont="1" applyBorder="1" applyAlignment="1" applyProtection="1">
      <alignment vertical="center"/>
      <protection locked="0"/>
    </xf>
    <xf numFmtId="0" fontId="6" fillId="0" borderId="0" xfId="6" quotePrefix="1" applyFont="1" applyAlignment="1" applyProtection="1">
      <alignment horizontal="left"/>
      <protection locked="0"/>
    </xf>
    <xf numFmtId="0" fontId="5" fillId="0" borderId="0" xfId="6" applyFont="1" applyProtection="1">
      <protection locked="0"/>
    </xf>
    <xf numFmtId="3" fontId="2" fillId="0" borderId="0" xfId="1" applyFont="1" applyBorder="1" applyAlignment="1" applyProtection="1">
      <alignment vertical="center"/>
      <protection locked="0"/>
    </xf>
    <xf numFmtId="0" fontId="1" fillId="0" borderId="0" xfId="6" applyProtection="1">
      <protection locked="0"/>
    </xf>
    <xf numFmtId="3" fontId="2" fillId="0" borderId="0" xfId="1" applyFont="1" applyBorder="1" applyAlignment="1" applyProtection="1">
      <alignment horizontal="left" vertical="center"/>
      <protection locked="0"/>
    </xf>
    <xf numFmtId="49" fontId="2" fillId="0" borderId="10" xfId="1" applyNumberFormat="1" applyFont="1" applyBorder="1" applyAlignment="1" applyProtection="1">
      <alignment vertical="center"/>
      <protection locked="0"/>
    </xf>
    <xf numFmtId="8" fontId="2" fillId="0" borderId="0" xfId="1" applyNumberFormat="1" applyFont="1" applyBorder="1" applyAlignment="1" applyProtection="1">
      <alignment vertical="center"/>
      <protection locked="0"/>
    </xf>
    <xf numFmtId="8" fontId="2" fillId="0" borderId="0" xfId="1" applyNumberFormat="1" applyFont="1" applyBorder="1" applyAlignment="1" applyProtection="1">
      <alignment horizontal="center" vertical="center"/>
      <protection locked="0"/>
    </xf>
    <xf numFmtId="9" fontId="2" fillId="0" borderId="0" xfId="2" applyNumberFormat="1" applyFont="1" applyFill="1" applyBorder="1" applyAlignment="1" applyProtection="1">
      <alignment horizontal="center" vertical="center"/>
      <protection locked="0"/>
    </xf>
    <xf numFmtId="3" fontId="1" fillId="0" borderId="0" xfId="1" applyFont="1" applyBorder="1" applyAlignment="1" applyProtection="1">
      <alignment horizontal="center" vertical="center"/>
      <protection locked="0"/>
    </xf>
    <xf numFmtId="3" fontId="1" fillId="0" borderId="0" xfId="1" applyFont="1" applyBorder="1" applyAlignment="1" applyProtection="1">
      <alignment vertical="center"/>
      <protection locked="0"/>
    </xf>
    <xf numFmtId="9" fontId="1" fillId="0" borderId="0" xfId="2" applyNumberFormat="1" applyFont="1" applyFill="1" applyBorder="1" applyAlignment="1" applyProtection="1">
      <alignment vertical="center"/>
      <protection locked="0"/>
    </xf>
    <xf numFmtId="3" fontId="1" fillId="0" borderId="5" xfId="1" applyFont="1" applyBorder="1" applyAlignment="1" applyProtection="1">
      <alignment horizontal="center" vertical="center"/>
      <protection locked="0"/>
    </xf>
    <xf numFmtId="3" fontId="1" fillId="0" borderId="5" xfId="1" applyFont="1" applyBorder="1" applyAlignment="1" applyProtection="1">
      <alignment vertical="center"/>
      <protection locked="0"/>
    </xf>
    <xf numFmtId="9" fontId="1" fillId="0" borderId="5" xfId="2" applyNumberFormat="1" applyFont="1" applyFill="1" applyBorder="1" applyAlignment="1" applyProtection="1">
      <alignment vertical="center"/>
      <protection locked="0"/>
    </xf>
    <xf numFmtId="49" fontId="2" fillId="0" borderId="0" xfId="1" applyNumberFormat="1" applyFont="1" applyBorder="1" applyAlignment="1" applyProtection="1">
      <alignment horizontal="center" vertical="center"/>
      <protection locked="0"/>
    </xf>
    <xf numFmtId="49" fontId="10" fillId="0" borderId="0" xfId="1" applyNumberFormat="1" applyFont="1" applyBorder="1" applyAlignment="1" applyProtection="1">
      <alignment vertical="center"/>
      <protection locked="0"/>
    </xf>
    <xf numFmtId="167" fontId="1" fillId="0" borderId="0" xfId="1" applyNumberFormat="1"/>
    <xf numFmtId="167" fontId="4" fillId="0" borderId="2" xfId="2" applyNumberFormat="1" applyFont="1" applyFill="1" applyBorder="1" applyAlignment="1" applyProtection="1">
      <alignment vertical="center"/>
      <protection locked="0"/>
    </xf>
    <xf numFmtId="167" fontId="2" fillId="0" borderId="0" xfId="1" applyNumberFormat="1" applyFont="1" applyBorder="1" applyAlignment="1" applyProtection="1">
      <alignment vertical="center"/>
      <protection locked="0"/>
    </xf>
    <xf numFmtId="167" fontId="1" fillId="0" borderId="0" xfId="2" applyNumberFormat="1" applyFont="1" applyFill="1" applyBorder="1" applyAlignment="1" applyProtection="1">
      <alignment horizontal="right"/>
      <protection locked="0"/>
    </xf>
    <xf numFmtId="167" fontId="2" fillId="0" borderId="0" xfId="2" applyNumberFormat="1" applyFont="1" applyFill="1" applyBorder="1" applyAlignment="1" applyProtection="1">
      <alignment vertical="center"/>
      <protection locked="0"/>
    </xf>
    <xf numFmtId="167" fontId="2" fillId="0" borderId="0" xfId="2" applyNumberFormat="1" applyFont="1" applyFill="1" applyBorder="1" applyAlignment="1" applyProtection="1">
      <alignment horizontal="center" vertical="center"/>
      <protection locked="0"/>
    </xf>
    <xf numFmtId="167" fontId="1" fillId="0" borderId="0" xfId="2" applyNumberFormat="1" applyFont="1" applyFill="1" applyBorder="1" applyAlignment="1" applyProtection="1">
      <alignment vertical="center"/>
      <protection locked="0"/>
    </xf>
    <xf numFmtId="167" fontId="1" fillId="0" borderId="5" xfId="2" applyNumberFormat="1" applyFont="1" applyFill="1" applyBorder="1" applyAlignment="1" applyProtection="1">
      <alignment vertical="center"/>
      <protection locked="0"/>
    </xf>
    <xf numFmtId="167" fontId="0" fillId="0" borderId="0" xfId="0" applyNumberFormat="1"/>
    <xf numFmtId="167" fontId="7" fillId="0" borderId="0" xfId="1" applyNumberFormat="1" applyFont="1" applyBorder="1" applyAlignment="1" applyProtection="1">
      <alignment horizontal="left"/>
      <protection locked="0"/>
    </xf>
    <xf numFmtId="167" fontId="2" fillId="0" borderId="0" xfId="1" applyNumberFormat="1" applyFont="1" applyBorder="1" applyAlignment="1" applyProtection="1">
      <alignment horizontal="left"/>
      <protection locked="0"/>
    </xf>
    <xf numFmtId="167" fontId="2" fillId="0" borderId="2" xfId="2" applyNumberFormat="1" applyFont="1" applyFill="1" applyBorder="1" applyAlignment="1" applyProtection="1">
      <alignment vertical="center"/>
      <protection locked="0"/>
    </xf>
    <xf numFmtId="167" fontId="2" fillId="0" borderId="2" xfId="2" applyNumberFormat="1" applyFont="1" applyFill="1" applyBorder="1" applyAlignment="1" applyProtection="1">
      <alignment horizontal="left" vertical="center"/>
      <protection locked="0"/>
    </xf>
    <xf numFmtId="167" fontId="2" fillId="0" borderId="0" xfId="2" applyNumberFormat="1" applyFont="1" applyFill="1" applyBorder="1" applyAlignment="1" applyProtection="1">
      <alignment horizontal="left" vertical="center"/>
      <protection locked="0"/>
    </xf>
    <xf numFmtId="49" fontId="10" fillId="0" borderId="7" xfId="1" applyNumberFormat="1" applyFont="1" applyBorder="1" applyAlignment="1" applyProtection="1">
      <alignment vertical="center" wrapText="1"/>
      <protection locked="0"/>
    </xf>
    <xf numFmtId="8" fontId="2" fillId="0" borderId="0" xfId="1" applyNumberFormat="1" applyFont="1" applyBorder="1" applyAlignment="1" applyProtection="1">
      <alignment horizontal="left" vertical="center"/>
      <protection locked="0"/>
    </xf>
    <xf numFmtId="3" fontId="1" fillId="0" borderId="0" xfId="1" applyFont="1" applyBorder="1" applyAlignment="1" applyProtection="1">
      <protection locked="0"/>
    </xf>
    <xf numFmtId="3" fontId="1" fillId="0" borderId="0" xfId="1" applyFont="1" applyBorder="1" applyAlignment="1" applyProtection="1">
      <alignment horizontal="left" vertical="center"/>
      <protection locked="0"/>
    </xf>
    <xf numFmtId="49" fontId="2" fillId="0" borderId="0" xfId="1" applyNumberFormat="1" applyFont="1" applyBorder="1" applyAlignment="1" applyProtection="1">
      <alignment vertical="center" wrapText="1"/>
      <protection locked="0"/>
    </xf>
    <xf numFmtId="3" fontId="1" fillId="0" borderId="0" xfId="1" applyFont="1" applyBorder="1" applyAlignment="1" applyProtection="1">
      <alignment vertical="center" wrapText="1"/>
      <protection locked="0"/>
    </xf>
    <xf numFmtId="49" fontId="4" fillId="0" borderId="0" xfId="1" applyNumberFormat="1" applyFont="1" applyBorder="1" applyAlignment="1" applyProtection="1">
      <alignment horizontal="left" vertical="center"/>
      <protection locked="0"/>
    </xf>
    <xf numFmtId="49" fontId="4" fillId="0" borderId="0" xfId="1" applyNumberFormat="1" applyFont="1" applyBorder="1" applyAlignment="1" applyProtection="1">
      <alignment horizontal="left" vertical="center" wrapText="1"/>
      <protection locked="0"/>
    </xf>
    <xf numFmtId="38" fontId="13" fillId="0" borderId="0" xfId="1" applyNumberFormat="1" applyFont="1" applyBorder="1" applyAlignment="1" applyProtection="1">
      <alignment horizontal="left" vertical="center"/>
      <protection locked="0"/>
    </xf>
    <xf numFmtId="38" fontId="2" fillId="0" borderId="0" xfId="1" applyNumberFormat="1" applyFont="1" applyBorder="1" applyAlignment="1" applyProtection="1">
      <alignment horizontal="left" vertical="center"/>
      <protection locked="0"/>
    </xf>
    <xf numFmtId="0" fontId="2" fillId="0" borderId="0"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protection locked="0"/>
    </xf>
    <xf numFmtId="40" fontId="1" fillId="0" borderId="0" xfId="2" applyNumberFormat="1" applyFont="1" applyFill="1" applyBorder="1" applyAlignment="1" applyProtection="1">
      <alignment horizontal="left" vertical="center"/>
      <protection locked="0"/>
    </xf>
    <xf numFmtId="49" fontId="2" fillId="0" borderId="0" xfId="1" applyNumberFormat="1" applyFont="1" applyBorder="1" applyAlignment="1" applyProtection="1">
      <alignment horizontal="left" vertical="center"/>
      <protection locked="0"/>
    </xf>
    <xf numFmtId="167" fontId="2" fillId="0" borderId="10" xfId="1" applyNumberFormat="1" applyFont="1" applyBorder="1" applyAlignment="1" applyProtection="1">
      <alignment vertical="center"/>
      <protection locked="0"/>
    </xf>
    <xf numFmtId="167" fontId="2" fillId="0" borderId="10" xfId="2" applyNumberFormat="1" applyFont="1" applyFill="1" applyBorder="1" applyAlignment="1" applyProtection="1">
      <alignment horizontal="left" vertical="center"/>
      <protection locked="0"/>
    </xf>
    <xf numFmtId="167" fontId="1" fillId="0" borderId="10" xfId="2" applyNumberFormat="1" applyFont="1" applyFill="1" applyBorder="1" applyAlignment="1" applyProtection="1">
      <alignment horizontal="left" vertical="center"/>
      <protection locked="0"/>
    </xf>
    <xf numFmtId="167" fontId="1" fillId="0" borderId="11" xfId="2" applyNumberFormat="1" applyFont="1" applyFill="1" applyBorder="1" applyAlignment="1" applyProtection="1">
      <alignment horizontal="left" vertical="center"/>
      <protection locked="0"/>
    </xf>
    <xf numFmtId="167" fontId="1" fillId="2" borderId="23" xfId="2" applyNumberFormat="1" applyFont="1" applyFill="1" applyBorder="1" applyAlignment="1" applyProtection="1">
      <alignment horizontal="right" vertical="center"/>
      <protection locked="0"/>
    </xf>
    <xf numFmtId="38" fontId="2" fillId="0" borderId="0" xfId="1" applyNumberFormat="1" applyFont="1" applyBorder="1" applyAlignment="1" applyProtection="1">
      <alignment horizontal="left"/>
      <protection locked="0"/>
    </xf>
    <xf numFmtId="9" fontId="10" fillId="2" borderId="40" xfId="2" applyNumberFormat="1" applyFont="1" applyFill="1" applyBorder="1" applyAlignment="1" applyProtection="1">
      <alignment vertical="center" wrapText="1"/>
      <protection locked="0"/>
    </xf>
    <xf numFmtId="10" fontId="2" fillId="0" borderId="43" xfId="2" applyNumberFormat="1" applyFont="1" applyFill="1" applyBorder="1" applyAlignment="1" applyProtection="1">
      <alignment vertical="center"/>
      <protection locked="0"/>
    </xf>
    <xf numFmtId="0" fontId="18" fillId="0" borderId="0" xfId="0" applyFont="1"/>
    <xf numFmtId="38" fontId="2" fillId="0" borderId="2" xfId="2" applyFont="1" applyFill="1" applyBorder="1" applyAlignment="1" applyProtection="1">
      <alignment vertical="center"/>
      <protection locked="0"/>
    </xf>
    <xf numFmtId="38" fontId="2" fillId="0" borderId="0" xfId="2" applyFont="1" applyFill="1" applyBorder="1" applyAlignment="1" applyProtection="1">
      <alignment horizontal="right" vertical="center"/>
      <protection locked="0"/>
    </xf>
    <xf numFmtId="38" fontId="2" fillId="0" borderId="0" xfId="2" applyFont="1" applyFill="1" applyBorder="1" applyAlignment="1" applyProtection="1">
      <alignment vertical="center"/>
      <protection locked="0"/>
    </xf>
    <xf numFmtId="38" fontId="0" fillId="0" borderId="0" xfId="0" applyNumberFormat="1"/>
    <xf numFmtId="9" fontId="2" fillId="2" borderId="47" xfId="2" applyNumberFormat="1" applyFont="1" applyFill="1" applyBorder="1" applyAlignment="1" applyProtection="1">
      <protection locked="0"/>
    </xf>
    <xf numFmtId="164" fontId="2" fillId="0" borderId="48" xfId="1" applyNumberFormat="1" applyFont="1" applyBorder="1" applyAlignment="1">
      <alignment horizontal="center" vertical="center"/>
    </xf>
    <xf numFmtId="0" fontId="1" fillId="0" borderId="49" xfId="6" applyBorder="1" applyAlignment="1">
      <alignment horizontal="left" indent="1"/>
    </xf>
    <xf numFmtId="0" fontId="1" fillId="0" borderId="50" xfId="6" applyBorder="1" applyAlignment="1">
      <alignment horizontal="left" indent="1"/>
    </xf>
    <xf numFmtId="38" fontId="2" fillId="0" borderId="50" xfId="2" applyFont="1" applyBorder="1" applyAlignment="1">
      <alignment horizontal="right" vertical="center"/>
    </xf>
    <xf numFmtId="0" fontId="1" fillId="0" borderId="50" xfId="6" applyBorder="1" applyAlignment="1">
      <alignment horizontal="center"/>
    </xf>
    <xf numFmtId="167" fontId="1" fillId="0" borderId="50" xfId="3" applyNumberFormat="1" applyFont="1" applyBorder="1"/>
    <xf numFmtId="164" fontId="2" fillId="0" borderId="50" xfId="1" applyNumberFormat="1" applyFont="1" applyBorder="1" applyAlignment="1">
      <alignment horizontal="center" vertical="center"/>
    </xf>
    <xf numFmtId="167" fontId="2" fillId="0" borderId="50" xfId="2" applyNumberFormat="1" applyFont="1" applyBorder="1" applyAlignment="1">
      <alignment vertical="center"/>
    </xf>
    <xf numFmtId="9" fontId="2" fillId="0" borderId="50" xfId="2" applyNumberFormat="1" applyFont="1" applyBorder="1" applyAlignment="1">
      <alignment vertical="center"/>
    </xf>
    <xf numFmtId="167" fontId="2" fillId="0" borderId="52" xfId="2" applyNumberFormat="1" applyFont="1" applyBorder="1" applyAlignment="1">
      <alignment vertical="center"/>
    </xf>
    <xf numFmtId="0" fontId="1" fillId="0" borderId="29" xfId="6" applyBorder="1" applyAlignment="1">
      <alignment horizontal="left" indent="1"/>
    </xf>
    <xf numFmtId="0" fontId="1" fillId="0" borderId="48" xfId="6" applyBorder="1" applyAlignment="1">
      <alignment horizontal="center"/>
    </xf>
    <xf numFmtId="167" fontId="2" fillId="0" borderId="48" xfId="2" applyNumberFormat="1" applyFont="1" applyBorder="1" applyAlignment="1">
      <alignment vertical="center"/>
    </xf>
    <xf numFmtId="10" fontId="2" fillId="2" borderId="55" xfId="2" applyNumberFormat="1" applyFont="1" applyFill="1" applyBorder="1" applyAlignment="1">
      <alignment vertical="center"/>
    </xf>
    <xf numFmtId="0" fontId="1" fillId="0" borderId="29" xfId="6" applyBorder="1" applyAlignment="1">
      <alignment horizontal="left" indent="4"/>
    </xf>
    <xf numFmtId="167" fontId="2" fillId="0" borderId="55" xfId="2" applyNumberFormat="1" applyFont="1" applyBorder="1" applyAlignment="1">
      <alignment vertical="center"/>
    </xf>
    <xf numFmtId="167" fontId="2" fillId="0" borderId="57" xfId="2" applyNumberFormat="1" applyFont="1" applyBorder="1" applyAlignment="1">
      <alignment vertical="center"/>
    </xf>
    <xf numFmtId="0" fontId="1" fillId="0" borderId="54" xfId="6" applyBorder="1" applyAlignment="1">
      <alignment horizontal="left" indent="1"/>
    </xf>
    <xf numFmtId="0" fontId="1" fillId="0" borderId="59" xfId="6" applyBorder="1" applyAlignment="1">
      <alignment horizontal="center"/>
    </xf>
    <xf numFmtId="164" fontId="2" fillId="0" borderId="59" xfId="1" applyNumberFormat="1" applyFont="1" applyBorder="1" applyAlignment="1">
      <alignment horizontal="center" vertical="center"/>
    </xf>
    <xf numFmtId="167" fontId="2" fillId="0" borderId="59" xfId="2" applyNumberFormat="1" applyFont="1" applyBorder="1" applyAlignment="1">
      <alignment vertical="center"/>
    </xf>
    <xf numFmtId="10" fontId="2" fillId="2" borderId="60" xfId="2" applyNumberFormat="1" applyFont="1" applyFill="1" applyBorder="1" applyAlignment="1">
      <alignment vertical="center"/>
    </xf>
    <xf numFmtId="0" fontId="1" fillId="0" borderId="61" xfId="6" applyBorder="1" applyAlignment="1">
      <alignment horizontal="center"/>
    </xf>
    <xf numFmtId="164" fontId="2" fillId="0" borderId="61" xfId="1" applyNumberFormat="1" applyFont="1" applyBorder="1" applyAlignment="1">
      <alignment horizontal="center" vertical="center"/>
    </xf>
    <xf numFmtId="167" fontId="2" fillId="0" borderId="61" xfId="2" applyNumberFormat="1" applyFont="1" applyBorder="1" applyAlignment="1">
      <alignment vertical="center"/>
    </xf>
    <xf numFmtId="10" fontId="2" fillId="2" borderId="62" xfId="2" applyNumberFormat="1" applyFont="1" applyFill="1" applyBorder="1" applyAlignment="1">
      <alignment vertical="center"/>
    </xf>
    <xf numFmtId="0" fontId="1" fillId="2" borderId="29" xfId="6" applyFill="1" applyBorder="1" applyAlignment="1">
      <alignment horizontal="left" indent="1"/>
    </xf>
    <xf numFmtId="164" fontId="2" fillId="0" borderId="39" xfId="1" applyNumberFormat="1" applyFont="1" applyBorder="1" applyAlignment="1">
      <alignment horizontal="center" vertical="center"/>
    </xf>
    <xf numFmtId="10" fontId="2" fillId="2" borderId="25" xfId="2" applyNumberFormat="1" applyFont="1" applyFill="1" applyBorder="1" applyAlignment="1">
      <alignment vertical="center"/>
    </xf>
    <xf numFmtId="167" fontId="2" fillId="0" borderId="53" xfId="2" applyNumberFormat="1" applyFont="1" applyBorder="1" applyAlignment="1">
      <alignment vertical="center"/>
    </xf>
    <xf numFmtId="167" fontId="2" fillId="0" borderId="62" xfId="2" applyNumberFormat="1" applyFont="1" applyBorder="1" applyAlignment="1">
      <alignment vertical="center"/>
    </xf>
    <xf numFmtId="167" fontId="2" fillId="0" borderId="25" xfId="2" applyNumberFormat="1" applyFont="1" applyBorder="1" applyAlignment="1">
      <alignment vertical="center"/>
    </xf>
    <xf numFmtId="0" fontId="1" fillId="0" borderId="29" xfId="6" applyBorder="1" applyAlignment="1">
      <alignment horizontal="left" wrapText="1" indent="1"/>
    </xf>
    <xf numFmtId="167" fontId="2" fillId="0" borderId="60" xfId="2" applyNumberFormat="1" applyFont="1" applyBorder="1" applyAlignment="1">
      <alignment vertical="center"/>
    </xf>
    <xf numFmtId="167" fontId="2" fillId="0" borderId="24" xfId="2" applyNumberFormat="1" applyFont="1" applyFill="1" applyBorder="1" applyAlignment="1" applyProtection="1">
      <alignment horizontal="left" vertical="center"/>
      <protection locked="0"/>
    </xf>
    <xf numFmtId="9" fontId="10" fillId="2" borderId="65" xfId="2" applyNumberFormat="1" applyFont="1" applyFill="1" applyBorder="1" applyAlignment="1" applyProtection="1">
      <alignment vertical="center"/>
      <protection locked="0"/>
    </xf>
    <xf numFmtId="164" fontId="2" fillId="0" borderId="67" xfId="1" applyNumberFormat="1" applyFont="1" applyBorder="1" applyAlignment="1">
      <alignment horizontal="center" vertical="center"/>
    </xf>
    <xf numFmtId="10" fontId="2" fillId="2" borderId="68" xfId="2" applyNumberFormat="1" applyFont="1" applyFill="1" applyBorder="1" applyAlignment="1">
      <alignment vertical="center"/>
    </xf>
    <xf numFmtId="167" fontId="2" fillId="0" borderId="68" xfId="2" applyNumberFormat="1" applyFont="1" applyBorder="1" applyAlignment="1">
      <alignment vertical="center"/>
    </xf>
    <xf numFmtId="0" fontId="0" fillId="0" borderId="29" xfId="1" applyNumberFormat="1" applyFont="1" applyBorder="1" applyAlignment="1">
      <alignment horizontal="left" indent="1"/>
    </xf>
    <xf numFmtId="0" fontId="0" fillId="0" borderId="29" xfId="1" applyNumberFormat="1" applyFont="1" applyBorder="1" applyAlignment="1">
      <alignment horizontal="center" vertical="center" wrapText="1"/>
    </xf>
    <xf numFmtId="0" fontId="1" fillId="0" borderId="29" xfId="6" applyBorder="1" applyAlignment="1">
      <alignment horizontal="right" indent="1"/>
    </xf>
    <xf numFmtId="0" fontId="1" fillId="0" borderId="57" xfId="6" applyBorder="1" applyAlignment="1">
      <alignment horizontal="left" indent="1"/>
    </xf>
    <xf numFmtId="0" fontId="1" fillId="0" borderId="69" xfId="6" applyBorder="1" applyAlignment="1">
      <alignment horizontal="left" indent="1"/>
    </xf>
    <xf numFmtId="0" fontId="1" fillId="0" borderId="70" xfId="6" applyBorder="1" applyAlignment="1">
      <alignment horizontal="left" indent="1"/>
    </xf>
    <xf numFmtId="0" fontId="1" fillId="0" borderId="7" xfId="6" applyBorder="1" applyAlignment="1">
      <alignment horizontal="left" indent="1"/>
    </xf>
    <xf numFmtId="0" fontId="1" fillId="0" borderId="71" xfId="6" applyBorder="1" applyAlignment="1">
      <alignment horizontal="center"/>
    </xf>
    <xf numFmtId="164" fontId="2" fillId="0" borderId="29" xfId="1" applyNumberFormat="1" applyFont="1" applyBorder="1" applyAlignment="1">
      <alignment horizontal="center" vertical="center"/>
    </xf>
    <xf numFmtId="0" fontId="1" fillId="0" borderId="72" xfId="6" applyBorder="1" applyAlignment="1">
      <alignment horizontal="center"/>
    </xf>
    <xf numFmtId="0" fontId="1" fillId="0" borderId="73" xfId="6" applyBorder="1" applyAlignment="1">
      <alignment horizontal="center"/>
    </xf>
    <xf numFmtId="0" fontId="19" fillId="0" borderId="29" xfId="6" applyFont="1" applyBorder="1" applyAlignment="1">
      <alignment horizontal="left" indent="1"/>
    </xf>
    <xf numFmtId="0" fontId="19" fillId="0" borderId="61" xfId="6" applyFont="1" applyBorder="1" applyAlignment="1">
      <alignment horizontal="center"/>
    </xf>
    <xf numFmtId="167" fontId="20" fillId="0" borderId="62" xfId="2" applyNumberFormat="1" applyFont="1" applyBorder="1" applyAlignment="1">
      <alignment vertical="center"/>
    </xf>
    <xf numFmtId="0" fontId="0" fillId="4" borderId="0" xfId="0" applyFill="1"/>
    <xf numFmtId="0" fontId="23" fillId="0" borderId="0" xfId="0" applyFont="1" applyAlignment="1">
      <alignment horizontal="right" vertical="center"/>
    </xf>
    <xf numFmtId="0" fontId="23" fillId="0" borderId="0" xfId="0" applyFont="1" applyAlignment="1">
      <alignment horizontal="right"/>
    </xf>
    <xf numFmtId="0" fontId="26" fillId="0" borderId="0" xfId="0" applyFont="1" applyAlignment="1">
      <alignment horizontal="right" vertical="center"/>
    </xf>
    <xf numFmtId="0" fontId="0" fillId="5" borderId="0" xfId="0" applyFill="1"/>
    <xf numFmtId="0" fontId="22" fillId="0" borderId="0" xfId="0" applyFont="1" applyAlignment="1">
      <alignment vertical="top" wrapText="1"/>
    </xf>
    <xf numFmtId="0" fontId="22" fillId="0" borderId="0" xfId="0" applyFont="1" applyAlignment="1">
      <alignment wrapText="1"/>
    </xf>
    <xf numFmtId="0" fontId="22" fillId="0" borderId="0" xfId="0" applyFont="1" applyAlignment="1">
      <alignment horizontal="left" vertical="top" wrapText="1"/>
    </xf>
    <xf numFmtId="0" fontId="0" fillId="0" borderId="0" xfId="0" applyAlignment="1">
      <alignment vertical="top" wrapText="1"/>
    </xf>
    <xf numFmtId="0" fontId="22" fillId="0" borderId="0" xfId="0" quotePrefix="1" applyFont="1" applyAlignment="1">
      <alignment vertical="top" wrapText="1"/>
    </xf>
    <xf numFmtId="0" fontId="27" fillId="0" borderId="0" xfId="0" applyFont="1" applyAlignment="1">
      <alignment horizontal="center" vertical="center" wrapText="1"/>
    </xf>
    <xf numFmtId="0" fontId="22" fillId="0" borderId="0" xfId="0" quotePrefix="1" applyFont="1" applyAlignment="1">
      <alignment horizontal="left" vertical="top" wrapText="1"/>
    </xf>
    <xf numFmtId="0" fontId="26" fillId="0" borderId="0" xfId="0" applyFont="1" applyAlignment="1">
      <alignment horizontal="right"/>
    </xf>
    <xf numFmtId="0" fontId="11" fillId="2" borderId="29" xfId="6" applyFont="1" applyFill="1" applyBorder="1" applyAlignment="1" applyProtection="1">
      <alignment horizontal="left" indent="1"/>
      <protection locked="0"/>
    </xf>
    <xf numFmtId="0" fontId="16" fillId="2" borderId="29" xfId="6" applyFont="1" applyFill="1" applyBorder="1" applyAlignment="1" applyProtection="1">
      <alignment horizontal="left" indent="1"/>
      <protection locked="0"/>
    </xf>
    <xf numFmtId="10" fontId="2" fillId="2" borderId="55" xfId="2" applyNumberFormat="1" applyFont="1" applyFill="1" applyBorder="1" applyAlignment="1" applyProtection="1">
      <alignment vertical="center"/>
      <protection locked="0"/>
    </xf>
    <xf numFmtId="10" fontId="20" fillId="2" borderId="62" xfId="2" applyNumberFormat="1" applyFont="1" applyFill="1" applyBorder="1" applyAlignment="1" applyProtection="1">
      <alignment vertical="center"/>
      <protection locked="0"/>
    </xf>
    <xf numFmtId="10" fontId="2" fillId="2" borderId="57" xfId="2" applyNumberFormat="1" applyFont="1" applyFill="1" applyBorder="1" applyAlignment="1" applyProtection="1">
      <alignment vertical="center"/>
      <protection locked="0"/>
    </xf>
    <xf numFmtId="0" fontId="1" fillId="2" borderId="29" xfId="6" applyFill="1" applyBorder="1" applyAlignment="1" applyProtection="1">
      <alignment horizontal="center"/>
      <protection locked="0"/>
    </xf>
    <xf numFmtId="0" fontId="1" fillId="2" borderId="29" xfId="6" applyFill="1" applyBorder="1" applyAlignment="1" applyProtection="1">
      <alignment horizontal="left" indent="1"/>
      <protection locked="0"/>
    </xf>
    <xf numFmtId="0" fontId="1" fillId="2" borderId="61" xfId="6" applyFill="1" applyBorder="1" applyAlignment="1" applyProtection="1">
      <alignment horizontal="center"/>
      <protection locked="0"/>
    </xf>
    <xf numFmtId="167" fontId="1" fillId="2" borderId="61" xfId="3" applyNumberFormat="1" applyFont="1" applyFill="1" applyBorder="1" applyProtection="1">
      <protection locked="0"/>
    </xf>
    <xf numFmtId="10" fontId="2" fillId="2" borderId="53" xfId="2" applyNumberFormat="1" applyFont="1" applyFill="1" applyBorder="1" applyAlignment="1" applyProtection="1">
      <alignment vertical="center"/>
      <protection locked="0"/>
    </xf>
    <xf numFmtId="10" fontId="2" fillId="2" borderId="62" xfId="2" applyNumberFormat="1" applyFont="1" applyFill="1" applyBorder="1" applyAlignment="1" applyProtection="1">
      <alignment vertical="center"/>
      <protection locked="0"/>
    </xf>
    <xf numFmtId="10" fontId="2" fillId="2" borderId="25" xfId="2" applyNumberFormat="1" applyFont="1" applyFill="1" applyBorder="1" applyAlignment="1" applyProtection="1">
      <alignment vertical="center"/>
      <protection locked="0"/>
    </xf>
    <xf numFmtId="167" fontId="2" fillId="2" borderId="61" xfId="2" applyNumberFormat="1" applyFont="1" applyFill="1" applyBorder="1" applyAlignment="1" applyProtection="1">
      <alignment horizontal="right" vertical="center"/>
      <protection locked="0"/>
    </xf>
    <xf numFmtId="0" fontId="1" fillId="2" borderId="24" xfId="6" applyFill="1" applyBorder="1" applyAlignment="1" applyProtection="1">
      <alignment horizontal="left" indent="1"/>
      <protection locked="0"/>
    </xf>
    <xf numFmtId="0" fontId="1" fillId="2" borderId="39" xfId="6" applyFill="1" applyBorder="1" applyAlignment="1" applyProtection="1">
      <alignment horizontal="center"/>
      <protection locked="0"/>
    </xf>
    <xf numFmtId="167" fontId="2" fillId="2" borderId="39" xfId="2" applyNumberFormat="1" applyFont="1" applyFill="1" applyBorder="1" applyAlignment="1" applyProtection="1">
      <alignment horizontal="right" vertical="center"/>
      <protection locked="0"/>
    </xf>
    <xf numFmtId="0" fontId="16" fillId="2" borderId="24" xfId="6" applyFont="1" applyFill="1" applyBorder="1" applyAlignment="1" applyProtection="1">
      <alignment horizontal="left" indent="1"/>
      <protection locked="0"/>
    </xf>
    <xf numFmtId="0" fontId="11" fillId="2" borderId="24" xfId="6" applyFont="1" applyFill="1" applyBorder="1" applyAlignment="1" applyProtection="1">
      <alignment horizontal="left" indent="1"/>
      <protection locked="0"/>
    </xf>
    <xf numFmtId="167" fontId="1" fillId="2" borderId="39" xfId="3" applyNumberFormat="1" applyFont="1" applyFill="1" applyBorder="1" applyProtection="1">
      <protection locked="0"/>
    </xf>
    <xf numFmtId="167" fontId="1" fillId="2" borderId="29" xfId="3" applyNumberFormat="1" applyFont="1" applyFill="1" applyBorder="1" applyProtection="1">
      <protection locked="0"/>
    </xf>
    <xf numFmtId="167" fontId="2" fillId="2" borderId="29" xfId="2" applyNumberFormat="1" applyFont="1" applyFill="1" applyBorder="1" applyAlignment="1" applyProtection="1">
      <alignment horizontal="right" vertical="center"/>
      <protection locked="0"/>
    </xf>
    <xf numFmtId="0" fontId="1" fillId="2" borderId="29" xfId="6" applyFill="1" applyBorder="1" applyAlignment="1" applyProtection="1">
      <alignment horizontal="left" vertical="top" wrapText="1" indent="1"/>
      <protection locked="0"/>
    </xf>
    <xf numFmtId="0" fontId="1" fillId="2" borderId="29" xfId="6" applyFill="1" applyBorder="1" applyAlignment="1" applyProtection="1">
      <alignment horizontal="left" wrapText="1" indent="1"/>
      <protection locked="0"/>
    </xf>
    <xf numFmtId="0" fontId="1" fillId="2" borderId="67" xfId="6" applyFill="1" applyBorder="1" applyAlignment="1" applyProtection="1">
      <alignment horizontal="center"/>
      <protection locked="0"/>
    </xf>
    <xf numFmtId="167" fontId="1" fillId="2" borderId="67" xfId="3" applyNumberFormat="1" applyFont="1" applyFill="1" applyBorder="1" applyProtection="1">
      <protection locked="0"/>
    </xf>
    <xf numFmtId="0" fontId="16" fillId="2" borderId="63" xfId="6" applyFont="1" applyFill="1" applyBorder="1" applyAlignment="1" applyProtection="1">
      <alignment horizontal="left" indent="1"/>
      <protection locked="0"/>
    </xf>
    <xf numFmtId="0" fontId="11" fillId="2" borderId="63" xfId="6" applyFont="1" applyFill="1" applyBorder="1" applyAlignment="1" applyProtection="1">
      <alignment horizontal="left" indent="1"/>
      <protection locked="0"/>
    </xf>
    <xf numFmtId="0" fontId="22" fillId="0" borderId="0" xfId="0" applyFont="1" applyAlignment="1">
      <alignment horizontal="left" vertical="center" wrapText="1"/>
    </xf>
    <xf numFmtId="168" fontId="2" fillId="2" borderId="30" xfId="2" applyNumberFormat="1" applyFont="1" applyFill="1" applyBorder="1" applyAlignment="1" applyProtection="1">
      <alignment horizontal="right" vertical="center"/>
      <protection locked="0"/>
    </xf>
    <xf numFmtId="168" fontId="20" fillId="2" borderId="30" xfId="2" applyNumberFormat="1" applyFont="1" applyFill="1" applyBorder="1" applyAlignment="1" applyProtection="1">
      <alignment horizontal="right" vertical="center"/>
      <protection locked="0"/>
    </xf>
    <xf numFmtId="168" fontId="2" fillId="2" borderId="58" xfId="2" applyNumberFormat="1" applyFont="1" applyFill="1" applyBorder="1" applyAlignment="1" applyProtection="1">
      <alignment horizontal="right" vertical="center"/>
      <protection locked="0"/>
    </xf>
    <xf numFmtId="168" fontId="2" fillId="2" borderId="66" xfId="2" applyNumberFormat="1" applyFont="1" applyFill="1" applyBorder="1" applyAlignment="1" applyProtection="1">
      <alignment horizontal="right" vertical="center"/>
      <protection locked="0"/>
    </xf>
    <xf numFmtId="168" fontId="2" fillId="2" borderId="28" xfId="2" applyNumberFormat="1" applyFont="1" applyFill="1" applyBorder="1" applyAlignment="1" applyProtection="1">
      <alignment horizontal="right" vertical="center"/>
      <protection locked="0"/>
    </xf>
    <xf numFmtId="0" fontId="0" fillId="0" borderId="0" xfId="0" applyAlignment="1">
      <alignment horizontal="left"/>
    </xf>
    <xf numFmtId="0" fontId="1" fillId="0" borderId="75" xfId="6" applyBorder="1" applyAlignment="1">
      <alignment horizontal="center"/>
    </xf>
    <xf numFmtId="0" fontId="1" fillId="0" borderId="76" xfId="6" applyBorder="1" applyAlignment="1">
      <alignment horizontal="center"/>
    </xf>
    <xf numFmtId="0" fontId="1" fillId="0" borderId="77" xfId="6" applyBorder="1" applyAlignment="1">
      <alignment horizontal="center"/>
    </xf>
    <xf numFmtId="164" fontId="20" fillId="0" borderId="29" xfId="1" applyNumberFormat="1" applyFont="1" applyBorder="1" applyAlignment="1">
      <alignment horizontal="center" vertical="center"/>
    </xf>
    <xf numFmtId="167" fontId="2" fillId="2" borderId="79" xfId="2" applyNumberFormat="1" applyFont="1" applyFill="1" applyBorder="1" applyAlignment="1" applyProtection="1">
      <alignment horizontal="right" vertical="center"/>
      <protection locked="0"/>
    </xf>
    <xf numFmtId="0" fontId="1" fillId="0" borderId="80" xfId="6" applyBorder="1" applyAlignment="1">
      <alignment horizontal="center"/>
    </xf>
    <xf numFmtId="164" fontId="2" fillId="0" borderId="54" xfId="1" applyNumberFormat="1" applyFont="1" applyBorder="1" applyAlignment="1">
      <alignment horizontal="center" vertical="center"/>
    </xf>
    <xf numFmtId="167" fontId="2" fillId="2" borderId="78" xfId="2" applyNumberFormat="1" applyFont="1" applyFill="1" applyBorder="1" applyAlignment="1">
      <alignment horizontal="right" vertical="center"/>
    </xf>
    <xf numFmtId="167" fontId="2" fillId="2" borderId="78" xfId="2" applyNumberFormat="1" applyFont="1" applyFill="1" applyBorder="1" applyAlignment="1" applyProtection="1">
      <alignment horizontal="right" vertical="center"/>
      <protection locked="0"/>
    </xf>
    <xf numFmtId="44" fontId="1" fillId="0" borderId="56" xfId="6" applyNumberFormat="1" applyBorder="1" applyAlignment="1">
      <alignment horizontal="right"/>
    </xf>
    <xf numFmtId="167" fontId="29" fillId="0" borderId="61" xfId="2" applyNumberFormat="1" applyFont="1" applyBorder="1" applyAlignment="1">
      <alignment vertical="center"/>
    </xf>
    <xf numFmtId="10" fontId="29" fillId="2" borderId="62" xfId="2" applyNumberFormat="1" applyFont="1" applyFill="1" applyBorder="1" applyAlignment="1" applyProtection="1">
      <alignment vertical="center"/>
      <protection locked="0"/>
    </xf>
    <xf numFmtId="167" fontId="29" fillId="0" borderId="62" xfId="2" applyNumberFormat="1" applyFont="1" applyBorder="1" applyAlignment="1">
      <alignment vertical="center"/>
    </xf>
    <xf numFmtId="44" fontId="1" fillId="2" borderId="56" xfId="6" applyNumberFormat="1" applyFill="1" applyBorder="1" applyAlignment="1">
      <alignment horizontal="right"/>
    </xf>
    <xf numFmtId="0" fontId="1" fillId="2" borderId="80" xfId="6" applyFill="1" applyBorder="1" applyAlignment="1">
      <alignment horizontal="center"/>
    </xf>
    <xf numFmtId="44" fontId="1" fillId="2" borderId="80" xfId="6" applyNumberFormat="1" applyFill="1" applyBorder="1" applyAlignment="1">
      <alignment horizontal="center"/>
    </xf>
    <xf numFmtId="168" fontId="29" fillId="2" borderId="30" xfId="2" applyNumberFormat="1" applyFont="1" applyFill="1" applyBorder="1" applyAlignment="1" applyProtection="1">
      <alignment horizontal="right" vertical="center"/>
      <protection locked="0"/>
    </xf>
    <xf numFmtId="0" fontId="30" fillId="2" borderId="29" xfId="6" applyFont="1" applyFill="1" applyBorder="1" applyAlignment="1">
      <alignment horizontal="left" indent="1"/>
    </xf>
    <xf numFmtId="167" fontId="29" fillId="0" borderId="48" xfId="2" applyNumberFormat="1" applyFont="1" applyBorder="1" applyAlignment="1">
      <alignment vertical="center"/>
    </xf>
    <xf numFmtId="167" fontId="29" fillId="0" borderId="59" xfId="2" applyNumberFormat="1" applyFont="1" applyBorder="1" applyAlignment="1">
      <alignment vertical="center"/>
    </xf>
    <xf numFmtId="10" fontId="29" fillId="2" borderId="62" xfId="2" applyNumberFormat="1" applyFont="1" applyFill="1" applyBorder="1" applyAlignment="1">
      <alignment vertical="center"/>
    </xf>
    <xf numFmtId="0" fontId="1" fillId="2" borderId="48" xfId="6" applyFill="1" applyBorder="1" applyAlignment="1">
      <alignment horizontal="center"/>
    </xf>
    <xf numFmtId="0" fontId="0" fillId="2" borderId="29" xfId="1" applyNumberFormat="1" applyFont="1" applyFill="1" applyBorder="1" applyAlignment="1">
      <alignment horizontal="left" indent="1"/>
    </xf>
    <xf numFmtId="0" fontId="0" fillId="0" borderId="81" xfId="0" applyBorder="1"/>
    <xf numFmtId="0" fontId="0" fillId="0" borderId="82" xfId="0" applyBorder="1"/>
    <xf numFmtId="0" fontId="0" fillId="0" borderId="83" xfId="0" applyBorder="1"/>
    <xf numFmtId="0" fontId="0" fillId="0" borderId="84" xfId="0" applyBorder="1"/>
    <xf numFmtId="0" fontId="0" fillId="0" borderId="85" xfId="0" applyBorder="1"/>
    <xf numFmtId="167" fontId="0" fillId="0" borderId="85" xfId="0" applyNumberFormat="1" applyBorder="1"/>
    <xf numFmtId="0" fontId="0" fillId="0" borderId="3" xfId="0" applyBorder="1"/>
    <xf numFmtId="0" fontId="6" fillId="0" borderId="34" xfId="6" quotePrefix="1" applyFont="1" applyBorder="1"/>
    <xf numFmtId="0" fontId="6" fillId="0" borderId="35" xfId="6" quotePrefix="1" applyFont="1" applyBorder="1"/>
    <xf numFmtId="38" fontId="6" fillId="0" borderId="35" xfId="6" quotePrefix="1" applyNumberFormat="1" applyFont="1" applyBorder="1"/>
    <xf numFmtId="0" fontId="6" fillId="0" borderId="35" xfId="6" quotePrefix="1" applyFont="1" applyBorder="1" applyAlignment="1">
      <alignment horizontal="center"/>
    </xf>
    <xf numFmtId="167" fontId="6" fillId="0" borderId="35" xfId="6" quotePrefix="1" applyNumberFormat="1" applyFont="1" applyBorder="1"/>
    <xf numFmtId="167" fontId="6" fillId="0" borderId="36" xfId="6" quotePrefix="1" applyNumberFormat="1" applyFont="1" applyBorder="1"/>
    <xf numFmtId="0" fontId="6" fillId="0" borderId="24" xfId="6" quotePrefix="1" applyFont="1" applyBorder="1" applyAlignment="1">
      <alignment horizontal="left"/>
    </xf>
    <xf numFmtId="168" fontId="2" fillId="0" borderId="24" xfId="2" applyNumberFormat="1" applyFont="1" applyFill="1" applyBorder="1" applyAlignment="1" applyProtection="1">
      <alignment horizontal="right" vertical="center"/>
    </xf>
    <xf numFmtId="0" fontId="15" fillId="0" borderId="24" xfId="6" applyFont="1" applyBorder="1" applyAlignment="1">
      <alignment horizontal="center"/>
    </xf>
    <xf numFmtId="167" fontId="2" fillId="0" borderId="24" xfId="2" applyNumberFormat="1" applyFont="1" applyFill="1" applyBorder="1" applyAlignment="1" applyProtection="1">
      <alignment horizontal="right" vertical="center"/>
    </xf>
    <xf numFmtId="164" fontId="2" fillId="0" borderId="24" xfId="1" quotePrefix="1" applyNumberFormat="1" applyFont="1" applyBorder="1" applyAlignment="1" applyProtection="1">
      <alignment horizontal="center" vertical="center"/>
    </xf>
    <xf numFmtId="167" fontId="2" fillId="0" borderId="24" xfId="2" applyNumberFormat="1" applyFont="1" applyFill="1" applyBorder="1" applyAlignment="1" applyProtection="1">
      <alignment vertical="center"/>
    </xf>
    <xf numFmtId="0" fontId="6" fillId="0" borderId="24" xfId="6" quotePrefix="1" applyFont="1" applyBorder="1"/>
    <xf numFmtId="38" fontId="6" fillId="0" borderId="24" xfId="6" quotePrefix="1" applyNumberFormat="1" applyFont="1" applyBorder="1"/>
    <xf numFmtId="0" fontId="6" fillId="0" borderId="24" xfId="6" quotePrefix="1" applyFont="1" applyBorder="1" applyAlignment="1">
      <alignment horizontal="center"/>
    </xf>
    <xf numFmtId="167" fontId="6" fillId="0" borderId="24" xfId="6" quotePrefix="1" applyNumberFormat="1" applyFont="1" applyBorder="1"/>
    <xf numFmtId="10" fontId="6" fillId="0" borderId="43" xfId="6" quotePrefix="1" applyNumberFormat="1" applyFont="1" applyBorder="1"/>
    <xf numFmtId="0" fontId="6" fillId="0" borderId="74" xfId="6" quotePrefix="1" applyFont="1" applyBorder="1" applyAlignment="1">
      <alignment horizontal="center"/>
    </xf>
    <xf numFmtId="38" fontId="15" fillId="0" borderId="24" xfId="6" quotePrefix="1" applyNumberFormat="1" applyFont="1" applyBorder="1" applyAlignment="1">
      <alignment horizontal="center"/>
    </xf>
    <xf numFmtId="0" fontId="15" fillId="0" borderId="24" xfId="6" quotePrefix="1" applyFont="1" applyBorder="1" applyAlignment="1">
      <alignment horizontal="center"/>
    </xf>
    <xf numFmtId="164" fontId="10" fillId="0" borderId="5" xfId="1" quotePrefix="1" applyNumberFormat="1" applyFont="1" applyBorder="1" applyAlignment="1" applyProtection="1">
      <alignment horizontal="center" vertical="center"/>
    </xf>
    <xf numFmtId="167" fontId="10" fillId="0" borderId="5" xfId="2" applyNumberFormat="1" applyFont="1" applyFill="1" applyBorder="1" applyAlignment="1" applyProtection="1">
      <alignment vertical="center"/>
    </xf>
    <xf numFmtId="9" fontId="10" fillId="2" borderId="41" xfId="2" applyNumberFormat="1" applyFont="1" applyFill="1" applyBorder="1" applyAlignment="1" applyProtection="1">
      <alignment vertical="center"/>
    </xf>
    <xf numFmtId="167" fontId="10" fillId="0" borderId="26" xfId="2" applyNumberFormat="1" applyFont="1" applyFill="1" applyBorder="1" applyAlignment="1" applyProtection="1">
      <alignment vertical="center"/>
    </xf>
    <xf numFmtId="0" fontId="5" fillId="0" borderId="31" xfId="6" applyFont="1" applyBorder="1"/>
    <xf numFmtId="0" fontId="5" fillId="0" borderId="23" xfId="6" applyFont="1" applyBorder="1"/>
    <xf numFmtId="38" fontId="1" fillId="0" borderId="23" xfId="2" applyFont="1" applyFill="1" applyBorder="1" applyAlignment="1" applyProtection="1">
      <alignment horizontal="right" vertical="center"/>
    </xf>
    <xf numFmtId="0" fontId="1" fillId="0" borderId="23" xfId="6" applyBorder="1" applyAlignment="1">
      <alignment horizontal="center"/>
    </xf>
    <xf numFmtId="9" fontId="1" fillId="0" borderId="0" xfId="1" applyNumberFormat="1" applyFont="1" applyBorder="1" applyAlignment="1" applyProtection="1">
      <alignment horizontal="right" vertical="center"/>
    </xf>
    <xf numFmtId="167" fontId="1" fillId="0" borderId="32" xfId="3" applyNumberFormat="1" applyFont="1" applyFill="1" applyBorder="1" applyProtection="1"/>
    <xf numFmtId="0" fontId="5" fillId="0" borderId="7" xfId="6" applyFont="1" applyBorder="1"/>
    <xf numFmtId="0" fontId="5" fillId="0" borderId="0" xfId="6" applyFont="1"/>
    <xf numFmtId="38" fontId="1" fillId="0" borderId="0" xfId="2" applyFont="1" applyFill="1" applyBorder="1" applyAlignment="1" applyProtection="1">
      <alignment horizontal="right" vertical="center"/>
    </xf>
    <xf numFmtId="0" fontId="1" fillId="0" borderId="0" xfId="6" applyAlignment="1">
      <alignment horizontal="center"/>
    </xf>
    <xf numFmtId="167" fontId="1" fillId="0" borderId="0" xfId="2" applyNumberFormat="1" applyFont="1" applyFill="1" applyBorder="1" applyAlignment="1" applyProtection="1">
      <alignment horizontal="right" vertical="center"/>
    </xf>
    <xf numFmtId="164" fontId="1" fillId="0" borderId="0" xfId="1" quotePrefix="1" applyNumberFormat="1" applyFont="1" applyBorder="1" applyAlignment="1" applyProtection="1">
      <alignment horizontal="center" vertical="center"/>
    </xf>
    <xf numFmtId="167" fontId="1" fillId="0" borderId="0" xfId="1" applyNumberFormat="1" applyFont="1" applyBorder="1" applyAlignment="1" applyProtection="1">
      <alignment vertical="center"/>
    </xf>
    <xf numFmtId="167" fontId="1" fillId="0" borderId="10" xfId="3" applyNumberFormat="1" applyFont="1" applyFill="1" applyBorder="1" applyProtection="1"/>
    <xf numFmtId="3" fontId="2" fillId="0" borderId="7" xfId="1" applyFont="1" applyBorder="1" applyAlignment="1" applyProtection="1">
      <alignment vertical="center"/>
    </xf>
    <xf numFmtId="3" fontId="2" fillId="0" borderId="0" xfId="1" applyFont="1" applyBorder="1" applyAlignment="1" applyProtection="1">
      <alignment vertical="center"/>
    </xf>
    <xf numFmtId="38" fontId="2" fillId="0" borderId="0" xfId="2" applyFont="1" applyFill="1" applyBorder="1" applyAlignment="1" applyProtection="1">
      <alignment horizontal="right" vertical="center"/>
    </xf>
    <xf numFmtId="167" fontId="2" fillId="0" borderId="0" xfId="1" applyNumberFormat="1" applyFont="1" applyBorder="1" applyAlignment="1" applyProtection="1">
      <alignment vertical="center"/>
    </xf>
    <xf numFmtId="164" fontId="2" fillId="0" borderId="0" xfId="1" quotePrefix="1" applyNumberFormat="1" applyFont="1" applyBorder="1" applyAlignment="1" applyProtection="1">
      <alignment horizontal="center" vertical="center"/>
    </xf>
    <xf numFmtId="9" fontId="8" fillId="0" borderId="0" xfId="2" applyNumberFormat="1" applyFont="1" applyFill="1" applyBorder="1" applyAlignment="1" applyProtection="1">
      <alignment horizontal="right"/>
    </xf>
    <xf numFmtId="167" fontId="10" fillId="0" borderId="37" xfId="3" applyNumberFormat="1" applyFont="1" applyFill="1" applyBorder="1" applyAlignment="1" applyProtection="1">
      <alignment vertical="center"/>
    </xf>
    <xf numFmtId="0" fontId="1" fillId="0" borderId="7" xfId="6" applyBorder="1"/>
    <xf numFmtId="0" fontId="1" fillId="0" borderId="0" xfId="6"/>
    <xf numFmtId="167" fontId="2" fillId="0" borderId="0" xfId="2" applyNumberFormat="1" applyFont="1" applyFill="1" applyBorder="1" applyAlignment="1" applyProtection="1">
      <alignment vertical="center"/>
    </xf>
    <xf numFmtId="9" fontId="1" fillId="0" borderId="0" xfId="2" applyNumberFormat="1" applyFont="1" applyFill="1" applyBorder="1" applyAlignment="1" applyProtection="1">
      <alignment horizontal="right"/>
    </xf>
    <xf numFmtId="167" fontId="2" fillId="0" borderId="10" xfId="2" applyNumberFormat="1" applyFont="1" applyFill="1" applyBorder="1" applyAlignment="1" applyProtection="1">
      <alignment horizontal="left" vertical="center"/>
    </xf>
    <xf numFmtId="167" fontId="1" fillId="0" borderId="0" xfId="2" applyNumberFormat="1" applyFont="1" applyFill="1" applyBorder="1" applyAlignment="1" applyProtection="1">
      <alignment horizontal="right"/>
    </xf>
    <xf numFmtId="9" fontId="2" fillId="0" borderId="0" xfId="2" applyNumberFormat="1" applyFont="1" applyFill="1" applyBorder="1" applyAlignment="1" applyProtection="1">
      <alignment vertical="center"/>
    </xf>
    <xf numFmtId="167" fontId="10" fillId="0" borderId="38" xfId="2" applyNumberFormat="1" applyFont="1" applyFill="1" applyBorder="1" applyAlignment="1" applyProtection="1">
      <alignment horizontal="right" vertical="center"/>
    </xf>
    <xf numFmtId="167" fontId="10" fillId="0" borderId="38" xfId="3" applyNumberFormat="1" applyFont="1" applyFill="1" applyBorder="1" applyAlignment="1" applyProtection="1">
      <alignment horizontal="right" vertical="center"/>
    </xf>
    <xf numFmtId="0" fontId="1" fillId="0" borderId="8" xfId="6" applyBorder="1"/>
    <xf numFmtId="0" fontId="1" fillId="0" borderId="5" xfId="6" applyBorder="1"/>
    <xf numFmtId="38" fontId="2" fillId="0" borderId="5" xfId="2" applyFont="1" applyFill="1" applyBorder="1" applyAlignment="1" applyProtection="1">
      <alignment horizontal="right" vertical="center"/>
    </xf>
    <xf numFmtId="0" fontId="1" fillId="0" borderId="5" xfId="6" applyBorder="1" applyAlignment="1">
      <alignment horizontal="center"/>
    </xf>
    <xf numFmtId="167" fontId="1" fillId="0" borderId="5" xfId="2" applyNumberFormat="1" applyFont="1" applyFill="1" applyBorder="1" applyAlignment="1" applyProtection="1">
      <alignment horizontal="right"/>
    </xf>
    <xf numFmtId="164" fontId="2" fillId="0" borderId="5" xfId="1" quotePrefix="1" applyNumberFormat="1" applyFont="1" applyBorder="1" applyAlignment="1" applyProtection="1">
      <alignment horizontal="center" vertical="center"/>
    </xf>
    <xf numFmtId="167" fontId="2" fillId="0" borderId="5" xfId="2" applyNumberFormat="1" applyFont="1" applyFill="1" applyBorder="1" applyAlignment="1" applyProtection="1">
      <alignment vertical="center"/>
    </xf>
    <xf numFmtId="9" fontId="2" fillId="0" borderId="5" xfId="2" applyNumberFormat="1" applyFont="1" applyFill="1" applyBorder="1" applyAlignment="1" applyProtection="1">
      <alignment vertical="center"/>
    </xf>
    <xf numFmtId="167" fontId="2" fillId="0" borderId="11" xfId="2" applyNumberFormat="1" applyFont="1" applyFill="1" applyBorder="1" applyAlignment="1" applyProtection="1">
      <alignment horizontal="left" vertical="center"/>
    </xf>
    <xf numFmtId="49" fontId="4" fillId="0" borderId="4" xfId="1" applyNumberFormat="1" applyFont="1" applyBorder="1" applyAlignment="1" applyProtection="1">
      <alignment horizontal="center" vertical="center" wrapText="1"/>
    </xf>
    <xf numFmtId="167" fontId="4" fillId="0" borderId="4" xfId="2" applyNumberFormat="1" applyFont="1" applyFill="1" applyBorder="1" applyAlignment="1" applyProtection="1">
      <alignment vertical="center" wrapText="1"/>
    </xf>
    <xf numFmtId="9" fontId="4" fillId="0" borderId="4" xfId="2" applyNumberFormat="1" applyFont="1" applyFill="1" applyBorder="1" applyAlignment="1" applyProtection="1">
      <alignment vertical="center" wrapText="1"/>
    </xf>
    <xf numFmtId="167" fontId="4" fillId="0" borderId="9" xfId="2" applyNumberFormat="1" applyFont="1" applyFill="1" applyBorder="1" applyAlignment="1" applyProtection="1">
      <alignment horizontal="left" vertical="center" wrapText="1"/>
    </xf>
    <xf numFmtId="49" fontId="4" fillId="0" borderId="0" xfId="1" applyNumberFormat="1" applyFont="1" applyBorder="1" applyAlignment="1" applyProtection="1">
      <alignment horizontal="center" vertical="center" wrapText="1"/>
    </xf>
    <xf numFmtId="167" fontId="4" fillId="0" borderId="0" xfId="2" applyNumberFormat="1" applyFont="1" applyFill="1" applyBorder="1" applyAlignment="1" applyProtection="1">
      <alignment vertical="center" wrapText="1"/>
    </xf>
    <xf numFmtId="9" fontId="4" fillId="0" borderId="0" xfId="2" applyNumberFormat="1" applyFont="1" applyFill="1" applyBorder="1" applyAlignment="1" applyProtection="1">
      <alignment vertical="center" wrapText="1"/>
    </xf>
    <xf numFmtId="167" fontId="4" fillId="0" borderId="10" xfId="2" applyNumberFormat="1" applyFont="1" applyFill="1" applyBorder="1" applyAlignment="1" applyProtection="1">
      <alignment horizontal="left" vertical="center" wrapText="1"/>
    </xf>
    <xf numFmtId="38" fontId="2" fillId="0" borderId="0" xfId="1" applyNumberFormat="1" applyFont="1" applyBorder="1" applyAlignment="1" applyProtection="1">
      <alignment vertical="center"/>
    </xf>
    <xf numFmtId="38" fontId="2" fillId="0" borderId="0" xfId="2" applyFont="1" applyFill="1" applyBorder="1" applyAlignment="1" applyProtection="1">
      <alignment vertical="center"/>
    </xf>
    <xf numFmtId="8" fontId="2" fillId="0" borderId="7" xfId="1" applyNumberFormat="1" applyFont="1" applyBorder="1" applyAlignment="1" applyProtection="1">
      <alignment horizontal="left" vertical="center" indent="1"/>
    </xf>
    <xf numFmtId="8" fontId="2" fillId="0" borderId="0" xfId="1" applyNumberFormat="1" applyFont="1" applyBorder="1" applyAlignment="1" applyProtection="1">
      <alignment vertical="center"/>
    </xf>
    <xf numFmtId="49" fontId="2" fillId="0" borderId="7" xfId="1" applyNumberFormat="1" applyFont="1" applyBorder="1" applyAlignment="1" applyProtection="1">
      <alignment vertical="center"/>
    </xf>
    <xf numFmtId="49" fontId="2" fillId="0" borderId="0" xfId="1" applyNumberFormat="1" applyFont="1" applyBorder="1" applyAlignment="1" applyProtection="1">
      <alignment vertical="center"/>
    </xf>
    <xf numFmtId="49" fontId="2" fillId="0" borderId="7" xfId="1" applyNumberFormat="1" applyFont="1" applyBorder="1" applyAlignment="1" applyProtection="1">
      <alignment horizontal="center" vertical="center"/>
    </xf>
    <xf numFmtId="49" fontId="2" fillId="0" borderId="0" xfId="1" applyNumberFormat="1" applyFont="1" applyBorder="1" applyAlignment="1" applyProtection="1">
      <alignment horizontal="center" vertical="center"/>
    </xf>
    <xf numFmtId="38" fontId="2" fillId="0" borderId="0" xfId="2" applyFont="1" applyFill="1" applyBorder="1" applyAlignment="1" applyProtection="1">
      <alignment horizontal="center" vertical="center"/>
    </xf>
    <xf numFmtId="49" fontId="2" fillId="0" borderId="8" xfId="1" applyNumberFormat="1" applyFont="1" applyBorder="1" applyAlignment="1" applyProtection="1">
      <alignment vertical="center"/>
    </xf>
    <xf numFmtId="49" fontId="2" fillId="0" borderId="5" xfId="1" applyNumberFormat="1" applyFont="1" applyBorder="1" applyAlignment="1" applyProtection="1">
      <alignment vertical="center"/>
    </xf>
    <xf numFmtId="38" fontId="2" fillId="0" borderId="5" xfId="2" applyFont="1" applyFill="1" applyBorder="1" applyAlignment="1" applyProtection="1">
      <alignment vertical="center"/>
    </xf>
    <xf numFmtId="49" fontId="3" fillId="0" borderId="0" xfId="1" applyNumberFormat="1" applyFont="1" applyBorder="1" applyAlignment="1" applyProtection="1">
      <alignment horizontal="left"/>
    </xf>
    <xf numFmtId="38" fontId="2" fillId="0" borderId="0" xfId="2" applyFont="1" applyFill="1" applyBorder="1" applyAlignment="1" applyProtection="1">
      <alignment horizontal="centerContinuous"/>
    </xf>
    <xf numFmtId="49" fontId="2" fillId="0" borderId="0" xfId="1" applyNumberFormat="1" applyFont="1" applyAlignment="1" applyProtection="1">
      <alignment horizontal="center"/>
    </xf>
    <xf numFmtId="0" fontId="1" fillId="0" borderId="20" xfId="6" applyBorder="1"/>
    <xf numFmtId="0" fontId="1" fillId="0" borderId="19" xfId="6" applyBorder="1"/>
    <xf numFmtId="49" fontId="4" fillId="0" borderId="12" xfId="1" applyNumberFormat="1" applyFont="1" applyBorder="1" applyAlignment="1" applyProtection="1">
      <alignment vertical="center" wrapText="1"/>
    </xf>
    <xf numFmtId="49" fontId="4" fillId="0" borderId="2" xfId="1" applyNumberFormat="1" applyFont="1" applyBorder="1" applyAlignment="1" applyProtection="1">
      <alignment vertical="center" wrapText="1"/>
    </xf>
    <xf numFmtId="9" fontId="9" fillId="0" borderId="15" xfId="2" applyNumberFormat="1" applyFont="1" applyFill="1" applyBorder="1" applyAlignment="1" applyProtection="1">
      <alignment horizontal="center" vertical="center" wrapText="1"/>
    </xf>
    <xf numFmtId="167" fontId="4" fillId="0" borderId="22" xfId="2" applyNumberFormat="1" applyFont="1" applyFill="1" applyBorder="1" applyAlignment="1" applyProtection="1">
      <alignment horizontal="center" vertical="center" wrapText="1"/>
    </xf>
    <xf numFmtId="0" fontId="11" fillId="0" borderId="49" xfId="6" applyFont="1" applyBorder="1" applyAlignment="1">
      <alignment horizontal="left"/>
    </xf>
    <xf numFmtId="0" fontId="11" fillId="0" borderId="50" xfId="6" applyFont="1" applyBorder="1" applyAlignment="1">
      <alignment horizontal="left"/>
    </xf>
    <xf numFmtId="38" fontId="2" fillId="0" borderId="50" xfId="2" applyFont="1" applyFill="1" applyBorder="1" applyAlignment="1" applyProtection="1">
      <alignment horizontal="right"/>
    </xf>
    <xf numFmtId="167" fontId="4" fillId="0" borderId="50" xfId="2" applyNumberFormat="1" applyFont="1" applyFill="1" applyBorder="1" applyAlignment="1" applyProtection="1">
      <alignment horizontal="right"/>
    </xf>
    <xf numFmtId="164" fontId="2" fillId="0" borderId="50" xfId="1" quotePrefix="1" applyNumberFormat="1" applyFont="1" applyBorder="1" applyAlignment="1" applyProtection="1">
      <alignment horizontal="center"/>
    </xf>
    <xf numFmtId="167" fontId="2" fillId="0" borderId="46" xfId="2" applyNumberFormat="1" applyFont="1" applyFill="1" applyBorder="1" applyAlignment="1" applyProtection="1"/>
    <xf numFmtId="164" fontId="10" fillId="0" borderId="0" xfId="1" quotePrefix="1" applyNumberFormat="1" applyFont="1" applyBorder="1" applyAlignment="1" applyProtection="1">
      <alignment horizontal="center" vertical="center" wrapText="1"/>
    </xf>
    <xf numFmtId="167" fontId="10" fillId="0" borderId="44" xfId="2" applyNumberFormat="1" applyFont="1" applyFill="1" applyBorder="1" applyAlignment="1" applyProtection="1">
      <alignment vertical="center" wrapText="1"/>
    </xf>
    <xf numFmtId="167" fontId="2" fillId="0" borderId="51" xfId="2" applyNumberFormat="1" applyFont="1" applyFill="1" applyBorder="1" applyAlignment="1" applyProtection="1"/>
    <xf numFmtId="167" fontId="10" fillId="0" borderId="45" xfId="2" applyNumberFormat="1" applyFont="1" applyFill="1" applyBorder="1" applyAlignment="1" applyProtection="1">
      <alignment vertical="center" wrapText="1"/>
    </xf>
    <xf numFmtId="0" fontId="6" fillId="0" borderId="6" xfId="6" quotePrefix="1" applyFont="1" applyBorder="1"/>
    <xf numFmtId="0" fontId="6" fillId="0" borderId="1" xfId="6" quotePrefix="1" applyFont="1" applyBorder="1"/>
    <xf numFmtId="38" fontId="6" fillId="0" borderId="1" xfId="6" quotePrefix="1" applyNumberFormat="1" applyFont="1" applyBorder="1"/>
    <xf numFmtId="0" fontId="6" fillId="0" borderId="1" xfId="6" quotePrefix="1" applyFont="1" applyBorder="1" applyAlignment="1">
      <alignment horizontal="center"/>
    </xf>
    <xf numFmtId="167" fontId="6" fillId="0" borderId="1" xfId="6" quotePrefix="1" applyNumberFormat="1" applyFont="1" applyBorder="1"/>
    <xf numFmtId="167" fontId="6" fillId="0" borderId="27" xfId="6" quotePrefix="1" applyNumberFormat="1" applyFont="1" applyBorder="1"/>
    <xf numFmtId="0" fontId="6" fillId="0" borderId="42" xfId="6" quotePrefix="1" applyFont="1" applyBorder="1"/>
    <xf numFmtId="167" fontId="6" fillId="0" borderId="33" xfId="6" quotePrefix="1" applyNumberFormat="1" applyFont="1" applyBorder="1"/>
    <xf numFmtId="164" fontId="10" fillId="0" borderId="2" xfId="1" quotePrefix="1" applyNumberFormat="1" applyFont="1" applyBorder="1" applyAlignment="1" applyProtection="1">
      <alignment horizontal="center" vertical="center"/>
    </xf>
    <xf numFmtId="167" fontId="10" fillId="0" borderId="2" xfId="2" applyNumberFormat="1" applyFont="1" applyFill="1" applyBorder="1" applyAlignment="1" applyProtection="1">
      <alignment vertical="center"/>
    </xf>
    <xf numFmtId="167" fontId="10" fillId="0" borderId="37" xfId="2" applyNumberFormat="1" applyFont="1" applyFill="1" applyBorder="1" applyAlignment="1" applyProtection="1">
      <alignment vertical="center"/>
    </xf>
    <xf numFmtId="0" fontId="1" fillId="2" borderId="67" xfId="6" applyFill="1" applyBorder="1" applyAlignment="1">
      <alignment horizontal="center"/>
    </xf>
    <xf numFmtId="10" fontId="2" fillId="2" borderId="87" xfId="2" applyNumberFormat="1" applyFont="1" applyFill="1" applyBorder="1" applyAlignment="1" applyProtection="1">
      <alignment vertical="center"/>
      <protection locked="0"/>
    </xf>
    <xf numFmtId="167" fontId="2" fillId="0" borderId="87" xfId="2" applyNumberFormat="1" applyFont="1" applyBorder="1" applyAlignment="1">
      <alignment vertical="center"/>
    </xf>
    <xf numFmtId="0" fontId="16" fillId="2" borderId="86" xfId="6" applyFont="1" applyFill="1" applyBorder="1" applyAlignment="1" applyProtection="1">
      <alignment horizontal="left" indent="1"/>
      <protection locked="0"/>
    </xf>
    <xf numFmtId="168" fontId="2" fillId="2" borderId="88" xfId="2" applyNumberFormat="1" applyFont="1" applyFill="1" applyBorder="1" applyAlignment="1" applyProtection="1">
      <alignment horizontal="right" vertical="center"/>
      <protection locked="0"/>
    </xf>
    <xf numFmtId="44" fontId="1" fillId="2" borderId="89" xfId="6" applyNumberFormat="1" applyFill="1" applyBorder="1" applyAlignment="1">
      <alignment horizontal="center"/>
    </xf>
    <xf numFmtId="164" fontId="2" fillId="0" borderId="89" xfId="1" applyNumberFormat="1" applyFont="1" applyBorder="1" applyAlignment="1">
      <alignment horizontal="center" vertical="center"/>
    </xf>
    <xf numFmtId="167" fontId="2" fillId="0" borderId="90" xfId="2" applyNumberFormat="1" applyFont="1" applyBorder="1" applyAlignment="1">
      <alignment vertical="center"/>
    </xf>
    <xf numFmtId="0" fontId="30" fillId="0" borderId="29" xfId="6" applyFont="1" applyBorder="1" applyAlignment="1">
      <alignment horizontal="center"/>
    </xf>
    <xf numFmtId="0" fontId="6" fillId="0" borderId="8" xfId="6" quotePrefix="1" applyFont="1" applyBorder="1"/>
    <xf numFmtId="0" fontId="6" fillId="0" borderId="5" xfId="6" quotePrefix="1" applyFont="1" applyBorder="1"/>
    <xf numFmtId="38" fontId="6" fillId="0" borderId="5" xfId="6" quotePrefix="1" applyNumberFormat="1" applyFont="1" applyBorder="1"/>
    <xf numFmtId="0" fontId="6" fillId="0" borderId="5" xfId="6" quotePrefix="1" applyFont="1" applyBorder="1" applyAlignment="1">
      <alignment horizontal="center"/>
    </xf>
    <xf numFmtId="167" fontId="6" fillId="0" borderId="5" xfId="6" quotePrefix="1" applyNumberFormat="1" applyFont="1" applyBorder="1"/>
    <xf numFmtId="167" fontId="6" fillId="0" borderId="11" xfId="6" quotePrefix="1" applyNumberFormat="1" applyFont="1" applyBorder="1"/>
    <xf numFmtId="0" fontId="0" fillId="0" borderId="91" xfId="0" applyBorder="1"/>
    <xf numFmtId="164" fontId="29" fillId="0" borderId="29" xfId="1" applyNumberFormat="1" applyFont="1" applyBorder="1" applyAlignment="1">
      <alignment horizontal="center" vertical="center"/>
    </xf>
    <xf numFmtId="44" fontId="1" fillId="0" borderId="92" xfId="6" applyNumberFormat="1" applyBorder="1" applyAlignment="1">
      <alignment horizontal="right"/>
    </xf>
    <xf numFmtId="167" fontId="30" fillId="2" borderId="93" xfId="3" applyNumberFormat="1" applyFont="1" applyFill="1" applyBorder="1" applyAlignment="1" applyProtection="1">
      <alignment horizontal="right" vertical="center"/>
      <protection locked="0"/>
    </xf>
    <xf numFmtId="44" fontId="1" fillId="0" borderId="94" xfId="6" applyNumberFormat="1" applyBorder="1" applyAlignment="1">
      <alignment horizontal="right"/>
    </xf>
    <xf numFmtId="44" fontId="1" fillId="2" borderId="95" xfId="6" applyNumberFormat="1" applyFill="1" applyBorder="1" applyAlignment="1">
      <alignment horizontal="center"/>
    </xf>
    <xf numFmtId="168" fontId="29" fillId="2" borderId="97" xfId="2" applyNumberFormat="1" applyFont="1" applyFill="1" applyBorder="1" applyAlignment="1" applyProtection="1">
      <alignment horizontal="right" vertical="center"/>
      <protection locked="0"/>
    </xf>
    <xf numFmtId="168" fontId="29" fillId="2" borderId="96" xfId="2" applyNumberFormat="1" applyFont="1" applyFill="1" applyBorder="1" applyAlignment="1" applyProtection="1">
      <alignment horizontal="right" vertical="center"/>
      <protection locked="0"/>
    </xf>
    <xf numFmtId="44" fontId="1" fillId="0" borderId="98" xfId="6" applyNumberFormat="1" applyBorder="1" applyAlignment="1">
      <alignment horizontal="right"/>
    </xf>
    <xf numFmtId="44" fontId="1" fillId="0" borderId="100" xfId="6" applyNumberFormat="1" applyBorder="1" applyAlignment="1">
      <alignment horizontal="right"/>
    </xf>
    <xf numFmtId="44" fontId="1" fillId="0" borderId="101" xfId="6" applyNumberFormat="1" applyBorder="1" applyAlignment="1">
      <alignment horizontal="right"/>
    </xf>
    <xf numFmtId="167" fontId="30" fillId="2" borderId="99" xfId="3" applyNumberFormat="1" applyFont="1" applyFill="1" applyBorder="1" applyAlignment="1" applyProtection="1">
      <alignment horizontal="right" vertical="center"/>
      <protection locked="0"/>
    </xf>
    <xf numFmtId="167" fontId="30" fillId="2" borderId="100" xfId="3" applyNumberFormat="1" applyFont="1" applyFill="1" applyBorder="1" applyAlignment="1" applyProtection="1">
      <alignment horizontal="right" vertical="center"/>
      <protection locked="0"/>
    </xf>
    <xf numFmtId="167" fontId="2" fillId="2" borderId="99" xfId="2" applyNumberFormat="1" applyFont="1" applyFill="1" applyBorder="1" applyAlignment="1" applyProtection="1">
      <alignment horizontal="right" vertical="center"/>
      <protection locked="0"/>
    </xf>
    <xf numFmtId="167" fontId="0" fillId="2" borderId="99" xfId="0" applyNumberFormat="1" applyFill="1" applyBorder="1"/>
    <xf numFmtId="167" fontId="2" fillId="2" borderId="103" xfId="2" applyNumberFormat="1" applyFont="1" applyFill="1" applyBorder="1" applyAlignment="1" applyProtection="1">
      <alignment horizontal="right" vertical="center"/>
      <protection locked="0"/>
    </xf>
    <xf numFmtId="167" fontId="30" fillId="2" borderId="104" xfId="3" applyNumberFormat="1" applyFont="1" applyFill="1" applyBorder="1" applyAlignment="1" applyProtection="1">
      <alignment horizontal="right" vertical="center"/>
      <protection locked="0"/>
    </xf>
    <xf numFmtId="0" fontId="1" fillId="0" borderId="93" xfId="6" applyBorder="1" applyAlignment="1">
      <alignment horizontal="center"/>
    </xf>
    <xf numFmtId="0" fontId="30" fillId="0" borderId="102" xfId="6" applyFont="1" applyBorder="1" applyAlignment="1">
      <alignment horizontal="center"/>
    </xf>
    <xf numFmtId="0" fontId="5" fillId="0" borderId="105" xfId="6" applyFont="1" applyBorder="1"/>
    <xf numFmtId="38" fontId="1" fillId="0" borderId="105" xfId="2" applyFont="1" applyFill="1" applyBorder="1" applyAlignment="1" applyProtection="1">
      <alignment horizontal="right" vertical="center"/>
    </xf>
    <xf numFmtId="0" fontId="1" fillId="0" borderId="105" xfId="6" applyBorder="1" applyAlignment="1">
      <alignment horizontal="center"/>
    </xf>
    <xf numFmtId="167" fontId="1" fillId="2" borderId="105" xfId="2" applyNumberFormat="1" applyFont="1" applyFill="1" applyBorder="1" applyAlignment="1" applyProtection="1">
      <alignment horizontal="right" vertical="center"/>
      <protection locked="0"/>
    </xf>
    <xf numFmtId="167" fontId="1" fillId="0" borderId="107" xfId="3" applyNumberFormat="1" applyFont="1" applyFill="1" applyBorder="1" applyProtection="1"/>
    <xf numFmtId="164" fontId="1" fillId="0" borderId="106" xfId="1" quotePrefix="1" applyNumberFormat="1" applyFont="1" applyBorder="1" applyAlignment="1" applyProtection="1">
      <alignment horizontal="center" vertical="center"/>
    </xf>
    <xf numFmtId="164" fontId="1" fillId="0" borderId="108" xfId="1" quotePrefix="1" applyNumberFormat="1" applyFont="1" applyBorder="1" applyAlignment="1" applyProtection="1">
      <alignment horizontal="center" vertical="center"/>
    </xf>
    <xf numFmtId="167" fontId="2" fillId="0" borderId="109" xfId="2" applyNumberFormat="1" applyFont="1" applyFill="1" applyBorder="1" applyAlignment="1" applyProtection="1">
      <alignment vertical="center"/>
    </xf>
    <xf numFmtId="167" fontId="2" fillId="0" borderId="110" xfId="2" applyNumberFormat="1" applyFont="1" applyFill="1" applyBorder="1" applyAlignment="1" applyProtection="1">
      <alignment vertical="center"/>
    </xf>
    <xf numFmtId="9" fontId="1" fillId="0" borderId="111" xfId="1" applyNumberFormat="1" applyFont="1" applyBorder="1" applyAlignment="1" applyProtection="1">
      <alignment horizontal="right" vertical="center"/>
    </xf>
    <xf numFmtId="9" fontId="1" fillId="0" borderId="112" xfId="1" applyNumberFormat="1" applyFont="1" applyBorder="1" applyAlignment="1" applyProtection="1">
      <alignment horizontal="right" vertical="center"/>
    </xf>
    <xf numFmtId="49" fontId="2" fillId="0" borderId="0" xfId="1" applyNumberFormat="1" applyFont="1" applyBorder="1" applyAlignment="1" applyProtection="1">
      <alignment horizontal="left"/>
    </xf>
    <xf numFmtId="9" fontId="2" fillId="0" borderId="0" xfId="1" applyNumberFormat="1" applyFont="1" applyBorder="1" applyAlignment="1" applyProtection="1">
      <alignment horizontal="right"/>
      <protection locked="0"/>
    </xf>
    <xf numFmtId="0" fontId="19" fillId="0" borderId="113" xfId="6" applyFont="1" applyBorder="1" applyAlignment="1">
      <alignment horizontal="left" indent="1"/>
    </xf>
    <xf numFmtId="0" fontId="1" fillId="0" borderId="19" xfId="6" applyBorder="1" applyAlignment="1">
      <alignment horizontal="center"/>
    </xf>
    <xf numFmtId="49" fontId="4" fillId="0" borderId="114" xfId="1" applyNumberFormat="1" applyFont="1" applyBorder="1" applyAlignment="1" applyProtection="1">
      <alignment horizontal="center" vertical="center" wrapText="1"/>
    </xf>
    <xf numFmtId="38" fontId="1" fillId="0" borderId="115" xfId="6" applyNumberFormat="1" applyBorder="1"/>
    <xf numFmtId="38" fontId="4" fillId="0" borderId="114" xfId="2" applyFont="1" applyFill="1" applyBorder="1" applyAlignment="1" applyProtection="1">
      <alignment horizontal="center" vertical="center" wrapText="1"/>
    </xf>
    <xf numFmtId="167" fontId="4" fillId="0" borderId="117" xfId="2" applyNumberFormat="1" applyFont="1" applyFill="1" applyBorder="1" applyAlignment="1" applyProtection="1">
      <alignment horizontal="center" vertical="center" wrapText="1"/>
    </xf>
    <xf numFmtId="167" fontId="4" fillId="0" borderId="119" xfId="2" applyNumberFormat="1" applyFont="1" applyFill="1" applyBorder="1" applyAlignment="1" applyProtection="1">
      <alignment horizontal="center" vertical="center" wrapText="1"/>
    </xf>
    <xf numFmtId="0" fontId="1" fillId="0" borderId="117" xfId="6" applyBorder="1"/>
    <xf numFmtId="167" fontId="1" fillId="0" borderId="116" xfId="6" applyNumberFormat="1" applyBorder="1"/>
    <xf numFmtId="49" fontId="4" fillId="0" borderId="119" xfId="1" applyNumberFormat="1" applyFont="1" applyBorder="1" applyAlignment="1" applyProtection="1">
      <alignment horizontal="center" vertical="center" wrapText="1"/>
    </xf>
    <xf numFmtId="167" fontId="4" fillId="0" borderId="118" xfId="2" applyNumberFormat="1" applyFont="1" applyFill="1" applyBorder="1" applyAlignment="1" applyProtection="1">
      <alignment horizontal="center" vertical="center" wrapText="1"/>
    </xf>
    <xf numFmtId="49" fontId="10" fillId="3" borderId="16" xfId="1" applyNumberFormat="1" applyFont="1" applyFill="1" applyBorder="1" applyAlignment="1" applyProtection="1">
      <alignment horizontal="left" vertical="center" wrapText="1"/>
    </xf>
    <xf numFmtId="49" fontId="10" fillId="3" borderId="13" xfId="1" applyNumberFormat="1" applyFont="1" applyFill="1" applyBorder="1" applyAlignment="1" applyProtection="1">
      <alignment horizontal="left" vertical="center" wrapText="1"/>
    </xf>
    <xf numFmtId="49" fontId="10" fillId="3" borderId="17" xfId="1" applyNumberFormat="1" applyFont="1" applyFill="1" applyBorder="1" applyAlignment="1" applyProtection="1">
      <alignment horizontal="left" vertical="center" wrapText="1"/>
    </xf>
    <xf numFmtId="49" fontId="2" fillId="0" borderId="5" xfId="1" applyNumberFormat="1" applyFont="1" applyBorder="1" applyAlignment="1" applyProtection="1">
      <alignment horizontal="center" vertical="center"/>
      <protection locked="0"/>
    </xf>
    <xf numFmtId="49" fontId="2" fillId="0" borderId="11" xfId="1" applyNumberFormat="1" applyFont="1" applyBorder="1" applyAlignment="1" applyProtection="1">
      <alignment horizontal="center" vertical="center"/>
      <protection locked="0"/>
    </xf>
    <xf numFmtId="49" fontId="2" fillId="0" borderId="0" xfId="1" applyNumberFormat="1" applyFont="1" applyBorder="1" applyAlignment="1" applyProtection="1">
      <alignment horizontal="center" vertical="center"/>
      <protection locked="0"/>
    </xf>
    <xf numFmtId="49" fontId="2" fillId="0" borderId="10" xfId="1" applyNumberFormat="1" applyFont="1" applyBorder="1" applyAlignment="1" applyProtection="1">
      <alignment horizontal="center" vertical="center"/>
      <protection locked="0"/>
    </xf>
    <xf numFmtId="49" fontId="2" fillId="0" borderId="8" xfId="1" applyNumberFormat="1" applyFont="1" applyBorder="1" applyAlignment="1" applyProtection="1">
      <alignment horizontal="center" vertical="center"/>
    </xf>
    <xf numFmtId="49" fontId="2" fillId="0" borderId="5" xfId="1" applyNumberFormat="1" applyFont="1" applyBorder="1" applyAlignment="1" applyProtection="1">
      <alignment horizontal="center" vertical="center"/>
    </xf>
    <xf numFmtId="49" fontId="10" fillId="3" borderId="20" xfId="1" applyNumberFormat="1" applyFont="1" applyFill="1" applyBorder="1" applyAlignment="1" applyProtection="1">
      <alignment horizontal="center" vertical="center"/>
      <protection locked="0"/>
    </xf>
    <xf numFmtId="49" fontId="10" fillId="3" borderId="19" xfId="1" applyNumberFormat="1" applyFont="1" applyFill="1" applyBorder="1" applyAlignment="1" applyProtection="1">
      <alignment horizontal="center" vertical="center"/>
      <protection locked="0"/>
    </xf>
    <xf numFmtId="49" fontId="10" fillId="3" borderId="21" xfId="1" applyNumberFormat="1" applyFont="1" applyFill="1" applyBorder="1" applyAlignment="1" applyProtection="1">
      <alignment horizontal="center" vertical="center"/>
      <protection locked="0"/>
    </xf>
    <xf numFmtId="0" fontId="5" fillId="0" borderId="18" xfId="6" applyFont="1" applyBorder="1" applyAlignment="1">
      <alignment horizontal="center"/>
    </xf>
    <xf numFmtId="0" fontId="5" fillId="0" borderId="21" xfId="6" applyFont="1" applyBorder="1" applyAlignment="1">
      <alignment horizontal="center"/>
    </xf>
    <xf numFmtId="49" fontId="2" fillId="0" borderId="7" xfId="1" applyNumberFormat="1" applyFont="1" applyBorder="1" applyAlignment="1" applyProtection="1">
      <alignment horizontal="left" vertical="top" wrapText="1"/>
    </xf>
    <xf numFmtId="49" fontId="2" fillId="0" borderId="0" xfId="1" applyNumberFormat="1" applyFont="1" applyBorder="1" applyAlignment="1" applyProtection="1">
      <alignment horizontal="left" vertical="top" wrapText="1"/>
    </xf>
    <xf numFmtId="49" fontId="2" fillId="0" borderId="10" xfId="1" applyNumberFormat="1" applyFont="1" applyBorder="1" applyAlignment="1" applyProtection="1">
      <alignment horizontal="left" vertical="top" wrapText="1"/>
    </xf>
    <xf numFmtId="0" fontId="8" fillId="0" borderId="2" xfId="6" applyFont="1" applyBorder="1" applyAlignment="1">
      <alignment horizontal="right" vertical="center"/>
    </xf>
    <xf numFmtId="3" fontId="14" fillId="0" borderId="64" xfId="1" applyFont="1" applyBorder="1" applyAlignment="1" applyProtection="1">
      <alignment horizontal="left" vertical="top" wrapText="1"/>
    </xf>
    <xf numFmtId="3" fontId="14" fillId="0" borderId="2" xfId="1" applyFont="1" applyBorder="1" applyAlignment="1" applyProtection="1">
      <alignment horizontal="left" vertical="top" wrapText="1"/>
    </xf>
    <xf numFmtId="0" fontId="8" fillId="0" borderId="0" xfId="6" applyFont="1" applyAlignment="1">
      <alignment horizontal="right" vertical="center" wrapText="1"/>
    </xf>
    <xf numFmtId="3" fontId="14" fillId="0" borderId="7" xfId="1" applyFont="1" applyBorder="1" applyAlignment="1" applyProtection="1">
      <alignment horizontal="left" vertical="top" wrapText="1"/>
    </xf>
    <xf numFmtId="3" fontId="14" fillId="0" borderId="0" xfId="1" applyFont="1" applyBorder="1" applyAlignment="1" applyProtection="1">
      <alignment horizontal="left" vertical="top" wrapText="1"/>
    </xf>
    <xf numFmtId="49" fontId="10" fillId="3" borderId="16" xfId="1" applyNumberFormat="1" applyFont="1" applyFill="1" applyBorder="1" applyAlignment="1" applyProtection="1">
      <alignment horizontal="left" vertical="center"/>
    </xf>
    <xf numFmtId="49" fontId="10" fillId="3" borderId="13" xfId="1" applyNumberFormat="1" applyFont="1" applyFill="1" applyBorder="1" applyAlignment="1" applyProtection="1">
      <alignment horizontal="left" vertical="center"/>
    </xf>
    <xf numFmtId="49" fontId="10" fillId="3" borderId="17" xfId="1" applyNumberFormat="1" applyFont="1" applyFill="1" applyBorder="1" applyAlignment="1" applyProtection="1">
      <alignment horizontal="left" vertical="center"/>
    </xf>
    <xf numFmtId="3" fontId="14" fillId="0" borderId="8" xfId="1" applyFont="1" applyBorder="1" applyAlignment="1" applyProtection="1">
      <alignment horizontal="left" vertical="top" wrapText="1"/>
    </xf>
    <xf numFmtId="3" fontId="14" fillId="0" borderId="5" xfId="1" applyFont="1" applyBorder="1" applyAlignment="1" applyProtection="1">
      <alignment horizontal="left" vertical="top" wrapText="1"/>
    </xf>
    <xf numFmtId="0" fontId="8" fillId="0" borderId="5" xfId="6" applyFont="1" applyBorder="1" applyAlignment="1">
      <alignment horizontal="right" vertical="center"/>
    </xf>
    <xf numFmtId="49" fontId="10" fillId="0" borderId="14" xfId="1" applyNumberFormat="1" applyFont="1" applyBorder="1" applyAlignment="1" applyProtection="1">
      <alignment vertical="center"/>
    </xf>
    <xf numFmtId="49" fontId="10" fillId="0" borderId="4" xfId="1" applyNumberFormat="1" applyFont="1" applyBorder="1" applyAlignment="1" applyProtection="1">
      <alignment vertical="center"/>
    </xf>
    <xf numFmtId="49" fontId="10" fillId="0" borderId="7" xfId="1" applyNumberFormat="1" applyFont="1" applyBorder="1" applyAlignment="1" applyProtection="1">
      <alignment vertical="center"/>
    </xf>
    <xf numFmtId="49" fontId="10" fillId="0" borderId="0" xfId="1" applyNumberFormat="1" applyFont="1" applyBorder="1" applyAlignment="1" applyProtection="1">
      <alignment vertical="center"/>
    </xf>
    <xf numFmtId="49" fontId="4" fillId="0" borderId="4" xfId="1" applyNumberFormat="1" applyFont="1" applyBorder="1" applyAlignment="1" applyProtection="1">
      <alignment horizontal="center" vertical="center" wrapText="1"/>
    </xf>
    <xf numFmtId="49" fontId="4" fillId="0" borderId="0" xfId="1" applyNumberFormat="1" applyFont="1" applyBorder="1" applyAlignment="1" applyProtection="1">
      <alignment horizontal="center" vertical="center" wrapText="1"/>
    </xf>
    <xf numFmtId="8" fontId="4" fillId="2" borderId="81" xfId="1" applyNumberFormat="1" applyFont="1" applyFill="1" applyBorder="1" applyAlignment="1" applyProtection="1">
      <alignment horizontal="left" vertical="center"/>
      <protection locked="0"/>
    </xf>
    <xf numFmtId="8" fontId="4" fillId="2" borderId="85" xfId="1" applyNumberFormat="1" applyFont="1" applyFill="1" applyBorder="1" applyAlignment="1" applyProtection="1">
      <alignment horizontal="left" vertical="center"/>
      <protection locked="0"/>
    </xf>
    <xf numFmtId="167" fontId="4" fillId="2" borderId="85" xfId="2" applyNumberFormat="1" applyFont="1" applyFill="1" applyBorder="1" applyAlignment="1" applyProtection="1">
      <alignment horizontal="left" vertical="center"/>
      <protection locked="0"/>
    </xf>
    <xf numFmtId="9" fontId="4" fillId="2" borderId="85" xfId="2" applyNumberFormat="1" applyFont="1" applyFill="1" applyBorder="1" applyAlignment="1" applyProtection="1">
      <alignment horizontal="left" vertical="center"/>
      <protection locked="0"/>
    </xf>
    <xf numFmtId="9" fontId="4" fillId="2" borderId="82" xfId="2" applyNumberFormat="1" applyFont="1" applyFill="1" applyBorder="1" applyAlignment="1" applyProtection="1">
      <alignment horizontal="left" vertical="center"/>
      <protection locked="0"/>
    </xf>
    <xf numFmtId="0" fontId="22" fillId="0" borderId="0" xfId="0" applyFont="1" applyAlignment="1">
      <alignment horizontal="left" vertical="top" wrapText="1"/>
    </xf>
    <xf numFmtId="0" fontId="22" fillId="0" borderId="0" xfId="0" applyFont="1" applyAlignment="1">
      <alignment horizontal="left" wrapText="1"/>
    </xf>
    <xf numFmtId="0" fontId="26" fillId="0" borderId="0" xfId="0" applyFont="1" applyAlignment="1">
      <alignment horizontal="right" vertical="center" wrapText="1"/>
    </xf>
    <xf numFmtId="0" fontId="28" fillId="0" borderId="0" xfId="0" applyFont="1"/>
    <xf numFmtId="0" fontId="26" fillId="0" borderId="0" xfId="0" applyFont="1" applyAlignment="1">
      <alignment horizontal="left" vertical="top" wrapText="1"/>
    </xf>
    <xf numFmtId="0" fontId="26" fillId="0" borderId="0" xfId="0" applyFont="1" applyAlignment="1">
      <alignment horizontal="right" vertical="center"/>
    </xf>
    <xf numFmtId="0" fontId="22" fillId="0" borderId="0" xfId="0" applyFont="1" applyAlignment="1">
      <alignment horizontal="left" vertical="center" wrapText="1"/>
    </xf>
    <xf numFmtId="0" fontId="21" fillId="4" borderId="0" xfId="0" applyFont="1" applyFill="1" applyAlignment="1">
      <alignment horizontal="center"/>
    </xf>
    <xf numFmtId="0" fontId="24" fillId="4" borderId="0" xfId="0" applyFont="1" applyFill="1" applyAlignment="1">
      <alignment horizontal="center" vertical="center"/>
    </xf>
    <xf numFmtId="0" fontId="27" fillId="0" borderId="0" xfId="0" applyFont="1" applyAlignment="1">
      <alignment horizontal="center" vertical="center"/>
    </xf>
    <xf numFmtId="0" fontId="22" fillId="0" borderId="0" xfId="0" applyFont="1" applyAlignment="1">
      <alignment vertical="top" wrapText="1"/>
    </xf>
    <xf numFmtId="0" fontId="27" fillId="0" borderId="0" xfId="0" applyFont="1" applyAlignment="1">
      <alignment horizontal="center" vertical="center" wrapText="1"/>
    </xf>
    <xf numFmtId="0" fontId="22" fillId="0" borderId="0" xfId="0" applyFont="1" applyAlignment="1">
      <alignment horizontal="left" vertical="top"/>
    </xf>
    <xf numFmtId="0" fontId="22" fillId="0" borderId="0" xfId="0" quotePrefix="1" applyFont="1" applyAlignment="1">
      <alignment vertical="center"/>
    </xf>
    <xf numFmtId="0" fontId="22" fillId="0" borderId="0" xfId="0" applyFont="1" applyAlignment="1">
      <alignment vertical="center"/>
    </xf>
    <xf numFmtId="0" fontId="22" fillId="0" borderId="0" xfId="0" quotePrefix="1" applyFont="1" applyAlignment="1">
      <alignment vertical="top" wrapText="1"/>
    </xf>
    <xf numFmtId="0" fontId="27" fillId="0" borderId="0" xfId="0" quotePrefix="1" applyFont="1" applyAlignment="1">
      <alignment horizontal="center" vertical="center" wrapText="1"/>
    </xf>
    <xf numFmtId="0" fontId="22" fillId="0" borderId="0" xfId="0" quotePrefix="1" applyFont="1" applyAlignment="1">
      <alignment horizontal="left" vertical="top" wrapText="1"/>
    </xf>
  </cellXfs>
  <cellStyles count="8">
    <cellStyle name="Comma 2" xfId="2" xr:uid="{00000000-0005-0000-0000-000000000000}"/>
    <cellStyle name="Currency 2" xfId="3" xr:uid="{00000000-0005-0000-0000-000001000000}"/>
    <cellStyle name="Date" xfId="4" xr:uid="{00000000-0005-0000-0000-000002000000}"/>
    <cellStyle name="Fixed" xfId="5" xr:uid="{00000000-0005-0000-0000-000003000000}"/>
    <cellStyle name="Normal" xfId="0" builtinId="0"/>
    <cellStyle name="Normal 2" xfId="1" xr:uid="{00000000-0005-0000-0000-000005000000}"/>
    <cellStyle name="Normal_Start-Up Capital Estimate" xfId="6" xr:uid="{00000000-0005-0000-0000-000006000000}"/>
    <cellStyle name="Text" xfId="7" xr:uid="{00000000-0005-0000-0000-000007000000}"/>
  </cellStyles>
  <dxfs count="75">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theme="0" tint="-0.14996795556505021"/>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theme="1"/>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167" formatCode="_([$$-409]* #,##0.00_);_([$$-409]* \(#,##0.00\);_([$$-409]* &quot;-&quot;??_);_(@_)"/>
      <fill>
        <patternFill patternType="solid">
          <fgColor indexed="64"/>
          <bgColor theme="4" tint="0.79998168889431442"/>
        </patternFill>
      </fill>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indexed="22"/>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style="thin">
          <color indexed="22"/>
        </top>
        <bottom/>
      </border>
    </dxf>
    <dxf>
      <border outline="0">
        <left style="thin">
          <color auto="1"/>
        </left>
        <right style="thin">
          <color theme="1"/>
        </right>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bottom/>
      </border>
    </dxf>
    <dxf>
      <numFmt numFmtId="167" formatCode="_([$$-409]* #,##0.00_);_([$$-409]* \(#,##0.00\);_([$$-409]* &quot;-&quot;??_);_(@_)"/>
    </dxf>
    <dxf>
      <font>
        <b val="0"/>
        <i val="0"/>
        <strike val="0"/>
        <condense val="0"/>
        <extend val="0"/>
        <outline val="0"/>
        <shadow val="0"/>
        <u val="none"/>
        <vertAlign val="baseline"/>
        <sz val="10"/>
        <color auto="1"/>
        <name val="Tahoma"/>
        <scheme val="none"/>
      </font>
      <numFmt numFmtId="167" formatCode="_([$$-409]* #,##0.00_);_([$$-409]* \(#,##0.00\);_([$$-409]* &quot;-&quot;??_);_(@_)"/>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top/>
        <bottom/>
      </border>
    </dxf>
    <dxf>
      <border outline="0">
        <left style="thin">
          <color indexed="64"/>
        </left>
        <right style="thin">
          <color indexed="64"/>
        </right>
        <top style="thin">
          <color indexed="22"/>
        </top>
        <bottom style="thin">
          <color theme="0" tint="-0.14996795556505021"/>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left style="thin">
          <color indexed="64"/>
        </left>
        <right/>
        <top style="thin">
          <color theme="0" tint="-0.14996795556505021"/>
        </top>
        <bottom/>
        <vertical/>
        <horizontal/>
      </border>
      <protection locked="0" hidden="0"/>
    </dxf>
    <dxf>
      <font>
        <b val="0"/>
        <i val="0"/>
        <strike val="0"/>
        <condense val="0"/>
        <extend val="0"/>
        <outline val="0"/>
        <shadow val="0"/>
        <u val="none"/>
        <vertAlign val="baseline"/>
        <sz val="10"/>
        <color auto="1"/>
        <name val="Tahoma"/>
        <scheme val="none"/>
      </font>
      <numFmt numFmtId="14" formatCode="0.00%"/>
      <fill>
        <patternFill patternType="solid">
          <fgColor indexed="64"/>
          <bgColor theme="4" tint="0.79998168889431442"/>
        </patternFill>
      </fill>
      <alignment horizontal="general" vertical="center" textRotation="0" wrapText="0" indent="0" justifyLastLine="0" shrinkToFit="0" readingOrder="0"/>
      <border diagonalUp="0" diagonalDown="0" outline="0">
        <left style="thin">
          <color indexed="64"/>
        </left>
        <right/>
        <top style="thin">
          <color rgb="FFC0C0C0"/>
        </top>
        <bottom/>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7" formatCode="_([$$-409]* #,##0.00_);_([$$-409]* \(#,##0.00\);_([$$-409]* &quot;-&quot;??_);_(@_)"/>
      <alignment horizontal="general"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Tahoma"/>
        <scheme val="none"/>
      </font>
      <numFmt numFmtId="164" formatCode="0.0%"/>
      <alignment horizontal="center" vertical="center"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left style="thin">
          <color indexed="22"/>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167" formatCode="_([$$-409]* #,##0.00_);_([$$-409]* \(#,##0.00\);_([$$-409]* &quot;-&quot;??_);_(@_)"/>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center" vertical="bottom" textRotation="0" wrapText="0" indent="0" justifyLastLine="0" shrinkToFit="0" readingOrder="0"/>
      <border diagonalUp="0" diagonalDown="0" outline="0">
        <left style="thin">
          <color indexed="22"/>
        </left>
        <right/>
        <top style="thin">
          <color rgb="FFC0C0C0"/>
        </top>
        <bottom/>
      </border>
    </dxf>
    <dxf>
      <font>
        <b val="0"/>
        <i val="0"/>
        <strike val="0"/>
        <condense val="0"/>
        <extend val="0"/>
        <outline val="0"/>
        <shadow val="0"/>
        <u val="none"/>
        <vertAlign val="baseline"/>
        <sz val="10"/>
        <color auto="1"/>
        <name val="Tahoma"/>
        <scheme val="none"/>
      </font>
      <numFmt numFmtId="168" formatCode=".##"/>
      <fill>
        <patternFill patternType="solid">
          <fgColor indexed="64"/>
          <bgColor theme="4" tint="0.79998168889431442"/>
        </patternFill>
      </fill>
      <alignment horizontal="right" vertical="center" textRotation="0" wrapText="0" indent="0" justifyLastLine="0" shrinkToFit="0" readingOrder="0"/>
      <border diagonalUp="0" diagonalDown="0">
        <left style="thin">
          <color rgb="FFC0C0C0"/>
        </left>
        <right/>
        <top style="thin">
          <color theme="0" tint="-0.14996795556505021"/>
        </top>
        <bottom/>
      </border>
      <protection locked="0" hidden="0"/>
    </dxf>
    <dxf>
      <font>
        <b val="0"/>
        <i val="0"/>
        <strike val="0"/>
        <condense val="0"/>
        <extend val="0"/>
        <outline val="0"/>
        <shadow val="0"/>
        <u val="none"/>
        <vertAlign val="baseline"/>
        <sz val="10"/>
        <color auto="1"/>
        <name val="Tahoma"/>
        <scheme val="none"/>
      </font>
      <numFmt numFmtId="6" formatCode="#,##0_);[Red]\(#,##0\)"/>
      <fill>
        <patternFill patternType="solid">
          <fgColor indexed="64"/>
          <bgColor theme="4" tint="0.79998168889431442"/>
        </patternFill>
      </fill>
      <alignment horizontal="right" vertical="center" textRotation="0" wrapText="0" indent="0" justifyLastLine="0" shrinkToFit="0" readingOrder="0"/>
      <border diagonalUp="0" diagonalDown="0" outline="0">
        <left style="thin">
          <color rgb="FFC0C0C0"/>
        </left>
        <right/>
        <top style="thin">
          <color rgb="FFC0C0C0"/>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outline="0">
        <left/>
        <right style="thin">
          <color rgb="FFC0C0C0"/>
        </right>
        <top style="thin">
          <color theme="0" tint="-0.14996795556505021"/>
        </top>
        <bottom/>
      </border>
    </dxf>
    <dxf>
      <font>
        <b val="0"/>
        <i val="0"/>
        <strike val="0"/>
        <condense val="0"/>
        <extend val="0"/>
        <outline val="0"/>
        <shadow val="0"/>
        <u val="none"/>
        <vertAlign val="baseline"/>
        <sz val="10"/>
        <color auto="1"/>
        <name val="Arial"/>
        <scheme val="none"/>
      </font>
      <numFmt numFmtId="0" formatCode="General"/>
      <alignment horizontal="right" vertical="bottom" textRotation="0" wrapText="0" indent="1" justifyLastLine="0" shrinkToFit="0" readingOrder="0"/>
      <border diagonalUp="0" diagonalDown="0" outline="0">
        <left/>
        <right/>
        <top style="thin">
          <color theme="0" tint="-0.24994659260841701"/>
        </top>
        <bottom/>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1" justifyLastLine="0" shrinkToFit="0" readingOrder="0"/>
      <border diagonalUp="0" diagonalDown="0">
        <left/>
        <right/>
        <top style="thin">
          <color theme="0" tint="-0.14996795556505021"/>
        </top>
        <bottom/>
        <vertical/>
        <horizontal/>
      </border>
    </dxf>
    <dxf>
      <font>
        <b val="0"/>
        <i val="0"/>
        <strike val="0"/>
        <condense val="0"/>
        <extend val="0"/>
        <outline val="0"/>
        <shadow val="0"/>
        <u val="none"/>
        <vertAlign val="baseline"/>
        <sz val="10"/>
        <color auto="1"/>
        <name val="Arial"/>
        <scheme val="none"/>
      </font>
      <numFmt numFmtId="0" formatCode="General"/>
      <alignment horizontal="left" vertical="bottom" textRotation="0" wrapText="0" indent="4" justifyLastLine="0" shrinkToFit="0" readingOrder="0"/>
      <border diagonalUp="0" diagonalDown="0" outline="0">
        <left/>
        <right/>
        <top style="thin">
          <color indexed="22"/>
        </top>
        <bottom/>
      </border>
    </dxf>
    <dxf>
      <border outline="0">
        <left style="thin">
          <color indexed="64"/>
        </left>
        <right style="thin">
          <color indexed="64"/>
        </right>
        <bottom style="thin">
          <color theme="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925044</xdr:colOff>
      <xdr:row>0</xdr:row>
      <xdr:rowOff>172849</xdr:rowOff>
    </xdr:from>
    <xdr:to>
      <xdr:col>7</xdr:col>
      <xdr:colOff>95214</xdr:colOff>
      <xdr:row>2</xdr:row>
      <xdr:rowOff>179293</xdr:rowOff>
    </xdr:to>
    <xdr:pic>
      <xdr:nvPicPr>
        <xdr:cNvPr id="2" name="Picture 1" descr="A close up of a logo&#10;&#10;Description automatically generated">
          <a:extLst>
            <a:ext uri="{FF2B5EF4-FFF2-40B4-BE49-F238E27FC236}">
              <a16:creationId xmlns:a16="http://schemas.microsoft.com/office/drawing/2014/main" id="{C6DDADB9-36FE-04B3-53DF-FDCDF11BFB3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06319" y="172849"/>
          <a:ext cx="2856345" cy="94941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Table12" displayName="Table12" ref="B13:J39" headerRowCount="0" totalsRowShown="0" tableBorderDxfId="74">
  <tableColumns count="9">
    <tableColumn id="1" xr3:uid="{00000000-0010-0000-0000-000001000000}" name="Column1" headerRowDxfId="73" dataDxfId="72" headerRowCellStyle="Normal_Start-Up Capital Estimate" dataCellStyle="Normal_Start-Up Capital Estimate"/>
    <tableColumn id="2" xr3:uid="{00000000-0010-0000-0000-000002000000}" name="Column2" headerRowDxfId="71" dataDxfId="70" headerRowCellStyle="Normal_Start-Up Capital Estimate" dataCellStyle="Normal_Start-Up Capital Estimate"/>
    <tableColumn id="3" xr3:uid="{00000000-0010-0000-0000-000003000000}" name="Column3" headerRowDxfId="69" dataDxfId="68" headerRowCellStyle="Comma 2" dataCellStyle="Comma 2"/>
    <tableColumn id="4" xr3:uid="{00000000-0010-0000-0000-000004000000}" name="Column4" headerRowDxfId="67" dataDxfId="66" headerRowCellStyle="Normal_Start-Up Capital Estimate" dataCellStyle="Normal_Start-Up Capital Estimate"/>
    <tableColumn id="5" xr3:uid="{00000000-0010-0000-0000-000005000000}" name="Column5" headerRowDxfId="65" dataDxfId="64" headerRowCellStyle="Currency 2" dataCellStyle="Currency 2"/>
    <tableColumn id="6" xr3:uid="{00000000-0010-0000-0000-000006000000}" name="Column6" headerRowDxfId="63" dataDxfId="62" headerRowCellStyle="Normal 2" dataCellStyle="Normal 2"/>
    <tableColumn id="7" xr3:uid="{00000000-0010-0000-0000-000007000000}" name="Column7" headerRowDxfId="61" dataDxfId="60" headerRowCellStyle="Comma 2" dataCellStyle="Comma 2">
      <calculatedColumnFormula>D13*F13</calculatedColumnFormula>
    </tableColumn>
    <tableColumn id="8" xr3:uid="{00000000-0010-0000-0000-000008000000}" name="Column8" headerRowDxfId="59" dataDxfId="58" headerRowCellStyle="Comma 2" dataCellStyle="Comma 2"/>
    <tableColumn id="9" xr3:uid="{00000000-0010-0000-0000-000009000000}" name="Column9" headerRowDxfId="57" dataDxfId="56" headerRowCellStyle="Comma 2" dataCellStyle="Comma 2">
      <calculatedColumnFormula>H13*(1-I13)</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13" displayName="Table13" ref="B45:J81" headerRowCount="0" totalsRowShown="0" tableBorderDxfId="55">
  <tableColumns count="9">
    <tableColumn id="1" xr3:uid="{00000000-0010-0000-0100-000001000000}" name="Column1" headerRowDxfId="54" dataDxfId="53" headerRowCellStyle="Normal_Start-Up Capital Estimate" dataCellStyle="Normal_Start-Up Capital Estimate"/>
    <tableColumn id="2" xr3:uid="{00000000-0010-0000-0100-000002000000}" name="Column2" headerRowDxfId="52" headerRowCellStyle="Normal_Start-Up Capital Estimate"/>
    <tableColumn id="3" xr3:uid="{00000000-0010-0000-0100-000003000000}" name="Column3" headerRowDxfId="51" dataDxfId="50" headerRowCellStyle="Comma 2" dataCellStyle="Comma 2"/>
    <tableColumn id="4" xr3:uid="{00000000-0010-0000-0100-000004000000}" name="Column4" headerRowDxfId="49" dataDxfId="48" headerRowCellStyle="Normal_Start-Up Capital Estimate" dataCellStyle="Normal_Start-Up Capital Estimate"/>
    <tableColumn id="5" xr3:uid="{00000000-0010-0000-0100-000005000000}" name="Column5" headerRowDxfId="47" dataDxfId="46" headerRowCellStyle="Comma 2">
      <calculatedColumnFormula>ROUND(E45,0)</calculatedColumnFormula>
    </tableColumn>
    <tableColumn id="6" xr3:uid="{00000000-0010-0000-0100-000006000000}" name="Column6" headerRowDxfId="45" dataDxfId="44" headerRowCellStyle="Normal 2" dataCellStyle="Normal 2"/>
    <tableColumn id="7" xr3:uid="{00000000-0010-0000-0100-000007000000}" name="Column7" headerRowDxfId="43" dataDxfId="42" headerRowCellStyle="Comma 2" dataCellStyle="Comma 2">
      <calculatedColumnFormula>ROUND(D45*F45,3)</calculatedColumnFormula>
    </tableColumn>
    <tableColumn id="8" xr3:uid="{00000000-0010-0000-0100-000008000000}" name="Column8" headerRowDxfId="41" dataDxfId="40" headerRowCellStyle="Comma 2" dataCellStyle="Comma 2"/>
    <tableColumn id="9" xr3:uid="{00000000-0010-0000-0100-000009000000}" name="Column9" headerRowDxfId="39" dataDxfId="38" headerRowCellStyle="Comma 2" dataCellStyle="Comma 2">
      <calculatedColumnFormula>H45*(1-I45)</calculatedColumnFormula>
    </tableColumn>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2000000}" name="Table14" displayName="Table14" ref="B84:J140" headerRowCount="0" totalsRowShown="0" tableBorderDxfId="37">
  <tableColumns count="9">
    <tableColumn id="1" xr3:uid="{00000000-0010-0000-0200-000001000000}" name="Column1" headerRowDxfId="36" dataDxfId="35" headerRowCellStyle="Normal_Start-Up Capital Estimate" dataCellStyle="Normal_Start-Up Capital Estimate"/>
    <tableColumn id="2" xr3:uid="{00000000-0010-0000-0200-000002000000}" name="Column2" headerRowDxfId="34" dataDxfId="33" headerRowCellStyle="Normal_Start-Up Capital Estimate" dataCellStyle="Normal_Start-Up Capital Estimate"/>
    <tableColumn id="3" xr3:uid="{00000000-0010-0000-0200-000003000000}" name="Column3" headerRowDxfId="32" dataDxfId="31" headerRowCellStyle="Comma 2" dataCellStyle="Comma 2"/>
    <tableColumn id="4" xr3:uid="{00000000-0010-0000-0200-000004000000}" name="Column4" headerRowDxfId="30" dataDxfId="29" headerRowCellStyle="Normal_Start-Up Capital Estimate" dataCellStyle="Normal_Start-Up Capital Estimate"/>
    <tableColumn id="5" xr3:uid="{00000000-0010-0000-0200-000005000000}" name="Column5" headerRowDxfId="28" dataDxfId="27" headerRowCellStyle="Comma 2" dataCellStyle="Currency 2"/>
    <tableColumn id="6" xr3:uid="{00000000-0010-0000-0200-000006000000}" name="Column6" headerRowDxfId="26" dataDxfId="25" headerRowCellStyle="Normal 2" dataCellStyle="Normal 2"/>
    <tableColumn id="7" xr3:uid="{00000000-0010-0000-0200-000007000000}" name="Column7" headerRowDxfId="24" dataDxfId="23" headerRowCellStyle="Comma 2" dataCellStyle="Comma 2">
      <calculatedColumnFormula>ROUND(D84*F84,3)</calculatedColumnFormula>
    </tableColumn>
    <tableColumn id="8" xr3:uid="{00000000-0010-0000-0200-000008000000}" name="Column8" headerRowDxfId="22" dataDxfId="21" headerRowCellStyle="Comma 2" dataCellStyle="Comma 2"/>
    <tableColumn id="9" xr3:uid="{00000000-0010-0000-0200-000009000000}" name="Column9" headerRowDxfId="20" dataDxfId="19" headerRowCellStyle="Comma 2" dataCellStyle="Comma 2">
      <calculatedColumnFormula>H84*(1-I84)</calculatedColumnFormula>
    </tableColumn>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Table15" displayName="Table15" ref="B145:J179" headerRowCount="0" totalsRowShown="0" tableBorderDxfId="18">
  <tableColumns count="9">
    <tableColumn id="1" xr3:uid="{00000000-0010-0000-0300-000001000000}" name="Column1" headerRowDxfId="17" dataDxfId="16" headerRowCellStyle="Normal_Start-Up Capital Estimate" dataCellStyle="Normal_Start-Up Capital Estimate"/>
    <tableColumn id="2" xr3:uid="{00000000-0010-0000-0300-000002000000}" name="Column2" headerRowDxfId="15" dataDxfId="14" headerRowCellStyle="Normal_Start-Up Capital Estimate" dataCellStyle="Normal_Start-Up Capital Estimate"/>
    <tableColumn id="3" xr3:uid="{00000000-0010-0000-0300-000003000000}" name="Column3" headerRowDxfId="13" dataDxfId="12" headerRowCellStyle="Comma 2" dataCellStyle="Comma 2"/>
    <tableColumn id="4" xr3:uid="{00000000-0010-0000-0300-000004000000}" name="Column4" headerRowDxfId="11" dataDxfId="10" headerRowCellStyle="Normal_Start-Up Capital Estimate" dataCellStyle="Normal_Start-Up Capital Estimate"/>
    <tableColumn id="5" xr3:uid="{00000000-0010-0000-0300-000005000000}" name="Column5" headerRowDxfId="9" dataDxfId="8" headerRowCellStyle="Comma 2" dataCellStyle="Comma 2"/>
    <tableColumn id="6" xr3:uid="{00000000-0010-0000-0300-000006000000}" name="Column6" headerRowDxfId="7" dataDxfId="6" headerRowCellStyle="Normal 2" dataCellStyle="Normal 2"/>
    <tableColumn id="7" xr3:uid="{00000000-0010-0000-0300-000007000000}" name="Column7" headerRowDxfId="5" dataDxfId="4" headerRowCellStyle="Comma 2" dataCellStyle="Comma 2">
      <calculatedColumnFormula>D145*F145</calculatedColumnFormula>
    </tableColumn>
    <tableColumn id="8" xr3:uid="{00000000-0010-0000-0300-000008000000}" name="Column8" headerRowDxfId="3" dataDxfId="2" headerRowCellStyle="Comma 2" dataCellStyle="Comma 2"/>
    <tableColumn id="9" xr3:uid="{00000000-0010-0000-0300-000009000000}" name="Column9" headerRowDxfId="1" dataDxfId="0" headerRowCellStyle="Comma 2" dataCellStyle="Comma 2">
      <calculatedColumnFormula>H145*(1-I145)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2E5CE-1932-4F0F-83A0-1C68C8000229}">
  <sheetPr>
    <pageSetUpPr fitToPage="1"/>
  </sheetPr>
  <dimension ref="A1:L197"/>
  <sheetViews>
    <sheetView showGridLines="0" view="pageBreakPreview" topLeftCell="A39" zoomScaleNormal="100" zoomScaleSheetLayoutView="100" workbookViewId="0">
      <selection activeCell="F53" sqref="F53"/>
    </sheetView>
  </sheetViews>
  <sheetFormatPr defaultColWidth="0" defaultRowHeight="15.75" zeroHeight="1" x14ac:dyDescent="0.25"/>
  <cols>
    <col min="1" max="1" width="2.85546875" style="125" customWidth="1"/>
    <col min="2" max="2" width="20.85546875" customWidth="1"/>
    <col min="3" max="3" width="12.42578125" customWidth="1"/>
    <col min="4" max="4" width="14.85546875" customWidth="1"/>
    <col min="5" max="5" width="13.85546875" customWidth="1"/>
    <col min="6" max="6" width="12.140625" customWidth="1"/>
    <col min="7" max="7" width="10.85546875" customWidth="1"/>
    <col min="8" max="8" width="21.85546875" customWidth="1"/>
    <col min="9" max="9" width="19.85546875" customWidth="1"/>
    <col min="10" max="10" width="5.5703125" customWidth="1"/>
    <col min="11" max="11" width="2.85546875" customWidth="1"/>
    <col min="12" max="12" width="1.85546875" hidden="1" customWidth="1"/>
    <col min="13" max="16384" width="9.140625" hidden="1"/>
  </cols>
  <sheetData>
    <row r="1" spans="2:10" x14ac:dyDescent="0.25"/>
    <row r="2" spans="2:10" ht="58.5" customHeight="1" x14ac:dyDescent="0.25">
      <c r="B2" s="124"/>
      <c r="C2" s="124"/>
      <c r="D2" s="124"/>
      <c r="E2" s="124"/>
      <c r="F2" s="124"/>
      <c r="G2" s="124"/>
      <c r="H2" s="124"/>
      <c r="I2" s="124"/>
      <c r="J2" s="124"/>
    </row>
    <row r="3" spans="2:10" ht="30" customHeight="1" x14ac:dyDescent="0.25">
      <c r="B3" s="124"/>
      <c r="C3" s="124"/>
      <c r="D3" s="419" t="s">
        <v>175</v>
      </c>
      <c r="E3" s="419"/>
      <c r="F3" s="419"/>
      <c r="G3" s="419"/>
      <c r="H3" s="419"/>
      <c r="I3" s="124"/>
      <c r="J3" s="124"/>
    </row>
    <row r="4" spans="2:10" ht="18.75" customHeight="1" x14ac:dyDescent="0.25">
      <c r="B4" s="124"/>
      <c r="C4" s="124"/>
      <c r="D4" s="420" t="s">
        <v>183</v>
      </c>
      <c r="E4" s="420"/>
      <c r="F4" s="420"/>
      <c r="G4" s="420"/>
      <c r="H4" s="420"/>
      <c r="I4" s="124"/>
      <c r="J4" s="124"/>
    </row>
    <row r="5" spans="2:10" ht="15.6" customHeight="1" x14ac:dyDescent="0.25"/>
    <row r="6" spans="2:10" ht="15.6" customHeight="1" x14ac:dyDescent="0.25">
      <c r="B6" s="125" t="s">
        <v>164</v>
      </c>
      <c r="C6" s="412" t="s">
        <v>200</v>
      </c>
      <c r="D6" s="412"/>
      <c r="E6" s="412"/>
      <c r="F6" s="412"/>
      <c r="G6" s="412"/>
      <c r="H6" s="412"/>
      <c r="I6" s="412"/>
      <c r="J6" s="129"/>
    </row>
    <row r="7" spans="2:10" ht="15.6" customHeight="1" x14ac:dyDescent="0.25">
      <c r="C7" s="412"/>
      <c r="D7" s="412"/>
      <c r="E7" s="412"/>
      <c r="F7" s="412"/>
      <c r="G7" s="412"/>
      <c r="H7" s="412"/>
      <c r="I7" s="412"/>
      <c r="J7" s="132"/>
    </row>
    <row r="8" spans="2:10" ht="15.6" customHeight="1" x14ac:dyDescent="0.25">
      <c r="C8" s="412"/>
      <c r="D8" s="412"/>
      <c r="E8" s="412"/>
      <c r="F8" s="412"/>
      <c r="G8" s="412"/>
      <c r="H8" s="412"/>
      <c r="I8" s="412"/>
      <c r="J8" s="132"/>
    </row>
    <row r="9" spans="2:10" ht="15.6" customHeight="1" x14ac:dyDescent="0.25">
      <c r="C9" s="412"/>
      <c r="D9" s="412"/>
      <c r="E9" s="412"/>
      <c r="F9" s="412"/>
      <c r="G9" s="412"/>
      <c r="H9" s="412"/>
      <c r="I9" s="412"/>
      <c r="J9" s="132"/>
    </row>
    <row r="10" spans="2:10" ht="15.6" customHeight="1" x14ac:dyDescent="0.25">
      <c r="C10" s="131"/>
      <c r="D10" s="131"/>
      <c r="E10" s="131"/>
      <c r="F10" s="131"/>
      <c r="G10" s="131"/>
      <c r="H10" s="131"/>
      <c r="I10" s="131"/>
      <c r="J10" s="132"/>
    </row>
    <row r="11" spans="2:10" ht="15.6" customHeight="1" x14ac:dyDescent="0.25">
      <c r="E11" s="423" t="s">
        <v>167</v>
      </c>
      <c r="F11" s="423"/>
      <c r="G11" s="423"/>
      <c r="H11" s="423"/>
    </row>
    <row r="12" spans="2:10" ht="15.6" customHeight="1" x14ac:dyDescent="0.25">
      <c r="E12" s="134"/>
      <c r="F12" s="134"/>
      <c r="G12" s="134"/>
      <c r="H12" s="134"/>
    </row>
    <row r="13" spans="2:10" ht="15.6" customHeight="1" x14ac:dyDescent="0.25">
      <c r="B13" s="126" t="s">
        <v>165</v>
      </c>
      <c r="C13" s="424" t="s">
        <v>176</v>
      </c>
      <c r="D13" s="424"/>
      <c r="E13" s="424"/>
      <c r="F13" s="424"/>
      <c r="G13" s="424"/>
      <c r="H13" s="424"/>
      <c r="I13" s="424"/>
      <c r="J13" s="424"/>
    </row>
    <row r="14" spans="2:10" ht="15.6" customHeight="1" x14ac:dyDescent="0.25"/>
    <row r="15" spans="2:10" ht="15.6" customHeight="1" x14ac:dyDescent="0.25">
      <c r="B15" s="127" t="s">
        <v>173</v>
      </c>
      <c r="C15" s="425" t="s">
        <v>182</v>
      </c>
      <c r="D15" s="426"/>
      <c r="E15" s="426"/>
      <c r="F15" s="128"/>
      <c r="G15" s="132"/>
      <c r="H15" s="132"/>
      <c r="I15" s="132"/>
    </row>
    <row r="16" spans="2:10" ht="15.6" customHeight="1" x14ac:dyDescent="0.25">
      <c r="B16" s="127"/>
      <c r="C16" s="427" t="s">
        <v>181</v>
      </c>
      <c r="D16" s="427"/>
      <c r="E16" s="427"/>
      <c r="F16" s="427"/>
      <c r="G16" s="427"/>
      <c r="H16" s="427"/>
      <c r="I16" s="427"/>
    </row>
    <row r="17" spans="2:10" ht="15.6" customHeight="1" x14ac:dyDescent="0.25">
      <c r="B17" s="127"/>
      <c r="C17" s="427"/>
      <c r="D17" s="427"/>
      <c r="E17" s="427"/>
      <c r="F17" s="427"/>
      <c r="G17" s="427"/>
      <c r="H17" s="427"/>
      <c r="I17" s="427"/>
    </row>
    <row r="18" spans="2:10" ht="15.6" customHeight="1" x14ac:dyDescent="0.25">
      <c r="B18" s="127"/>
      <c r="C18" s="429" t="s">
        <v>188</v>
      </c>
      <c r="D18" s="429"/>
      <c r="E18" s="429"/>
      <c r="F18" s="429"/>
      <c r="G18" s="429"/>
      <c r="H18" s="429"/>
      <c r="I18" s="429"/>
    </row>
    <row r="19" spans="2:10" ht="15.6" customHeight="1" x14ac:dyDescent="0.25">
      <c r="B19" s="127"/>
      <c r="C19" s="429"/>
      <c r="D19" s="429"/>
      <c r="E19" s="429"/>
      <c r="F19" s="429"/>
      <c r="G19" s="429"/>
      <c r="H19" s="429"/>
      <c r="I19" s="429"/>
    </row>
    <row r="20" spans="2:10" ht="15.6" customHeight="1" x14ac:dyDescent="0.25">
      <c r="B20" s="127"/>
      <c r="C20" s="135"/>
      <c r="D20" s="135"/>
      <c r="E20" s="135"/>
      <c r="F20" s="135"/>
      <c r="G20" s="135"/>
      <c r="H20" s="135"/>
      <c r="I20" s="135"/>
    </row>
    <row r="21" spans="2:10" ht="15.6" customHeight="1" x14ac:dyDescent="0.25">
      <c r="B21" s="127"/>
      <c r="C21" s="133"/>
      <c r="D21" s="133"/>
      <c r="E21" s="428" t="s">
        <v>172</v>
      </c>
      <c r="F21" s="428"/>
      <c r="G21" s="428"/>
      <c r="H21" s="428"/>
      <c r="I21" s="133"/>
    </row>
    <row r="22" spans="2:10" ht="15.6" customHeight="1" x14ac:dyDescent="0.25">
      <c r="B22" s="127" t="s">
        <v>166</v>
      </c>
      <c r="C22" s="412" t="s">
        <v>189</v>
      </c>
      <c r="D22" s="412"/>
      <c r="E22" s="412"/>
      <c r="F22" s="412"/>
      <c r="G22" s="412"/>
      <c r="H22" s="412"/>
      <c r="I22" s="412"/>
      <c r="J22" s="130"/>
    </row>
    <row r="23" spans="2:10" ht="15.6" customHeight="1" x14ac:dyDescent="0.25">
      <c r="C23" s="412"/>
      <c r="D23" s="412"/>
      <c r="E23" s="412"/>
      <c r="F23" s="412"/>
      <c r="G23" s="412"/>
      <c r="H23" s="412"/>
      <c r="I23" s="412"/>
      <c r="J23" s="130"/>
    </row>
    <row r="24" spans="2:10" ht="15.6" customHeight="1" x14ac:dyDescent="0.25">
      <c r="C24" s="131"/>
      <c r="D24" s="131"/>
      <c r="E24" s="131"/>
      <c r="F24" s="131"/>
      <c r="G24" s="131"/>
      <c r="H24" s="131"/>
      <c r="I24" s="131"/>
      <c r="J24" s="130"/>
    </row>
    <row r="25" spans="2:10" ht="15.6" customHeight="1" x14ac:dyDescent="0.25">
      <c r="B25" s="127" t="s">
        <v>168</v>
      </c>
      <c r="C25" s="413" t="s">
        <v>190</v>
      </c>
      <c r="D25" s="413"/>
      <c r="E25" s="413"/>
      <c r="F25" s="413"/>
      <c r="G25" s="413"/>
      <c r="H25" s="413"/>
      <c r="I25" s="413"/>
    </row>
    <row r="26" spans="2:10" ht="15.6" customHeight="1" x14ac:dyDescent="0.25">
      <c r="B26" s="127"/>
      <c r="C26" s="413"/>
      <c r="D26" s="413"/>
      <c r="E26" s="413"/>
      <c r="F26" s="413"/>
      <c r="G26" s="413"/>
      <c r="H26" s="413"/>
      <c r="I26" s="413"/>
    </row>
    <row r="27" spans="2:10" ht="15.6" customHeight="1" x14ac:dyDescent="0.25">
      <c r="C27" s="422" t="s">
        <v>192</v>
      </c>
      <c r="D27" s="422"/>
      <c r="E27" s="422"/>
      <c r="F27" s="422"/>
      <c r="G27" s="422"/>
      <c r="H27" s="422"/>
      <c r="I27" s="422"/>
    </row>
    <row r="28" spans="2:10" ht="15.6" customHeight="1" x14ac:dyDescent="0.25">
      <c r="C28" s="422"/>
      <c r="D28" s="422"/>
      <c r="E28" s="422"/>
      <c r="F28" s="422"/>
      <c r="G28" s="422"/>
      <c r="H28" s="422"/>
      <c r="I28" s="422"/>
    </row>
    <row r="29" spans="2:10" ht="15.6" customHeight="1" x14ac:dyDescent="0.25">
      <c r="C29" s="412" t="s">
        <v>191</v>
      </c>
      <c r="D29" s="412"/>
      <c r="E29" s="412"/>
      <c r="F29" s="412"/>
      <c r="G29" s="412"/>
      <c r="H29" s="412"/>
      <c r="I29" s="412"/>
    </row>
    <row r="30" spans="2:10" ht="15.6" customHeight="1" x14ac:dyDescent="0.25">
      <c r="C30" s="412"/>
      <c r="D30" s="412"/>
      <c r="E30" s="412"/>
      <c r="F30" s="412"/>
      <c r="G30" s="412"/>
      <c r="H30" s="412"/>
      <c r="I30" s="412"/>
    </row>
    <row r="31" spans="2:10" ht="15.6" customHeight="1" x14ac:dyDescent="0.25">
      <c r="C31" s="412" t="s">
        <v>193</v>
      </c>
      <c r="D31" s="412"/>
      <c r="E31" s="412"/>
      <c r="F31" s="412"/>
      <c r="G31" s="412"/>
      <c r="H31" s="412"/>
      <c r="I31" s="412"/>
    </row>
    <row r="32" spans="2:10" ht="15.6" customHeight="1" x14ac:dyDescent="0.25">
      <c r="C32" s="412"/>
      <c r="D32" s="412"/>
      <c r="E32" s="412"/>
      <c r="F32" s="412"/>
      <c r="G32" s="412"/>
      <c r="H32" s="412"/>
      <c r="I32" s="412"/>
    </row>
    <row r="33" spans="2:9" ht="15.6" customHeight="1" x14ac:dyDescent="0.25">
      <c r="C33" s="129"/>
      <c r="D33" s="129"/>
      <c r="E33" s="129"/>
      <c r="F33" s="129"/>
      <c r="G33" s="129"/>
      <c r="H33" s="129"/>
      <c r="I33" s="129"/>
    </row>
    <row r="34" spans="2:9" ht="15.6" customHeight="1" x14ac:dyDescent="0.25">
      <c r="B34" s="127" t="s">
        <v>169</v>
      </c>
      <c r="C34" s="412" t="s">
        <v>194</v>
      </c>
      <c r="D34" s="412"/>
      <c r="E34" s="412"/>
      <c r="F34" s="412"/>
      <c r="G34" s="412"/>
      <c r="H34" s="412"/>
      <c r="I34" s="412"/>
    </row>
    <row r="35" spans="2:9" ht="15.6" customHeight="1" x14ac:dyDescent="0.25">
      <c r="C35" s="412"/>
      <c r="D35" s="412"/>
      <c r="E35" s="412"/>
      <c r="F35" s="412"/>
      <c r="G35" s="412"/>
      <c r="H35" s="412"/>
      <c r="I35" s="412"/>
    </row>
    <row r="36" spans="2:9" ht="15.6" customHeight="1" x14ac:dyDescent="0.25">
      <c r="C36" s="131"/>
      <c r="D36" s="131"/>
      <c r="E36" s="131"/>
      <c r="F36" s="131"/>
      <c r="G36" s="131"/>
      <c r="H36" s="131"/>
      <c r="I36" s="131"/>
    </row>
    <row r="37" spans="2:9" ht="15.6" customHeight="1" x14ac:dyDescent="0.25">
      <c r="B37" s="127" t="s">
        <v>170</v>
      </c>
      <c r="C37" s="412" t="s">
        <v>195</v>
      </c>
      <c r="D37" s="412"/>
      <c r="E37" s="412"/>
      <c r="F37" s="412"/>
      <c r="G37" s="412"/>
      <c r="H37" s="412"/>
      <c r="I37" s="412"/>
    </row>
    <row r="38" spans="2:9" ht="15.6" customHeight="1" x14ac:dyDescent="0.25">
      <c r="C38" s="412"/>
      <c r="D38" s="412"/>
      <c r="E38" s="412"/>
      <c r="F38" s="412"/>
      <c r="G38" s="412"/>
      <c r="H38" s="412"/>
      <c r="I38" s="412"/>
    </row>
    <row r="39" spans="2:9" ht="15.6" customHeight="1" x14ac:dyDescent="0.25">
      <c r="C39" s="412"/>
      <c r="D39" s="412"/>
      <c r="E39" s="412"/>
      <c r="F39" s="412"/>
      <c r="G39" s="412"/>
      <c r="H39" s="412"/>
      <c r="I39" s="412"/>
    </row>
    <row r="40" spans="2:9" ht="15.6" customHeight="1" x14ac:dyDescent="0.25"/>
    <row r="41" spans="2:9" ht="15.6" customHeight="1" x14ac:dyDescent="0.25">
      <c r="B41" s="414" t="s">
        <v>171</v>
      </c>
      <c r="C41" s="412" t="s">
        <v>196</v>
      </c>
      <c r="D41" s="412"/>
      <c r="E41" s="412"/>
      <c r="F41" s="412"/>
      <c r="G41" s="412"/>
      <c r="H41" s="412"/>
      <c r="I41" s="412"/>
    </row>
    <row r="42" spans="2:9" ht="15.6" customHeight="1" x14ac:dyDescent="0.25">
      <c r="B42" s="414"/>
      <c r="C42" s="412"/>
      <c r="D42" s="412"/>
      <c r="E42" s="412"/>
      <c r="F42" s="412"/>
      <c r="G42" s="412"/>
      <c r="H42" s="412"/>
      <c r="I42" s="412"/>
    </row>
    <row r="43" spans="2:9" ht="15.6" customHeight="1" x14ac:dyDescent="0.25">
      <c r="C43" s="412"/>
      <c r="D43" s="412"/>
      <c r="E43" s="412"/>
      <c r="F43" s="412"/>
      <c r="G43" s="412"/>
      <c r="H43" s="412"/>
      <c r="I43" s="412"/>
    </row>
    <row r="44" spans="2:9" ht="15.6" customHeight="1" x14ac:dyDescent="0.25">
      <c r="E44" s="421" t="s">
        <v>197</v>
      </c>
      <c r="F44" s="421"/>
      <c r="G44" s="421"/>
      <c r="H44" s="421"/>
    </row>
    <row r="45" spans="2:9" ht="15.6" customHeight="1" x14ac:dyDescent="0.25">
      <c r="B45" s="136" t="s">
        <v>174</v>
      </c>
      <c r="C45" s="412" t="s">
        <v>198</v>
      </c>
      <c r="D45" s="412"/>
      <c r="E45" s="412"/>
      <c r="F45" s="412"/>
      <c r="G45" s="412"/>
      <c r="H45" s="412"/>
      <c r="I45" s="412"/>
    </row>
    <row r="46" spans="2:9" ht="15.6" customHeight="1" x14ac:dyDescent="0.25">
      <c r="C46" s="412"/>
      <c r="D46" s="412"/>
      <c r="E46" s="412"/>
      <c r="F46" s="412"/>
      <c r="G46" s="412"/>
      <c r="H46" s="412"/>
      <c r="I46" s="412"/>
    </row>
    <row r="47" spans="2:9" ht="15.6" customHeight="1" x14ac:dyDescent="0.25">
      <c r="C47" s="418" t="s">
        <v>199</v>
      </c>
      <c r="D47" s="418"/>
      <c r="E47" s="418"/>
      <c r="F47" s="418"/>
      <c r="G47" s="418"/>
      <c r="H47" s="418"/>
      <c r="I47" s="418"/>
    </row>
    <row r="48" spans="2:9" ht="15.6" customHeight="1" x14ac:dyDescent="0.25">
      <c r="C48" s="418"/>
      <c r="D48" s="418"/>
      <c r="E48" s="418"/>
      <c r="F48" s="418"/>
      <c r="G48" s="418"/>
      <c r="H48" s="418"/>
      <c r="I48" s="418"/>
    </row>
    <row r="49" spans="1:9" ht="15.6" customHeight="1" x14ac:dyDescent="0.25">
      <c r="C49" s="164"/>
      <c r="D49" s="164"/>
      <c r="E49" s="164"/>
      <c r="F49" s="164"/>
      <c r="G49" s="164"/>
      <c r="H49" s="164"/>
      <c r="I49" s="164"/>
    </row>
    <row r="50" spans="1:9" ht="15.6" customHeight="1" x14ac:dyDescent="0.25">
      <c r="B50" s="127" t="s">
        <v>177</v>
      </c>
      <c r="C50" s="418" t="s">
        <v>187</v>
      </c>
      <c r="D50" s="418"/>
      <c r="E50" s="418"/>
      <c r="F50" s="418"/>
      <c r="G50" s="418"/>
      <c r="H50" s="418"/>
      <c r="I50" s="418"/>
    </row>
    <row r="51" spans="1:9" ht="15.6" customHeight="1" x14ac:dyDescent="0.25">
      <c r="C51" s="418"/>
      <c r="D51" s="418"/>
      <c r="E51" s="418"/>
      <c r="F51" s="418"/>
      <c r="G51" s="418"/>
      <c r="H51" s="418"/>
      <c r="I51" s="418"/>
    </row>
    <row r="52" spans="1:9" ht="15.6" customHeight="1" x14ac:dyDescent="0.25">
      <c r="C52" s="418"/>
      <c r="D52" s="418"/>
      <c r="E52" s="418"/>
      <c r="F52" s="418"/>
      <c r="G52" s="418"/>
      <c r="H52" s="418"/>
      <c r="I52" s="418"/>
    </row>
    <row r="53" spans="1:9" ht="15.6" customHeight="1" x14ac:dyDescent="0.25">
      <c r="C53" s="164"/>
      <c r="D53" s="164"/>
      <c r="E53" s="164"/>
      <c r="F53" s="164"/>
      <c r="G53" s="164"/>
      <c r="H53" s="164"/>
      <c r="I53" s="164"/>
    </row>
    <row r="54" spans="1:9" ht="15.6" customHeight="1" x14ac:dyDescent="0.25">
      <c r="A54" s="417" t="s">
        <v>178</v>
      </c>
      <c r="B54" s="417"/>
      <c r="C54" s="418" t="s">
        <v>184</v>
      </c>
      <c r="D54" s="418"/>
      <c r="E54" s="418"/>
      <c r="F54" s="418"/>
      <c r="G54" s="418"/>
      <c r="H54" s="418"/>
      <c r="I54" s="418"/>
    </row>
    <row r="55" spans="1:9" ht="15.6" customHeight="1" x14ac:dyDescent="0.25">
      <c r="C55" s="418"/>
      <c r="D55" s="418"/>
      <c r="E55" s="418"/>
      <c r="F55" s="418"/>
      <c r="G55" s="418"/>
      <c r="H55" s="418"/>
      <c r="I55" s="418"/>
    </row>
    <row r="56" spans="1:9" ht="15.6" customHeight="1" x14ac:dyDescent="0.25">
      <c r="C56" s="164"/>
      <c r="D56" s="164"/>
      <c r="E56" s="164"/>
      <c r="F56" s="164"/>
      <c r="G56" s="164"/>
      <c r="H56" s="164"/>
      <c r="I56" s="164"/>
    </row>
    <row r="57" spans="1:9" ht="15.6" customHeight="1" x14ac:dyDescent="0.25">
      <c r="B57" s="127" t="s">
        <v>186</v>
      </c>
      <c r="C57" s="412" t="s">
        <v>201</v>
      </c>
      <c r="D57" s="412"/>
      <c r="E57" s="412"/>
      <c r="F57" s="412"/>
      <c r="G57" s="412"/>
      <c r="H57" s="412"/>
      <c r="I57" s="412"/>
    </row>
    <row r="58" spans="1:9" ht="15.6" customHeight="1" x14ac:dyDescent="0.25">
      <c r="C58" s="412"/>
      <c r="D58" s="412"/>
      <c r="E58" s="412"/>
      <c r="F58" s="412"/>
      <c r="G58" s="412"/>
      <c r="H58" s="412"/>
      <c r="I58" s="412"/>
    </row>
    <row r="59" spans="1:9" ht="15.6" customHeight="1" x14ac:dyDescent="0.25">
      <c r="C59" s="412"/>
      <c r="D59" s="412"/>
      <c r="E59" s="412"/>
      <c r="F59" s="412"/>
      <c r="G59" s="412"/>
      <c r="H59" s="412"/>
      <c r="I59" s="412"/>
    </row>
    <row r="60" spans="1:9" ht="15.6" customHeight="1" x14ac:dyDescent="0.25">
      <c r="C60" s="412"/>
      <c r="D60" s="412"/>
      <c r="E60" s="412"/>
      <c r="F60" s="412"/>
      <c r="G60" s="412"/>
      <c r="H60" s="412"/>
      <c r="I60" s="412"/>
    </row>
    <row r="61" spans="1:9" ht="15.6" customHeight="1" x14ac:dyDescent="0.25">
      <c r="C61" s="412"/>
      <c r="D61" s="412"/>
      <c r="E61" s="412"/>
      <c r="F61" s="412"/>
      <c r="G61" s="412"/>
      <c r="H61" s="412"/>
      <c r="I61" s="412"/>
    </row>
    <row r="62" spans="1:9" ht="15.6" customHeight="1" x14ac:dyDescent="0.25">
      <c r="C62" s="412"/>
      <c r="D62" s="412"/>
      <c r="E62" s="412"/>
      <c r="F62" s="412"/>
      <c r="G62" s="412"/>
      <c r="H62" s="412"/>
      <c r="I62" s="412"/>
    </row>
    <row r="63" spans="1:9" ht="15.6" customHeight="1" x14ac:dyDescent="0.25">
      <c r="C63" s="412"/>
      <c r="D63" s="412"/>
      <c r="E63" s="412"/>
      <c r="F63" s="412"/>
      <c r="G63" s="412"/>
      <c r="H63" s="412"/>
      <c r="I63" s="412"/>
    </row>
    <row r="64" spans="1:9" ht="15.6" customHeight="1" x14ac:dyDescent="0.25">
      <c r="C64" s="412"/>
      <c r="D64" s="412"/>
      <c r="E64" s="412"/>
      <c r="F64" s="412"/>
      <c r="G64" s="412"/>
      <c r="H64" s="412"/>
      <c r="I64" s="412"/>
    </row>
    <row r="65" spans="1:11" ht="15.6" customHeight="1" x14ac:dyDescent="0.25">
      <c r="C65" s="170"/>
      <c r="D65" s="170"/>
      <c r="E65" s="170"/>
      <c r="F65" s="170"/>
      <c r="G65" s="170"/>
      <c r="H65" s="170"/>
      <c r="I65" s="170"/>
    </row>
    <row r="66" spans="1:11" ht="15.6" customHeight="1" x14ac:dyDescent="0.25">
      <c r="A66" s="415" t="s">
        <v>180</v>
      </c>
      <c r="B66" s="415"/>
      <c r="C66" s="416" t="s">
        <v>185</v>
      </c>
      <c r="D66" s="416"/>
      <c r="E66" s="416"/>
      <c r="F66" s="416"/>
      <c r="G66" s="416"/>
      <c r="H66" s="416"/>
      <c r="I66" s="416"/>
    </row>
    <row r="67" spans="1:11" ht="15.6" customHeight="1" x14ac:dyDescent="0.25">
      <c r="C67" s="416"/>
      <c r="D67" s="416"/>
      <c r="E67" s="416"/>
      <c r="F67" s="416"/>
      <c r="G67" s="416"/>
      <c r="H67" s="416"/>
      <c r="I67" s="416"/>
    </row>
    <row r="68" spans="1:11" ht="15.6" customHeight="1" x14ac:dyDescent="0.25">
      <c r="C68" s="416"/>
      <c r="D68" s="416"/>
      <c r="E68" s="416"/>
      <c r="F68" s="416"/>
      <c r="G68" s="416"/>
      <c r="H68" s="416"/>
      <c r="I68" s="416"/>
      <c r="K68" t="s">
        <v>179</v>
      </c>
    </row>
    <row r="69" spans="1:11" x14ac:dyDescent="0.25"/>
    <row r="147" ht="15" hidden="1" customHeight="1" x14ac:dyDescent="0.25"/>
    <row r="148" ht="15" hidden="1" customHeight="1" x14ac:dyDescent="0.25"/>
    <row r="150" ht="35.25" hidden="1" customHeight="1" x14ac:dyDescent="0.25"/>
    <row r="180" ht="15" hidden="1" customHeight="1" x14ac:dyDescent="0.25"/>
    <row r="197" ht="15" hidden="1" customHeight="1" x14ac:dyDescent="0.25"/>
  </sheetData>
  <mergeCells count="27">
    <mergeCell ref="D3:H3"/>
    <mergeCell ref="D4:H4"/>
    <mergeCell ref="C6:I9"/>
    <mergeCell ref="E44:H44"/>
    <mergeCell ref="C27:I28"/>
    <mergeCell ref="C31:I32"/>
    <mergeCell ref="C34:I35"/>
    <mergeCell ref="C37:I39"/>
    <mergeCell ref="C41:I43"/>
    <mergeCell ref="E11:H11"/>
    <mergeCell ref="C13:J13"/>
    <mergeCell ref="C15:E15"/>
    <mergeCell ref="C16:I17"/>
    <mergeCell ref="E21:H21"/>
    <mergeCell ref="C18:I19"/>
    <mergeCell ref="C22:I23"/>
    <mergeCell ref="C29:I30"/>
    <mergeCell ref="C25:I26"/>
    <mergeCell ref="B41:B42"/>
    <mergeCell ref="C45:I46"/>
    <mergeCell ref="A66:B66"/>
    <mergeCell ref="C66:I68"/>
    <mergeCell ref="A54:B54"/>
    <mergeCell ref="C47:I48"/>
    <mergeCell ref="C54:I55"/>
    <mergeCell ref="C57:I64"/>
    <mergeCell ref="C50:I52"/>
  </mergeCells>
  <pageMargins left="0.4" right="0.4" top="0.3" bottom="0.65" header="0.5" footer="0.5"/>
  <pageSetup scale="61" orientation="portrait" r:id="rId1"/>
  <headerFooter alignWithMargins="0">
    <oddFooter>Page &amp;P of &amp;N</oddFooter>
  </headerFooter>
  <rowBreaks count="2" manualBreakCount="2">
    <brk id="66" max="10" man="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12"/>
  <sheetViews>
    <sheetView showGridLines="0" showZeros="0" tabSelected="1" view="pageBreakPreview" topLeftCell="A78" zoomScale="130" zoomScaleNormal="130" zoomScaleSheetLayoutView="130" workbookViewId="0">
      <selection activeCell="B161" sqref="B161"/>
    </sheetView>
  </sheetViews>
  <sheetFormatPr defaultColWidth="0" defaultRowHeight="15" x14ac:dyDescent="0.25"/>
  <cols>
    <col min="1" max="1" width="2.85546875" customWidth="1"/>
    <col min="2" max="2" width="37.85546875" customWidth="1"/>
    <col min="3" max="3" width="13.140625" customWidth="1"/>
    <col min="4" max="4" width="14.85546875" style="69" customWidth="1"/>
    <col min="5" max="5" width="11.140625" customWidth="1"/>
    <col min="6" max="6" width="12.140625" style="37" customWidth="1"/>
    <col min="7" max="7" width="10.85546875" customWidth="1"/>
    <col min="8" max="8" width="21.85546875" style="37" customWidth="1"/>
    <col min="9" max="9" width="12.85546875" style="65" customWidth="1"/>
    <col min="10" max="10" width="21.85546875" style="37" customWidth="1"/>
    <col min="11" max="11" width="2.85546875" customWidth="1"/>
    <col min="12" max="12" width="1.85546875" hidden="1" customWidth="1"/>
    <col min="13" max="16384" width="9.140625" hidden="1"/>
  </cols>
  <sheetData>
    <row r="1" spans="2:11" ht="28.5" customHeight="1" x14ac:dyDescent="0.35">
      <c r="B1" s="284" t="s">
        <v>209</v>
      </c>
      <c r="C1" s="284"/>
      <c r="D1" s="285"/>
      <c r="E1" s="286"/>
      <c r="F1" s="29"/>
      <c r="G1" s="1" t="s">
        <v>0</v>
      </c>
      <c r="H1" s="38"/>
      <c r="I1" s="2"/>
      <c r="J1" s="39"/>
      <c r="K1" s="3" t="s">
        <v>0</v>
      </c>
    </row>
    <row r="2" spans="2:11" ht="25.5" customHeight="1" thickBot="1" x14ac:dyDescent="0.4">
      <c r="B2" s="284" t="s">
        <v>1</v>
      </c>
      <c r="C2" s="284"/>
      <c r="D2" s="285"/>
      <c r="E2" s="286"/>
      <c r="F2" s="29"/>
      <c r="G2" s="1"/>
      <c r="H2" s="39"/>
      <c r="I2" s="360" t="s">
        <v>210</v>
      </c>
      <c r="J2" s="359" t="s">
        <v>211</v>
      </c>
      <c r="K2" s="3"/>
    </row>
    <row r="3" spans="2:11" x14ac:dyDescent="0.25">
      <c r="B3" s="381" t="s">
        <v>2</v>
      </c>
      <c r="C3" s="382"/>
      <c r="D3" s="382"/>
      <c r="E3" s="382"/>
      <c r="F3" s="382"/>
      <c r="G3" s="382"/>
      <c r="H3" s="382"/>
      <c r="I3" s="382"/>
      <c r="J3" s="383"/>
      <c r="K3" s="28"/>
    </row>
    <row r="4" spans="2:11" ht="9" customHeight="1" x14ac:dyDescent="0.25">
      <c r="B4" s="194"/>
      <c r="C4" s="198"/>
      <c r="D4" s="198"/>
      <c r="E4" s="198"/>
      <c r="F4" s="199"/>
      <c r="G4" s="198"/>
      <c r="H4" s="198"/>
      <c r="I4" s="198"/>
      <c r="J4" s="195"/>
      <c r="K4" s="28"/>
    </row>
    <row r="5" spans="2:11" x14ac:dyDescent="0.25">
      <c r="B5" s="407" t="s">
        <v>212</v>
      </c>
      <c r="C5" s="408"/>
      <c r="D5" s="68"/>
      <c r="E5" s="19"/>
      <c r="F5" s="409" t="s">
        <v>213</v>
      </c>
      <c r="G5" s="409"/>
      <c r="H5" s="33"/>
      <c r="I5" s="410" t="s">
        <v>4</v>
      </c>
      <c r="J5" s="411"/>
      <c r="K5" s="44"/>
    </row>
    <row r="6" spans="2:11" ht="9" customHeight="1" thickBot="1" x14ac:dyDescent="0.3">
      <c r="B6" s="196"/>
      <c r="C6" s="200"/>
      <c r="D6" s="200"/>
      <c r="E6" s="200"/>
      <c r="F6" s="200"/>
      <c r="G6" s="200"/>
      <c r="H6" s="200"/>
      <c r="I6" s="200"/>
      <c r="J6" s="197"/>
      <c r="K6" s="44"/>
    </row>
    <row r="7" spans="2:11" ht="15.75" thickBot="1" x14ac:dyDescent="0.3">
      <c r="B7" s="4"/>
      <c r="C7" s="4"/>
      <c r="D7" s="66"/>
      <c r="E7" s="5"/>
      <c r="F7" s="30"/>
      <c r="G7" s="7"/>
      <c r="H7" s="40"/>
      <c r="I7" s="6"/>
      <c r="J7" s="41"/>
      <c r="K7" s="44"/>
    </row>
    <row r="8" spans="2:11" x14ac:dyDescent="0.25">
      <c r="B8" s="287"/>
      <c r="C8" s="288"/>
      <c r="D8" s="364"/>
      <c r="E8" s="362"/>
      <c r="F8" s="366" t="s">
        <v>140</v>
      </c>
      <c r="G8" s="368"/>
      <c r="H8" s="369"/>
      <c r="I8" s="384" t="s">
        <v>108</v>
      </c>
      <c r="J8" s="385"/>
      <c r="K8" s="13"/>
    </row>
    <row r="9" spans="2:11" ht="15.75" thickBot="1" x14ac:dyDescent="0.3">
      <c r="B9" s="289" t="s">
        <v>5</v>
      </c>
      <c r="C9" s="290"/>
      <c r="D9" s="365" t="s">
        <v>6</v>
      </c>
      <c r="E9" s="363" t="s">
        <v>7</v>
      </c>
      <c r="F9" s="367" t="s">
        <v>141</v>
      </c>
      <c r="G9" s="370"/>
      <c r="H9" s="371" t="s">
        <v>8</v>
      </c>
      <c r="I9" s="291" t="s">
        <v>9</v>
      </c>
      <c r="J9" s="292" t="s">
        <v>10</v>
      </c>
      <c r="K9" s="50"/>
    </row>
    <row r="10" spans="2:11" ht="15" customHeight="1" x14ac:dyDescent="0.25">
      <c r="B10" s="372" t="s">
        <v>11</v>
      </c>
      <c r="C10" s="373"/>
      <c r="D10" s="373"/>
      <c r="E10" s="373"/>
      <c r="F10" s="373"/>
      <c r="G10" s="373"/>
      <c r="H10" s="373"/>
      <c r="I10" s="373"/>
      <c r="J10" s="374"/>
      <c r="K10" s="43"/>
    </row>
    <row r="11" spans="2:11" x14ac:dyDescent="0.25">
      <c r="B11" s="72" t="s">
        <v>161</v>
      </c>
      <c r="C11" s="73"/>
      <c r="D11" s="74"/>
      <c r="E11" s="75"/>
      <c r="F11" s="76"/>
      <c r="G11" s="77"/>
      <c r="H11" s="78"/>
      <c r="I11" s="79"/>
      <c r="J11" s="80"/>
      <c r="K11" s="51" t="s">
        <v>13</v>
      </c>
    </row>
    <row r="12" spans="2:11" hidden="1" x14ac:dyDescent="0.25">
      <c r="D12"/>
      <c r="F12"/>
      <c r="H12"/>
      <c r="I12"/>
      <c r="J12"/>
      <c r="K12" s="51" t="s">
        <v>13</v>
      </c>
    </row>
    <row r="13" spans="2:11" x14ac:dyDescent="0.25">
      <c r="B13" s="85" t="s">
        <v>203</v>
      </c>
      <c r="C13" s="81"/>
      <c r="D13" s="165">
        <v>4117</v>
      </c>
      <c r="E13" s="93" t="s">
        <v>14</v>
      </c>
      <c r="F13" s="331">
        <v>7.5</v>
      </c>
      <c r="G13" s="118" t="s">
        <v>12</v>
      </c>
      <c r="H13" s="83">
        <f>IF($D13="",0,IF(D13*F13&lt;8000,8000,D13*F13))</f>
        <v>30877.5</v>
      </c>
      <c r="I13" s="139"/>
      <c r="J13" s="86">
        <f t="shared" ref="J13:J24" si="0">H13*(1-I13)</f>
        <v>30877.5</v>
      </c>
      <c r="K13" s="51" t="s">
        <v>13</v>
      </c>
    </row>
    <row r="14" spans="2:11" x14ac:dyDescent="0.25">
      <c r="B14" s="85" t="s">
        <v>151</v>
      </c>
      <c r="C14" s="81"/>
      <c r="D14" s="165"/>
      <c r="E14" s="93" t="s">
        <v>14</v>
      </c>
      <c r="F14" s="331">
        <v>6.5</v>
      </c>
      <c r="G14" s="118" t="s">
        <v>12</v>
      </c>
      <c r="H14" s="83">
        <f>IF($D14="",0,IF(D14*F14&lt;30000,30000,D14*F14))</f>
        <v>0</v>
      </c>
      <c r="I14" s="139"/>
      <c r="J14" s="86">
        <f t="shared" si="0"/>
        <v>0</v>
      </c>
      <c r="K14" s="51" t="s">
        <v>13</v>
      </c>
    </row>
    <row r="15" spans="2:11" x14ac:dyDescent="0.25">
      <c r="B15" s="85" t="s">
        <v>152</v>
      </c>
      <c r="C15" s="81"/>
      <c r="D15" s="165"/>
      <c r="E15" s="93" t="s">
        <v>14</v>
      </c>
      <c r="F15" s="331">
        <v>4.5</v>
      </c>
      <c r="G15" s="118" t="s">
        <v>12</v>
      </c>
      <c r="H15" s="83">
        <f>IF($D15="",0,IF(D15*F15&lt;100000,100000,D15*F15))</f>
        <v>0</v>
      </c>
      <c r="I15" s="139"/>
      <c r="J15" s="86">
        <f t="shared" si="0"/>
        <v>0</v>
      </c>
      <c r="K15" s="51" t="s">
        <v>13</v>
      </c>
    </row>
    <row r="16" spans="2:11" x14ac:dyDescent="0.25">
      <c r="B16" s="85" t="s">
        <v>153</v>
      </c>
      <c r="C16" s="81"/>
      <c r="D16" s="165"/>
      <c r="E16" s="93" t="s">
        <v>14</v>
      </c>
      <c r="F16" s="331">
        <v>3</v>
      </c>
      <c r="G16" s="118" t="s">
        <v>12</v>
      </c>
      <c r="H16" s="83">
        <f>IF($D16="",0,IF(D16*F16&lt;175000,175000,D16*F16))</f>
        <v>0</v>
      </c>
      <c r="I16" s="139"/>
      <c r="J16" s="86">
        <f t="shared" si="0"/>
        <v>0</v>
      </c>
      <c r="K16" s="51" t="s">
        <v>13</v>
      </c>
    </row>
    <row r="17" spans="2:11" x14ac:dyDescent="0.25">
      <c r="B17" s="85" t="s">
        <v>154</v>
      </c>
      <c r="C17" s="81"/>
      <c r="D17" s="165"/>
      <c r="E17" s="93" t="s">
        <v>14</v>
      </c>
      <c r="F17" s="331">
        <v>2.5</v>
      </c>
      <c r="G17" s="118" t="s">
        <v>12</v>
      </c>
      <c r="H17" s="83">
        <f>IF($D17="",0,IF(D17*F17&lt;500000,500000,D17*F17))</f>
        <v>0</v>
      </c>
      <c r="I17" s="139"/>
      <c r="J17" s="86">
        <f t="shared" si="0"/>
        <v>0</v>
      </c>
      <c r="K17" s="51" t="s">
        <v>13</v>
      </c>
    </row>
    <row r="18" spans="2:11" x14ac:dyDescent="0.25">
      <c r="B18" s="81" t="s">
        <v>204</v>
      </c>
      <c r="C18" s="81"/>
      <c r="D18" s="165">
        <v>355</v>
      </c>
      <c r="E18" s="93" t="s">
        <v>16</v>
      </c>
      <c r="F18" s="331">
        <v>6</v>
      </c>
      <c r="G18" s="118" t="s">
        <v>12</v>
      </c>
      <c r="H18" s="83">
        <f>ROUND(D18*F18,3)</f>
        <v>2130</v>
      </c>
      <c r="I18" s="139"/>
      <c r="J18" s="86">
        <f t="shared" si="0"/>
        <v>2130</v>
      </c>
      <c r="K18" s="51" t="s">
        <v>13</v>
      </c>
    </row>
    <row r="19" spans="2:11" x14ac:dyDescent="0.25">
      <c r="B19" s="81" t="s">
        <v>205</v>
      </c>
      <c r="C19" s="81"/>
      <c r="D19" s="165">
        <v>1</v>
      </c>
      <c r="E19" s="93" t="s">
        <v>15</v>
      </c>
      <c r="F19" s="331">
        <v>2037</v>
      </c>
      <c r="G19" s="118" t="s">
        <v>12</v>
      </c>
      <c r="H19" s="83">
        <f t="shared" ref="H19:H39" si="1">ROUND(D19*F19,3)</f>
        <v>2037</v>
      </c>
      <c r="I19" s="139"/>
      <c r="J19" s="86">
        <f t="shared" si="0"/>
        <v>2037</v>
      </c>
      <c r="K19" s="51" t="s">
        <v>13</v>
      </c>
    </row>
    <row r="20" spans="2:11" x14ac:dyDescent="0.25">
      <c r="B20" s="81" t="s">
        <v>206</v>
      </c>
      <c r="C20" s="81"/>
      <c r="D20" s="165"/>
      <c r="E20" s="346" t="s">
        <v>17</v>
      </c>
      <c r="F20" s="344"/>
      <c r="G20" s="118" t="s">
        <v>12</v>
      </c>
      <c r="H20" s="83">
        <f t="shared" si="1"/>
        <v>0</v>
      </c>
      <c r="I20" s="139"/>
      <c r="J20" s="86">
        <f t="shared" si="0"/>
        <v>0</v>
      </c>
      <c r="K20" s="51" t="s">
        <v>13</v>
      </c>
    </row>
    <row r="21" spans="2:11" x14ac:dyDescent="0.25">
      <c r="B21" s="143"/>
      <c r="C21" s="143"/>
      <c r="D21" s="335"/>
      <c r="E21" s="347"/>
      <c r="F21" s="345"/>
      <c r="G21" s="330"/>
      <c r="H21" s="189">
        <f>D21*F21</f>
        <v>0</v>
      </c>
      <c r="I21" s="182"/>
      <c r="J21" s="183">
        <f>H21*(1-I21)</f>
        <v>0</v>
      </c>
      <c r="K21" s="51" t="s">
        <v>13</v>
      </c>
    </row>
    <row r="22" spans="2:11" x14ac:dyDescent="0.25">
      <c r="B22" s="143"/>
      <c r="C22" s="143"/>
      <c r="D22" s="335"/>
      <c r="E22" s="322"/>
      <c r="F22" s="332"/>
      <c r="G22" s="330"/>
      <c r="H22" s="189">
        <f>D22*F22</f>
        <v>0</v>
      </c>
      <c r="I22" s="182"/>
      <c r="J22" s="183">
        <f>H22*(1-I22)</f>
        <v>0</v>
      </c>
      <c r="K22" s="51" t="s">
        <v>13</v>
      </c>
    </row>
    <row r="23" spans="2:11" x14ac:dyDescent="0.25">
      <c r="B23" s="138" t="s">
        <v>25</v>
      </c>
      <c r="C23" s="143"/>
      <c r="D23" s="336"/>
      <c r="E23" s="322"/>
      <c r="F23" s="332"/>
      <c r="G23" s="330"/>
      <c r="H23" s="189">
        <f>D23*F23</f>
        <v>0</v>
      </c>
      <c r="I23" s="182"/>
      <c r="J23" s="183">
        <f>H23*(1-I23)</f>
        <v>0</v>
      </c>
      <c r="K23" s="51" t="s">
        <v>13</v>
      </c>
    </row>
    <row r="24" spans="2:11" x14ac:dyDescent="0.25">
      <c r="B24" s="113" t="s">
        <v>19</v>
      </c>
      <c r="C24" s="81"/>
      <c r="D24" s="165"/>
      <c r="E24" s="93" t="s">
        <v>20</v>
      </c>
      <c r="F24" s="331">
        <v>5</v>
      </c>
      <c r="G24" s="118" t="s">
        <v>12</v>
      </c>
      <c r="H24" s="83">
        <f t="shared" si="1"/>
        <v>0</v>
      </c>
      <c r="I24" s="139"/>
      <c r="J24" s="86">
        <f t="shared" si="0"/>
        <v>0</v>
      </c>
      <c r="K24" s="51"/>
    </row>
    <row r="25" spans="2:11" x14ac:dyDescent="0.25">
      <c r="B25" s="114" t="s">
        <v>22</v>
      </c>
      <c r="C25" s="81"/>
      <c r="D25" s="165">
        <v>17</v>
      </c>
      <c r="E25" s="171" t="s">
        <v>17</v>
      </c>
      <c r="F25" s="331">
        <v>322</v>
      </c>
      <c r="G25" s="118" t="s">
        <v>12</v>
      </c>
      <c r="H25" s="83">
        <f t="shared" si="1"/>
        <v>5474</v>
      </c>
      <c r="I25" s="139"/>
      <c r="J25" s="86">
        <f t="shared" ref="J25:J39" si="2">H25*(1-I25)</f>
        <v>5474</v>
      </c>
      <c r="K25" s="51"/>
    </row>
    <row r="26" spans="2:11" x14ac:dyDescent="0.25">
      <c r="B26" s="114" t="s">
        <v>160</v>
      </c>
      <c r="C26" s="81"/>
      <c r="D26" s="165"/>
      <c r="E26" s="172" t="s">
        <v>17</v>
      </c>
      <c r="F26" s="331">
        <v>908</v>
      </c>
      <c r="G26" s="118" t="s">
        <v>12</v>
      </c>
      <c r="H26" s="83">
        <f t="shared" si="1"/>
        <v>0</v>
      </c>
      <c r="I26" s="139"/>
      <c r="J26" s="86">
        <f t="shared" si="2"/>
        <v>0</v>
      </c>
      <c r="K26" s="51"/>
    </row>
    <row r="27" spans="2:11" x14ac:dyDescent="0.25">
      <c r="B27" s="115" t="s">
        <v>24</v>
      </c>
      <c r="C27" s="81"/>
      <c r="D27" s="165">
        <v>1</v>
      </c>
      <c r="E27" s="173" t="s">
        <v>17</v>
      </c>
      <c r="F27" s="331">
        <v>1790</v>
      </c>
      <c r="G27" s="118" t="s">
        <v>12</v>
      </c>
      <c r="H27" s="83">
        <f t="shared" si="1"/>
        <v>1790</v>
      </c>
      <c r="I27" s="139"/>
      <c r="J27" s="86">
        <f t="shared" si="2"/>
        <v>1790</v>
      </c>
      <c r="K27" s="51"/>
    </row>
    <row r="28" spans="2:11" x14ac:dyDescent="0.25">
      <c r="B28" s="116" t="s">
        <v>23</v>
      </c>
      <c r="C28" s="81"/>
      <c r="D28" s="165"/>
      <c r="E28" s="171" t="s">
        <v>17</v>
      </c>
      <c r="F28" s="331">
        <v>3483</v>
      </c>
      <c r="G28" s="118" t="s">
        <v>12</v>
      </c>
      <c r="H28" s="83">
        <f t="shared" si="1"/>
        <v>0</v>
      </c>
      <c r="I28" s="139"/>
      <c r="J28" s="86">
        <f t="shared" si="2"/>
        <v>0</v>
      </c>
      <c r="K28" s="51"/>
    </row>
    <row r="29" spans="2:11" x14ac:dyDescent="0.25">
      <c r="B29" s="121" t="s">
        <v>155</v>
      </c>
      <c r="C29" s="121"/>
      <c r="D29" s="166"/>
      <c r="E29" s="122" t="s">
        <v>17</v>
      </c>
      <c r="F29" s="331">
        <v>877</v>
      </c>
      <c r="G29" s="174" t="s">
        <v>12</v>
      </c>
      <c r="H29" s="83">
        <f t="shared" si="1"/>
        <v>0</v>
      </c>
      <c r="I29" s="140"/>
      <c r="J29" s="123">
        <f t="shared" si="2"/>
        <v>0</v>
      </c>
      <c r="K29" s="51"/>
    </row>
    <row r="30" spans="2:11" x14ac:dyDescent="0.25">
      <c r="B30" s="115" t="s">
        <v>21</v>
      </c>
      <c r="C30" s="81"/>
      <c r="D30" s="165">
        <v>812</v>
      </c>
      <c r="E30" s="172" t="s">
        <v>20</v>
      </c>
      <c r="F30" s="331">
        <v>3</v>
      </c>
      <c r="G30" s="118" t="s">
        <v>12</v>
      </c>
      <c r="H30" s="83">
        <f t="shared" si="1"/>
        <v>2436</v>
      </c>
      <c r="I30" s="139"/>
      <c r="J30" s="86">
        <f t="shared" si="2"/>
        <v>2436</v>
      </c>
      <c r="K30" s="51"/>
    </row>
    <row r="31" spans="2:11" x14ac:dyDescent="0.25">
      <c r="B31" s="121" t="s">
        <v>156</v>
      </c>
      <c r="C31" s="121"/>
      <c r="D31" s="166"/>
      <c r="E31" s="172" t="s">
        <v>20</v>
      </c>
      <c r="F31" s="331">
        <v>30</v>
      </c>
      <c r="G31" s="118" t="s">
        <v>12</v>
      </c>
      <c r="H31" s="83">
        <f t="shared" si="1"/>
        <v>0</v>
      </c>
      <c r="I31" s="140"/>
      <c r="J31" s="123">
        <f t="shared" si="2"/>
        <v>0</v>
      </c>
      <c r="K31" s="51"/>
    </row>
    <row r="32" spans="2:11" x14ac:dyDescent="0.25">
      <c r="B32" s="115" t="s">
        <v>158</v>
      </c>
      <c r="C32" s="81"/>
      <c r="D32" s="165"/>
      <c r="E32" s="173" t="s">
        <v>17</v>
      </c>
      <c r="F32" s="331">
        <v>56</v>
      </c>
      <c r="G32" s="118" t="s">
        <v>12</v>
      </c>
      <c r="H32" s="83">
        <f t="shared" si="1"/>
        <v>0</v>
      </c>
      <c r="I32" s="139"/>
      <c r="J32" s="86">
        <f t="shared" si="2"/>
        <v>0</v>
      </c>
      <c r="K32" s="51"/>
    </row>
    <row r="33" spans="2:11" x14ac:dyDescent="0.25">
      <c r="B33" s="115" t="s">
        <v>159</v>
      </c>
      <c r="C33" s="81"/>
      <c r="D33" s="165"/>
      <c r="E33" s="171" t="s">
        <v>20</v>
      </c>
      <c r="F33" s="331">
        <v>11</v>
      </c>
      <c r="G33" s="118" t="s">
        <v>12</v>
      </c>
      <c r="H33" s="83">
        <f t="shared" si="1"/>
        <v>0</v>
      </c>
      <c r="I33" s="139"/>
      <c r="J33" s="86">
        <f t="shared" si="2"/>
        <v>0</v>
      </c>
      <c r="K33" s="51"/>
    </row>
    <row r="34" spans="2:11" x14ac:dyDescent="0.25">
      <c r="B34" s="361" t="s">
        <v>157</v>
      </c>
      <c r="C34" s="121"/>
      <c r="D34" s="166"/>
      <c r="E34" s="122" t="s">
        <v>15</v>
      </c>
      <c r="F34" s="331">
        <v>507</v>
      </c>
      <c r="G34" s="118" t="s">
        <v>12</v>
      </c>
      <c r="H34" s="83">
        <f t="shared" si="1"/>
        <v>0</v>
      </c>
      <c r="I34" s="140"/>
      <c r="J34" s="123">
        <f t="shared" si="2"/>
        <v>0</v>
      </c>
      <c r="K34" s="51"/>
    </row>
    <row r="35" spans="2:11" x14ac:dyDescent="0.25">
      <c r="B35" s="116" t="s">
        <v>18</v>
      </c>
      <c r="C35" s="81"/>
      <c r="D35" s="165">
        <v>1</v>
      </c>
      <c r="E35" s="172" t="s">
        <v>17</v>
      </c>
      <c r="F35" s="333">
        <v>3840</v>
      </c>
      <c r="G35" s="118" t="s">
        <v>12</v>
      </c>
      <c r="H35" s="83">
        <f t="shared" si="1"/>
        <v>3840</v>
      </c>
      <c r="I35" s="139"/>
      <c r="J35" s="86">
        <f t="shared" si="2"/>
        <v>3840</v>
      </c>
      <c r="K35" s="52"/>
    </row>
    <row r="36" spans="2:11" x14ac:dyDescent="0.25">
      <c r="B36" s="143"/>
      <c r="C36" s="143"/>
      <c r="D36" s="165"/>
      <c r="E36" s="185"/>
      <c r="F36" s="334"/>
      <c r="G36" s="118" t="s">
        <v>12</v>
      </c>
      <c r="H36" s="83">
        <f t="shared" si="1"/>
        <v>0</v>
      </c>
      <c r="I36" s="139"/>
      <c r="J36" s="86">
        <f>H36*(1-I36)</f>
        <v>0</v>
      </c>
      <c r="K36" s="52"/>
    </row>
    <row r="37" spans="2:11" x14ac:dyDescent="0.25">
      <c r="B37" s="143"/>
      <c r="C37" s="143"/>
      <c r="D37" s="165"/>
      <c r="E37" s="185"/>
      <c r="F37" s="334"/>
      <c r="G37" s="118" t="s">
        <v>12</v>
      </c>
      <c r="H37" s="83">
        <f t="shared" si="1"/>
        <v>0</v>
      </c>
      <c r="I37" s="139"/>
      <c r="J37" s="86">
        <f>H37*(1-I37)</f>
        <v>0</v>
      </c>
      <c r="K37" s="52"/>
    </row>
    <row r="38" spans="2:11" ht="15" customHeight="1" x14ac:dyDescent="0.25">
      <c r="B38" s="143"/>
      <c r="C38" s="143"/>
      <c r="D38" s="165"/>
      <c r="E38" s="185"/>
      <c r="F38" s="334"/>
      <c r="G38" s="118" t="s">
        <v>12</v>
      </c>
      <c r="H38" s="83">
        <f t="shared" si="1"/>
        <v>0</v>
      </c>
      <c r="I38" s="139"/>
      <c r="J38" s="86">
        <f t="shared" si="2"/>
        <v>0</v>
      </c>
      <c r="K38" s="52"/>
    </row>
    <row r="39" spans="2:11" ht="15" customHeight="1" x14ac:dyDescent="0.25">
      <c r="B39" s="138" t="s">
        <v>25</v>
      </c>
      <c r="C39" s="137"/>
      <c r="D39" s="165"/>
      <c r="E39" s="185"/>
      <c r="F39" s="186"/>
      <c r="G39" s="71" t="s">
        <v>12</v>
      </c>
      <c r="H39" s="83">
        <f t="shared" si="1"/>
        <v>0</v>
      </c>
      <c r="I39" s="141"/>
      <c r="J39" s="87">
        <f t="shared" si="2"/>
        <v>0</v>
      </c>
      <c r="K39" s="62"/>
    </row>
    <row r="40" spans="2:11" ht="15" customHeight="1" x14ac:dyDescent="0.25">
      <c r="B40" s="293"/>
      <c r="C40" s="294"/>
      <c r="D40" s="295"/>
      <c r="E40" s="75"/>
      <c r="F40" s="296" t="s">
        <v>26</v>
      </c>
      <c r="G40" s="297" t="s">
        <v>12</v>
      </c>
      <c r="H40" s="298">
        <f>ROUND(0.35*SUM(H25:H39),2)</f>
        <v>4739</v>
      </c>
      <c r="I40" s="70"/>
      <c r="J40" s="301">
        <f>H40</f>
        <v>4739</v>
      </c>
      <c r="K40" s="53"/>
    </row>
    <row r="41" spans="2:11" ht="35.25" customHeight="1" thickBot="1" x14ac:dyDescent="0.3">
      <c r="B41" s="393" t="s">
        <v>144</v>
      </c>
      <c r="C41" s="394"/>
      <c r="D41" s="392" t="s">
        <v>110</v>
      </c>
      <c r="E41" s="392"/>
      <c r="F41" s="392"/>
      <c r="G41" s="299" t="s">
        <v>12</v>
      </c>
      <c r="H41" s="300">
        <f>SUM(H13:H40)</f>
        <v>53323.5</v>
      </c>
      <c r="I41" s="63"/>
      <c r="J41" s="302">
        <f>SUM(J13:J40)</f>
        <v>53323.5</v>
      </c>
      <c r="K41" s="28"/>
    </row>
    <row r="42" spans="2:11" x14ac:dyDescent="0.25">
      <c r="B42" s="395" t="s">
        <v>27</v>
      </c>
      <c r="C42" s="396"/>
      <c r="D42" s="396"/>
      <c r="E42" s="396"/>
      <c r="F42" s="396"/>
      <c r="G42" s="396"/>
      <c r="H42" s="396"/>
      <c r="I42" s="396"/>
      <c r="J42" s="397"/>
      <c r="K42" s="12"/>
    </row>
    <row r="43" spans="2:11" x14ac:dyDescent="0.25">
      <c r="B43" s="303" t="s">
        <v>28</v>
      </c>
      <c r="C43" s="304"/>
      <c r="D43" s="305"/>
      <c r="E43" s="306"/>
      <c r="F43" s="307"/>
      <c r="G43" s="304"/>
      <c r="H43" s="307"/>
      <c r="I43" s="304"/>
      <c r="J43" s="308"/>
      <c r="K43" s="51" t="s">
        <v>13</v>
      </c>
    </row>
    <row r="44" spans="2:11" hidden="1" x14ac:dyDescent="0.25">
      <c r="D44"/>
      <c r="F44"/>
      <c r="H44"/>
      <c r="I44"/>
      <c r="J44"/>
      <c r="K44" s="51" t="s">
        <v>13</v>
      </c>
    </row>
    <row r="45" spans="2:11" x14ac:dyDescent="0.25">
      <c r="B45" s="88" t="s">
        <v>29</v>
      </c>
      <c r="C45" s="88"/>
      <c r="D45" s="167">
        <v>1</v>
      </c>
      <c r="E45" s="89" t="s">
        <v>30</v>
      </c>
      <c r="F45" s="175">
        <v>4500</v>
      </c>
      <c r="G45" s="90" t="s">
        <v>12</v>
      </c>
      <c r="H45" s="91">
        <f t="shared" ref="H45:H81" si="3">ROUND(D45*F45,3)</f>
        <v>4500</v>
      </c>
      <c r="I45" s="146"/>
      <c r="J45" s="100">
        <f>H45*(1-I45)</f>
        <v>4500</v>
      </c>
      <c r="K45" s="51" t="s">
        <v>13</v>
      </c>
    </row>
    <row r="46" spans="2:11" x14ac:dyDescent="0.25">
      <c r="B46" s="81" t="s">
        <v>31</v>
      </c>
      <c r="C46" s="81"/>
      <c r="D46" s="165"/>
      <c r="E46" s="93" t="s">
        <v>32</v>
      </c>
      <c r="F46" s="180">
        <v>42</v>
      </c>
      <c r="G46" s="94" t="s">
        <v>12</v>
      </c>
      <c r="H46" s="91">
        <f t="shared" si="3"/>
        <v>0</v>
      </c>
      <c r="I46" s="147"/>
      <c r="J46" s="101">
        <f>H46*(1-I46)</f>
        <v>0</v>
      </c>
      <c r="K46" s="51" t="s">
        <v>13</v>
      </c>
    </row>
    <row r="47" spans="2:11" x14ac:dyDescent="0.25">
      <c r="B47" s="81" t="s">
        <v>31</v>
      </c>
      <c r="C47" s="81"/>
      <c r="D47" s="165">
        <v>25</v>
      </c>
      <c r="E47" s="93" t="s">
        <v>14</v>
      </c>
      <c r="F47" s="331">
        <v>81</v>
      </c>
      <c r="G47" s="118" t="s">
        <v>12</v>
      </c>
      <c r="H47" s="91">
        <f t="shared" si="3"/>
        <v>2025</v>
      </c>
      <c r="I47" s="147"/>
      <c r="J47" s="101">
        <f t="shared" ref="J47:J81" si="4">H47*(1-I47)</f>
        <v>2025</v>
      </c>
      <c r="K47" s="51" t="s">
        <v>13</v>
      </c>
    </row>
    <row r="48" spans="2:11" x14ac:dyDescent="0.25">
      <c r="B48" s="81" t="s">
        <v>146</v>
      </c>
      <c r="C48" s="81"/>
      <c r="D48" s="165"/>
      <c r="E48" s="93" t="s">
        <v>16</v>
      </c>
      <c r="F48" s="331">
        <v>22</v>
      </c>
      <c r="G48" s="118" t="s">
        <v>12</v>
      </c>
      <c r="H48" s="91">
        <f t="shared" si="3"/>
        <v>0</v>
      </c>
      <c r="I48" s="147"/>
      <c r="J48" s="101">
        <f t="shared" ref="J48" si="5">H48*(1-I48)</f>
        <v>0</v>
      </c>
      <c r="K48" s="51" t="s">
        <v>13</v>
      </c>
    </row>
    <row r="49" spans="2:11" x14ac:dyDescent="0.25">
      <c r="B49" s="81" t="s">
        <v>33</v>
      </c>
      <c r="C49" s="81"/>
      <c r="D49" s="165">
        <v>9</v>
      </c>
      <c r="E49" s="93" t="s">
        <v>16</v>
      </c>
      <c r="F49" s="331">
        <v>31</v>
      </c>
      <c r="G49" s="118" t="s">
        <v>12</v>
      </c>
      <c r="H49" s="91">
        <f t="shared" si="3"/>
        <v>279</v>
      </c>
      <c r="I49" s="147"/>
      <c r="J49" s="101">
        <f t="shared" si="4"/>
        <v>279</v>
      </c>
      <c r="K49" s="51" t="s">
        <v>13</v>
      </c>
    </row>
    <row r="50" spans="2:11" x14ac:dyDescent="0.25">
      <c r="B50" s="81" t="s">
        <v>34</v>
      </c>
      <c r="C50" s="81"/>
      <c r="D50" s="165">
        <v>64</v>
      </c>
      <c r="E50" s="93" t="s">
        <v>16</v>
      </c>
      <c r="F50" s="331">
        <v>47</v>
      </c>
      <c r="G50" s="118" t="s">
        <v>12</v>
      </c>
      <c r="H50" s="91">
        <f t="shared" si="3"/>
        <v>3008</v>
      </c>
      <c r="I50" s="147"/>
      <c r="J50" s="101">
        <f t="shared" si="4"/>
        <v>3008</v>
      </c>
      <c r="K50" s="51" t="s">
        <v>13</v>
      </c>
    </row>
    <row r="51" spans="2:11" x14ac:dyDescent="0.25">
      <c r="B51" s="81" t="s">
        <v>35</v>
      </c>
      <c r="C51" s="142" t="s">
        <v>145</v>
      </c>
      <c r="D51" s="165"/>
      <c r="E51" s="93" t="s">
        <v>32</v>
      </c>
      <c r="F51" s="337">
        <v>140</v>
      </c>
      <c r="G51" s="118" t="s">
        <v>12</v>
      </c>
      <c r="H51" s="91">
        <f t="shared" si="3"/>
        <v>0</v>
      </c>
      <c r="I51" s="147"/>
      <c r="J51" s="101">
        <f t="shared" si="4"/>
        <v>0</v>
      </c>
      <c r="K51" s="51" t="s">
        <v>13</v>
      </c>
    </row>
    <row r="52" spans="2:11" x14ac:dyDescent="0.25">
      <c r="B52" s="81" t="s">
        <v>36</v>
      </c>
      <c r="C52" s="81"/>
      <c r="D52" s="165"/>
      <c r="E52" s="93" t="s">
        <v>37</v>
      </c>
      <c r="F52" s="180">
        <v>15</v>
      </c>
      <c r="G52" s="94" t="s">
        <v>12</v>
      </c>
      <c r="H52" s="91">
        <f t="shared" si="3"/>
        <v>0</v>
      </c>
      <c r="I52" s="147"/>
      <c r="J52" s="101">
        <f t="shared" si="4"/>
        <v>0</v>
      </c>
      <c r="K52" s="51" t="s">
        <v>13</v>
      </c>
    </row>
    <row r="53" spans="2:11" x14ac:dyDescent="0.25">
      <c r="B53" s="81" t="s">
        <v>208</v>
      </c>
      <c r="C53" s="81"/>
      <c r="D53" s="165"/>
      <c r="E53" s="93" t="s">
        <v>17</v>
      </c>
      <c r="F53" s="180">
        <v>293</v>
      </c>
      <c r="G53" s="94" t="s">
        <v>12</v>
      </c>
      <c r="H53" s="91">
        <f t="shared" si="3"/>
        <v>0</v>
      </c>
      <c r="I53" s="147"/>
      <c r="J53" s="101">
        <f t="shared" si="4"/>
        <v>0</v>
      </c>
      <c r="K53" s="51" t="s">
        <v>13</v>
      </c>
    </row>
    <row r="54" spans="2:11" x14ac:dyDescent="0.25">
      <c r="B54" s="81" t="s">
        <v>38</v>
      </c>
      <c r="C54" s="81"/>
      <c r="D54" s="165"/>
      <c r="E54" s="93" t="s">
        <v>37</v>
      </c>
      <c r="F54" s="180">
        <v>19</v>
      </c>
      <c r="G54" s="94" t="s">
        <v>12</v>
      </c>
      <c r="H54" s="91">
        <f t="shared" si="3"/>
        <v>0</v>
      </c>
      <c r="I54" s="147"/>
      <c r="J54" s="101">
        <f t="shared" si="4"/>
        <v>0</v>
      </c>
      <c r="K54" s="51" t="s">
        <v>13</v>
      </c>
    </row>
    <row r="55" spans="2:11" x14ac:dyDescent="0.25">
      <c r="B55" s="81" t="s">
        <v>39</v>
      </c>
      <c r="C55" s="81"/>
      <c r="D55" s="165"/>
      <c r="E55" s="93" t="s">
        <v>37</v>
      </c>
      <c r="F55" s="180">
        <v>29</v>
      </c>
      <c r="G55" s="94" t="s">
        <v>12</v>
      </c>
      <c r="H55" s="91">
        <f t="shared" si="3"/>
        <v>0</v>
      </c>
      <c r="I55" s="147"/>
      <c r="J55" s="101">
        <f t="shared" si="4"/>
        <v>0</v>
      </c>
      <c r="K55" s="51" t="s">
        <v>13</v>
      </c>
    </row>
    <row r="56" spans="2:11" x14ac:dyDescent="0.25">
      <c r="B56" s="81" t="s">
        <v>40</v>
      </c>
      <c r="C56" s="81"/>
      <c r="D56" s="165"/>
      <c r="E56" s="93" t="s">
        <v>17</v>
      </c>
      <c r="F56" s="180">
        <v>380</v>
      </c>
      <c r="G56" s="94" t="s">
        <v>12</v>
      </c>
      <c r="H56" s="91">
        <f t="shared" si="3"/>
        <v>0</v>
      </c>
      <c r="I56" s="147"/>
      <c r="J56" s="101">
        <f t="shared" si="4"/>
        <v>0</v>
      </c>
      <c r="K56" s="51" t="s">
        <v>13</v>
      </c>
    </row>
    <row r="57" spans="2:11" x14ac:dyDescent="0.25">
      <c r="B57" s="81" t="s">
        <v>41</v>
      </c>
      <c r="C57" s="81"/>
      <c r="D57" s="165"/>
      <c r="E57" s="93" t="s">
        <v>17</v>
      </c>
      <c r="F57" s="180">
        <v>38</v>
      </c>
      <c r="G57" s="94" t="s">
        <v>12</v>
      </c>
      <c r="H57" s="91">
        <f t="shared" si="3"/>
        <v>0</v>
      </c>
      <c r="I57" s="147"/>
      <c r="J57" s="101">
        <f t="shared" si="4"/>
        <v>0</v>
      </c>
      <c r="K57" s="51" t="s">
        <v>13</v>
      </c>
    </row>
    <row r="58" spans="2:11" x14ac:dyDescent="0.25">
      <c r="B58" s="81" t="s">
        <v>42</v>
      </c>
      <c r="C58" s="81"/>
      <c r="D58" s="165">
        <v>30</v>
      </c>
      <c r="E58" s="93" t="s">
        <v>20</v>
      </c>
      <c r="F58" s="180">
        <v>49</v>
      </c>
      <c r="G58" s="94" t="s">
        <v>12</v>
      </c>
      <c r="H58" s="91">
        <f t="shared" si="3"/>
        <v>1470</v>
      </c>
      <c r="I58" s="147"/>
      <c r="J58" s="101">
        <f t="shared" si="4"/>
        <v>1470</v>
      </c>
      <c r="K58" s="51" t="s">
        <v>13</v>
      </c>
    </row>
    <row r="59" spans="2:11" x14ac:dyDescent="0.25">
      <c r="B59" s="81" t="s">
        <v>43</v>
      </c>
      <c r="C59" s="81"/>
      <c r="D59" s="165"/>
      <c r="E59" s="93" t="s">
        <v>20</v>
      </c>
      <c r="F59" s="180">
        <v>50</v>
      </c>
      <c r="G59" s="94" t="s">
        <v>12</v>
      </c>
      <c r="H59" s="91">
        <f t="shared" si="3"/>
        <v>0</v>
      </c>
      <c r="I59" s="147"/>
      <c r="J59" s="101">
        <f t="shared" si="4"/>
        <v>0</v>
      </c>
      <c r="K59" s="51" t="s">
        <v>13</v>
      </c>
    </row>
    <row r="60" spans="2:11" x14ac:dyDescent="0.25">
      <c r="B60" s="81" t="s">
        <v>44</v>
      </c>
      <c r="C60" s="81"/>
      <c r="D60" s="165"/>
      <c r="E60" s="93" t="s">
        <v>20</v>
      </c>
      <c r="F60" s="180">
        <v>51</v>
      </c>
      <c r="G60" s="94" t="s">
        <v>12</v>
      </c>
      <c r="H60" s="91">
        <f t="shared" si="3"/>
        <v>0</v>
      </c>
      <c r="I60" s="147"/>
      <c r="J60" s="101">
        <f t="shared" si="4"/>
        <v>0</v>
      </c>
      <c r="K60" s="51" t="s">
        <v>13</v>
      </c>
    </row>
    <row r="61" spans="2:11" x14ac:dyDescent="0.25">
      <c r="B61" s="81" t="s">
        <v>147</v>
      </c>
      <c r="C61" s="81"/>
      <c r="D61" s="165"/>
      <c r="E61" s="93" t="s">
        <v>16</v>
      </c>
      <c r="F61" s="180">
        <v>69</v>
      </c>
      <c r="G61" s="94" t="s">
        <v>12</v>
      </c>
      <c r="H61" s="91">
        <f t="shared" si="3"/>
        <v>0</v>
      </c>
      <c r="I61" s="147"/>
      <c r="J61" s="101">
        <f t="shared" si="4"/>
        <v>0</v>
      </c>
      <c r="K61" s="51" t="s">
        <v>13</v>
      </c>
    </row>
    <row r="62" spans="2:11" x14ac:dyDescent="0.25">
      <c r="B62" s="81" t="s">
        <v>45</v>
      </c>
      <c r="C62" s="81"/>
      <c r="D62" s="165"/>
      <c r="E62" s="93" t="s">
        <v>16</v>
      </c>
      <c r="F62" s="180">
        <v>85</v>
      </c>
      <c r="G62" s="94" t="s">
        <v>12</v>
      </c>
      <c r="H62" s="91">
        <f t="shared" si="3"/>
        <v>0</v>
      </c>
      <c r="I62" s="147"/>
      <c r="J62" s="101">
        <f t="shared" si="4"/>
        <v>0</v>
      </c>
      <c r="K62" s="51" t="s">
        <v>13</v>
      </c>
    </row>
    <row r="63" spans="2:11" x14ac:dyDescent="0.25">
      <c r="B63" s="81" t="s">
        <v>46</v>
      </c>
      <c r="C63" s="81"/>
      <c r="D63" s="165"/>
      <c r="E63" s="93" t="s">
        <v>16</v>
      </c>
      <c r="F63" s="180">
        <v>113</v>
      </c>
      <c r="G63" s="94" t="s">
        <v>12</v>
      </c>
      <c r="H63" s="91">
        <f t="shared" si="3"/>
        <v>0</v>
      </c>
      <c r="I63" s="147"/>
      <c r="J63" s="101">
        <f t="shared" si="4"/>
        <v>0</v>
      </c>
      <c r="K63" s="51" t="s">
        <v>13</v>
      </c>
    </row>
    <row r="64" spans="2:11" x14ac:dyDescent="0.25">
      <c r="B64" s="81" t="s">
        <v>111</v>
      </c>
      <c r="C64" s="81"/>
      <c r="D64" s="165"/>
      <c r="E64" s="93" t="s">
        <v>16</v>
      </c>
      <c r="F64" s="337">
        <v>141</v>
      </c>
      <c r="G64" s="118" t="s">
        <v>12</v>
      </c>
      <c r="H64" s="91">
        <f t="shared" si="3"/>
        <v>0</v>
      </c>
      <c r="I64" s="147"/>
      <c r="J64" s="101">
        <f t="shared" si="4"/>
        <v>0</v>
      </c>
      <c r="K64" s="51" t="s">
        <v>13</v>
      </c>
    </row>
    <row r="65" spans="2:11" x14ac:dyDescent="0.25">
      <c r="B65" s="81" t="s">
        <v>47</v>
      </c>
      <c r="C65" s="81"/>
      <c r="D65" s="165"/>
      <c r="E65" s="93" t="s">
        <v>17</v>
      </c>
      <c r="F65" s="180">
        <v>1961</v>
      </c>
      <c r="G65" s="94" t="s">
        <v>12</v>
      </c>
      <c r="H65" s="91">
        <f t="shared" si="3"/>
        <v>0</v>
      </c>
      <c r="I65" s="147"/>
      <c r="J65" s="101">
        <f t="shared" si="4"/>
        <v>0</v>
      </c>
      <c r="K65" s="51" t="s">
        <v>13</v>
      </c>
    </row>
    <row r="66" spans="2:11" x14ac:dyDescent="0.25">
      <c r="B66" s="81" t="s">
        <v>48</v>
      </c>
      <c r="C66" s="81"/>
      <c r="D66" s="165"/>
      <c r="E66" s="93" t="s">
        <v>20</v>
      </c>
      <c r="F66" s="180">
        <v>87</v>
      </c>
      <c r="G66" s="94" t="s">
        <v>12</v>
      </c>
      <c r="H66" s="91">
        <f t="shared" si="3"/>
        <v>0</v>
      </c>
      <c r="I66" s="147"/>
      <c r="J66" s="101">
        <f t="shared" si="4"/>
        <v>0</v>
      </c>
      <c r="K66" s="51" t="s">
        <v>13</v>
      </c>
    </row>
    <row r="67" spans="2:11" x14ac:dyDescent="0.25">
      <c r="B67" s="81" t="s">
        <v>113</v>
      </c>
      <c r="C67" s="81"/>
      <c r="D67" s="165">
        <v>15</v>
      </c>
      <c r="E67" s="93" t="s">
        <v>20</v>
      </c>
      <c r="F67" s="337">
        <v>131</v>
      </c>
      <c r="G67" s="118" t="s">
        <v>12</v>
      </c>
      <c r="H67" s="91">
        <f t="shared" si="3"/>
        <v>1965</v>
      </c>
      <c r="I67" s="147"/>
      <c r="J67" s="101">
        <f t="shared" si="4"/>
        <v>1965</v>
      </c>
      <c r="K67" s="51" t="s">
        <v>13</v>
      </c>
    </row>
    <row r="68" spans="2:11" x14ac:dyDescent="0.25">
      <c r="B68" s="81" t="s">
        <v>163</v>
      </c>
      <c r="C68" s="81"/>
      <c r="D68" s="165"/>
      <c r="E68" s="93" t="s">
        <v>17</v>
      </c>
      <c r="F68" s="180">
        <v>2341</v>
      </c>
      <c r="G68" s="94" t="s">
        <v>12</v>
      </c>
      <c r="H68" s="91">
        <f t="shared" si="3"/>
        <v>0</v>
      </c>
      <c r="I68" s="147"/>
      <c r="J68" s="101">
        <f t="shared" si="4"/>
        <v>0</v>
      </c>
      <c r="K68" s="51" t="s">
        <v>13</v>
      </c>
    </row>
    <row r="69" spans="2:11" x14ac:dyDescent="0.25">
      <c r="B69" s="81" t="s">
        <v>49</v>
      </c>
      <c r="C69" s="81"/>
      <c r="D69" s="165"/>
      <c r="E69" s="93" t="s">
        <v>20</v>
      </c>
      <c r="F69" s="180">
        <v>87</v>
      </c>
      <c r="G69" s="94" t="s">
        <v>12</v>
      </c>
      <c r="H69" s="91">
        <f t="shared" si="3"/>
        <v>0</v>
      </c>
      <c r="I69" s="147"/>
      <c r="J69" s="101">
        <f t="shared" si="4"/>
        <v>0</v>
      </c>
      <c r="K69" s="51" t="s">
        <v>13</v>
      </c>
    </row>
    <row r="70" spans="2:11" x14ac:dyDescent="0.25">
      <c r="B70" s="81" t="s">
        <v>50</v>
      </c>
      <c r="C70" s="81"/>
      <c r="D70" s="165"/>
      <c r="E70" s="93" t="s">
        <v>20</v>
      </c>
      <c r="F70" s="180">
        <v>104</v>
      </c>
      <c r="G70" s="94" t="s">
        <v>12</v>
      </c>
      <c r="H70" s="91">
        <f t="shared" si="3"/>
        <v>0</v>
      </c>
      <c r="I70" s="147"/>
      <c r="J70" s="101">
        <f t="shared" si="4"/>
        <v>0</v>
      </c>
      <c r="K70" s="51" t="s">
        <v>13</v>
      </c>
    </row>
    <row r="71" spans="2:11" x14ac:dyDescent="0.25">
      <c r="B71" s="81" t="s">
        <v>51</v>
      </c>
      <c r="C71" s="81"/>
      <c r="D71" s="165"/>
      <c r="E71" s="93" t="s">
        <v>17</v>
      </c>
      <c r="F71" s="180">
        <v>2485</v>
      </c>
      <c r="G71" s="94" t="s">
        <v>12</v>
      </c>
      <c r="H71" s="91">
        <f t="shared" si="3"/>
        <v>0</v>
      </c>
      <c r="I71" s="147"/>
      <c r="J71" s="101">
        <f t="shared" si="4"/>
        <v>0</v>
      </c>
      <c r="K71" s="51" t="s">
        <v>13</v>
      </c>
    </row>
    <row r="72" spans="2:11" x14ac:dyDescent="0.25">
      <c r="B72" s="81" t="s">
        <v>52</v>
      </c>
      <c r="C72" s="81"/>
      <c r="D72" s="165"/>
      <c r="E72" s="93" t="s">
        <v>17</v>
      </c>
      <c r="F72" s="180">
        <v>22568</v>
      </c>
      <c r="G72" s="94" t="s">
        <v>12</v>
      </c>
      <c r="H72" s="91">
        <f t="shared" si="3"/>
        <v>0</v>
      </c>
      <c r="I72" s="147"/>
      <c r="J72" s="101">
        <f t="shared" si="4"/>
        <v>0</v>
      </c>
      <c r="K72" s="51" t="s">
        <v>13</v>
      </c>
    </row>
    <row r="73" spans="2:11" x14ac:dyDescent="0.25">
      <c r="B73" s="81" t="s">
        <v>53</v>
      </c>
      <c r="C73" s="81"/>
      <c r="D73" s="165"/>
      <c r="E73" s="93" t="s">
        <v>20</v>
      </c>
      <c r="F73" s="180">
        <v>113</v>
      </c>
      <c r="G73" s="94" t="s">
        <v>12</v>
      </c>
      <c r="H73" s="91">
        <f t="shared" si="3"/>
        <v>0</v>
      </c>
      <c r="I73" s="147"/>
      <c r="J73" s="101">
        <f t="shared" si="4"/>
        <v>0</v>
      </c>
      <c r="K73" s="51" t="s">
        <v>13</v>
      </c>
    </row>
    <row r="74" spans="2:11" x14ac:dyDescent="0.25">
      <c r="B74" s="81" t="s">
        <v>112</v>
      </c>
      <c r="C74" s="81"/>
      <c r="D74" s="165"/>
      <c r="E74" s="93" t="s">
        <v>20</v>
      </c>
      <c r="F74" s="180">
        <v>115</v>
      </c>
      <c r="G74" s="94" t="s">
        <v>12</v>
      </c>
      <c r="H74" s="91">
        <f t="shared" si="3"/>
        <v>0</v>
      </c>
      <c r="I74" s="147"/>
      <c r="J74" s="101">
        <f t="shared" si="4"/>
        <v>0</v>
      </c>
      <c r="K74" s="51" t="s">
        <v>13</v>
      </c>
    </row>
    <row r="75" spans="2:11" x14ac:dyDescent="0.25">
      <c r="B75" s="81" t="s">
        <v>54</v>
      </c>
      <c r="C75" s="143"/>
      <c r="D75" s="165"/>
      <c r="E75" s="93" t="s">
        <v>20</v>
      </c>
      <c r="F75" s="180">
        <v>33</v>
      </c>
      <c r="G75" s="94" t="s">
        <v>12</v>
      </c>
      <c r="H75" s="91">
        <f t="shared" si="3"/>
        <v>0</v>
      </c>
      <c r="I75" s="147"/>
      <c r="J75" s="101">
        <f t="shared" si="4"/>
        <v>0</v>
      </c>
      <c r="K75" s="51" t="s">
        <v>13</v>
      </c>
    </row>
    <row r="76" spans="2:11" x14ac:dyDescent="0.25">
      <c r="B76" s="81" t="s">
        <v>162</v>
      </c>
      <c r="C76" s="81"/>
      <c r="D76" s="165"/>
      <c r="E76" s="93" t="s">
        <v>17</v>
      </c>
      <c r="F76" s="184"/>
      <c r="G76" s="94" t="s">
        <v>12</v>
      </c>
      <c r="H76" s="181">
        <f>ROUND(D76*F76,3)</f>
        <v>0</v>
      </c>
      <c r="I76" s="182"/>
      <c r="J76" s="183">
        <f>H76*(1-I76)</f>
        <v>0</v>
      </c>
      <c r="K76" s="51" t="s">
        <v>13</v>
      </c>
    </row>
    <row r="77" spans="2:11" x14ac:dyDescent="0.25">
      <c r="B77" s="81" t="s">
        <v>202</v>
      </c>
      <c r="C77" s="81"/>
      <c r="D77" s="165"/>
      <c r="E77" s="93" t="s">
        <v>17</v>
      </c>
      <c r="F77" s="180">
        <v>638</v>
      </c>
      <c r="G77" s="94" t="s">
        <v>12</v>
      </c>
      <c r="H77" s="91">
        <f t="shared" si="3"/>
        <v>0</v>
      </c>
      <c r="I77" s="147"/>
      <c r="J77" s="101">
        <f t="shared" si="4"/>
        <v>0</v>
      </c>
      <c r="K77" s="51" t="s">
        <v>13</v>
      </c>
    </row>
    <row r="78" spans="2:11" x14ac:dyDescent="0.25">
      <c r="B78" s="143"/>
      <c r="C78" s="137"/>
      <c r="D78" s="165"/>
      <c r="E78" s="185"/>
      <c r="F78" s="186"/>
      <c r="G78" s="94" t="s">
        <v>12</v>
      </c>
      <c r="H78" s="91">
        <f>ROUND(D78*F78,3)</f>
        <v>0</v>
      </c>
      <c r="I78" s="147"/>
      <c r="J78" s="101">
        <f>H78*(1-I78)</f>
        <v>0</v>
      </c>
      <c r="K78" s="51" t="s">
        <v>13</v>
      </c>
    </row>
    <row r="79" spans="2:11" x14ac:dyDescent="0.25">
      <c r="B79" s="143"/>
      <c r="C79" s="137"/>
      <c r="D79" s="165"/>
      <c r="E79" s="144"/>
      <c r="F79" s="186"/>
      <c r="G79" s="94" t="s">
        <v>12</v>
      </c>
      <c r="H79" s="91">
        <f>ROUND(D79*F79,3)</f>
        <v>0</v>
      </c>
      <c r="I79" s="147"/>
      <c r="J79" s="101">
        <f>H79*(1-I79)</f>
        <v>0</v>
      </c>
      <c r="K79" s="51" t="s">
        <v>13</v>
      </c>
    </row>
    <row r="80" spans="2:11" x14ac:dyDescent="0.25">
      <c r="B80" s="143"/>
      <c r="C80" s="137"/>
      <c r="D80" s="165"/>
      <c r="E80" s="185"/>
      <c r="F80" s="186"/>
      <c r="G80" s="94" t="s">
        <v>12</v>
      </c>
      <c r="H80" s="91">
        <f t="shared" si="3"/>
        <v>0</v>
      </c>
      <c r="I80" s="147"/>
      <c r="J80" s="101">
        <f t="shared" si="4"/>
        <v>0</v>
      </c>
      <c r="K80" s="51" t="s">
        <v>13</v>
      </c>
    </row>
    <row r="81" spans="2:11" x14ac:dyDescent="0.25">
      <c r="B81" s="317" t="s">
        <v>25</v>
      </c>
      <c r="C81" s="163"/>
      <c r="D81" s="318"/>
      <c r="E81" s="314"/>
      <c r="F81" s="319"/>
      <c r="G81" s="320" t="s">
        <v>12</v>
      </c>
      <c r="H81" s="321">
        <f t="shared" si="3"/>
        <v>0</v>
      </c>
      <c r="I81" s="315"/>
      <c r="J81" s="316">
        <f t="shared" si="4"/>
        <v>0</v>
      </c>
      <c r="K81" s="51" t="s">
        <v>13</v>
      </c>
    </row>
    <row r="82" spans="2:11" x14ac:dyDescent="0.25">
      <c r="B82" s="323" t="s">
        <v>138</v>
      </c>
      <c r="C82" s="324"/>
      <c r="D82" s="325"/>
      <c r="E82" s="326"/>
      <c r="F82" s="327"/>
      <c r="G82" s="324"/>
      <c r="H82" s="328"/>
      <c r="I82" s="309"/>
      <c r="J82" s="310"/>
      <c r="K82" s="51" t="s">
        <v>13</v>
      </c>
    </row>
    <row r="83" spans="2:11" hidden="1" x14ac:dyDescent="0.25">
      <c r="D83"/>
      <c r="F83"/>
      <c r="H83"/>
      <c r="I83"/>
      <c r="J83"/>
      <c r="K83" s="51" t="s">
        <v>13</v>
      </c>
    </row>
    <row r="84" spans="2:11" x14ac:dyDescent="0.25">
      <c r="B84" s="88" t="s">
        <v>55</v>
      </c>
      <c r="C84" s="88"/>
      <c r="D84" s="167"/>
      <c r="E84" s="89" t="s">
        <v>20</v>
      </c>
      <c r="F84" s="178"/>
      <c r="G84" s="177" t="s">
        <v>12</v>
      </c>
      <c r="H84" s="91">
        <f t="shared" ref="H84:H140" si="6">ROUND(D84*F84,3)</f>
        <v>0</v>
      </c>
      <c r="I84" s="92"/>
      <c r="J84" s="104">
        <f>H84*(1-I84)</f>
        <v>0</v>
      </c>
      <c r="K84" s="51" t="s">
        <v>13</v>
      </c>
    </row>
    <row r="85" spans="2:11" x14ac:dyDescent="0.25">
      <c r="B85" s="81" t="s">
        <v>56</v>
      </c>
      <c r="C85" s="81"/>
      <c r="D85" s="165"/>
      <c r="E85" s="82" t="s">
        <v>20</v>
      </c>
      <c r="F85" s="338">
        <v>111</v>
      </c>
      <c r="G85" s="118" t="s">
        <v>12</v>
      </c>
      <c r="H85" s="91">
        <f t="shared" si="6"/>
        <v>0</v>
      </c>
      <c r="I85" s="84"/>
      <c r="J85" s="101">
        <f t="shared" ref="J85:J140" si="7">H85*(1-I85)</f>
        <v>0</v>
      </c>
      <c r="K85" s="51" t="s">
        <v>13</v>
      </c>
    </row>
    <row r="86" spans="2:11" x14ac:dyDescent="0.25">
      <c r="B86" s="110" t="s">
        <v>57</v>
      </c>
      <c r="C86" s="110"/>
      <c r="D86" s="165"/>
      <c r="E86" s="82" t="s">
        <v>20</v>
      </c>
      <c r="F86" s="331">
        <v>161</v>
      </c>
      <c r="G86" s="118" t="s">
        <v>12</v>
      </c>
      <c r="H86" s="91">
        <f t="shared" si="6"/>
        <v>0</v>
      </c>
      <c r="I86" s="96"/>
      <c r="J86" s="101">
        <f t="shared" si="7"/>
        <v>0</v>
      </c>
      <c r="K86" s="51" t="s">
        <v>13</v>
      </c>
    </row>
    <row r="87" spans="2:11" x14ac:dyDescent="0.25">
      <c r="B87" s="110" t="s">
        <v>58</v>
      </c>
      <c r="C87" s="110"/>
      <c r="D87" s="165"/>
      <c r="E87" s="82" t="s">
        <v>20</v>
      </c>
      <c r="F87" s="331">
        <v>167</v>
      </c>
      <c r="G87" s="118" t="s">
        <v>12</v>
      </c>
      <c r="H87" s="91">
        <f t="shared" si="6"/>
        <v>0</v>
      </c>
      <c r="I87" s="96"/>
      <c r="J87" s="101">
        <f t="shared" si="7"/>
        <v>0</v>
      </c>
      <c r="K87" s="51" t="s">
        <v>13</v>
      </c>
    </row>
    <row r="88" spans="2:11" x14ac:dyDescent="0.25">
      <c r="B88" s="110" t="s">
        <v>59</v>
      </c>
      <c r="C88" s="111"/>
      <c r="D88" s="165">
        <v>44</v>
      </c>
      <c r="E88" s="82" t="s">
        <v>20</v>
      </c>
      <c r="F88" s="331">
        <v>191</v>
      </c>
      <c r="G88" s="118" t="s">
        <v>12</v>
      </c>
      <c r="H88" s="91">
        <f t="shared" si="6"/>
        <v>8404</v>
      </c>
      <c r="I88" s="96"/>
      <c r="J88" s="101">
        <f t="shared" si="7"/>
        <v>8404</v>
      </c>
      <c r="K88" s="51" t="s">
        <v>13</v>
      </c>
    </row>
    <row r="89" spans="2:11" x14ac:dyDescent="0.25">
      <c r="B89" s="110" t="s">
        <v>60</v>
      </c>
      <c r="C89" s="111"/>
      <c r="D89" s="165"/>
      <c r="E89" s="82" t="s">
        <v>20</v>
      </c>
      <c r="F89" s="331">
        <v>275</v>
      </c>
      <c r="G89" s="118" t="s">
        <v>12</v>
      </c>
      <c r="H89" s="91">
        <f t="shared" si="6"/>
        <v>0</v>
      </c>
      <c r="I89" s="96"/>
      <c r="J89" s="101">
        <f t="shared" si="7"/>
        <v>0</v>
      </c>
      <c r="K89" s="51" t="s">
        <v>13</v>
      </c>
    </row>
    <row r="90" spans="2:11" x14ac:dyDescent="0.25">
      <c r="B90" s="110" t="s">
        <v>61</v>
      </c>
      <c r="C90" s="111"/>
      <c r="D90" s="165"/>
      <c r="E90" s="82" t="s">
        <v>20</v>
      </c>
      <c r="F90" s="331">
        <v>349</v>
      </c>
      <c r="G90" s="118" t="s">
        <v>12</v>
      </c>
      <c r="H90" s="91">
        <f t="shared" si="6"/>
        <v>0</v>
      </c>
      <c r="I90" s="96"/>
      <c r="J90" s="101">
        <f t="shared" si="7"/>
        <v>0</v>
      </c>
      <c r="K90" s="51" t="s">
        <v>13</v>
      </c>
    </row>
    <row r="91" spans="2:11" x14ac:dyDescent="0.25">
      <c r="B91" s="110" t="s">
        <v>62</v>
      </c>
      <c r="C91" s="111"/>
      <c r="D91" s="165"/>
      <c r="E91" s="82" t="s">
        <v>20</v>
      </c>
      <c r="F91" s="331">
        <v>465</v>
      </c>
      <c r="G91" s="118" t="s">
        <v>12</v>
      </c>
      <c r="H91" s="91">
        <f t="shared" si="6"/>
        <v>0</v>
      </c>
      <c r="I91" s="96"/>
      <c r="J91" s="101">
        <f t="shared" si="7"/>
        <v>0</v>
      </c>
      <c r="K91" s="51" t="s">
        <v>13</v>
      </c>
    </row>
    <row r="92" spans="2:11" x14ac:dyDescent="0.25">
      <c r="B92" s="110" t="s">
        <v>63</v>
      </c>
      <c r="C92" s="111"/>
      <c r="D92" s="165"/>
      <c r="E92" s="82" t="s">
        <v>20</v>
      </c>
      <c r="F92" s="331">
        <v>476</v>
      </c>
      <c r="G92" s="118" t="s">
        <v>12</v>
      </c>
      <c r="H92" s="91">
        <f t="shared" si="6"/>
        <v>0</v>
      </c>
      <c r="I92" s="96"/>
      <c r="J92" s="101">
        <f t="shared" si="7"/>
        <v>0</v>
      </c>
      <c r="K92" s="51" t="s">
        <v>13</v>
      </c>
    </row>
    <row r="93" spans="2:11" x14ac:dyDescent="0.25">
      <c r="B93" s="110" t="s">
        <v>64</v>
      </c>
      <c r="C93" s="111"/>
      <c r="D93" s="165"/>
      <c r="E93" s="82" t="s">
        <v>20</v>
      </c>
      <c r="F93" s="331">
        <v>550</v>
      </c>
      <c r="G93" s="118" t="s">
        <v>12</v>
      </c>
      <c r="H93" s="91">
        <f t="shared" si="6"/>
        <v>0</v>
      </c>
      <c r="I93" s="96"/>
      <c r="J93" s="101">
        <f t="shared" si="7"/>
        <v>0</v>
      </c>
      <c r="K93" s="51" t="s">
        <v>13</v>
      </c>
    </row>
    <row r="94" spans="2:11" x14ac:dyDescent="0.25">
      <c r="B94" s="110" t="s">
        <v>65</v>
      </c>
      <c r="C94" s="111"/>
      <c r="D94" s="165"/>
      <c r="E94" s="82" t="s">
        <v>20</v>
      </c>
      <c r="F94" s="331">
        <v>616</v>
      </c>
      <c r="G94" s="118" t="s">
        <v>12</v>
      </c>
      <c r="H94" s="91">
        <f t="shared" si="6"/>
        <v>0</v>
      </c>
      <c r="I94" s="96"/>
      <c r="J94" s="101">
        <f t="shared" si="7"/>
        <v>0</v>
      </c>
      <c r="K94" s="51" t="s">
        <v>13</v>
      </c>
    </row>
    <row r="95" spans="2:11" x14ac:dyDescent="0.25">
      <c r="B95" s="110" t="s">
        <v>66</v>
      </c>
      <c r="C95" s="110"/>
      <c r="D95" s="165"/>
      <c r="E95" s="82" t="s">
        <v>20</v>
      </c>
      <c r="F95" s="331">
        <v>136</v>
      </c>
      <c r="G95" s="118" t="s">
        <v>12</v>
      </c>
      <c r="H95" s="91">
        <f t="shared" si="6"/>
        <v>0</v>
      </c>
      <c r="I95" s="96"/>
      <c r="J95" s="101">
        <f t="shared" si="7"/>
        <v>0</v>
      </c>
      <c r="K95" s="51" t="s">
        <v>13</v>
      </c>
    </row>
    <row r="96" spans="2:11" x14ac:dyDescent="0.25">
      <c r="B96" s="110" t="s">
        <v>67</v>
      </c>
      <c r="C96" s="110"/>
      <c r="D96" s="165"/>
      <c r="E96" s="82" t="s">
        <v>20</v>
      </c>
      <c r="F96" s="331">
        <v>229</v>
      </c>
      <c r="G96" s="118" t="s">
        <v>12</v>
      </c>
      <c r="H96" s="91">
        <f t="shared" si="6"/>
        <v>0</v>
      </c>
      <c r="I96" s="96"/>
      <c r="J96" s="101">
        <f t="shared" si="7"/>
        <v>0</v>
      </c>
      <c r="K96" s="51" t="s">
        <v>13</v>
      </c>
    </row>
    <row r="97" spans="2:11" x14ac:dyDescent="0.25">
      <c r="B97" s="110" t="s">
        <v>68</v>
      </c>
      <c r="C97" s="110"/>
      <c r="D97" s="165"/>
      <c r="E97" s="82" t="s">
        <v>20</v>
      </c>
      <c r="F97" s="331">
        <v>244</v>
      </c>
      <c r="G97" s="118" t="s">
        <v>12</v>
      </c>
      <c r="H97" s="91">
        <f t="shared" si="6"/>
        <v>0</v>
      </c>
      <c r="I97" s="96"/>
      <c r="J97" s="101">
        <f t="shared" si="7"/>
        <v>0</v>
      </c>
      <c r="K97" s="51" t="s">
        <v>13</v>
      </c>
    </row>
    <row r="98" spans="2:11" x14ac:dyDescent="0.25">
      <c r="B98" s="110" t="s">
        <v>69</v>
      </c>
      <c r="C98" s="110"/>
      <c r="D98" s="165"/>
      <c r="E98" s="82" t="s">
        <v>20</v>
      </c>
      <c r="F98" s="331">
        <v>244</v>
      </c>
      <c r="G98" s="118" t="s">
        <v>12</v>
      </c>
      <c r="H98" s="91">
        <f t="shared" si="6"/>
        <v>0</v>
      </c>
      <c r="I98" s="96"/>
      <c r="J98" s="101">
        <f t="shared" si="7"/>
        <v>0</v>
      </c>
      <c r="K98" s="51" t="s">
        <v>13</v>
      </c>
    </row>
    <row r="99" spans="2:11" x14ac:dyDescent="0.25">
      <c r="B99" s="110" t="s">
        <v>70</v>
      </c>
      <c r="C99" s="110"/>
      <c r="D99" s="165"/>
      <c r="E99" s="82" t="s">
        <v>20</v>
      </c>
      <c r="F99" s="331">
        <v>226</v>
      </c>
      <c r="G99" s="118" t="s">
        <v>12</v>
      </c>
      <c r="H99" s="91">
        <f t="shared" si="6"/>
        <v>0</v>
      </c>
      <c r="I99" s="96"/>
      <c r="J99" s="101">
        <f t="shared" si="7"/>
        <v>0</v>
      </c>
      <c r="K99" s="51" t="s">
        <v>13</v>
      </c>
    </row>
    <row r="100" spans="2:11" x14ac:dyDescent="0.25">
      <c r="B100" s="110" t="s">
        <v>71</v>
      </c>
      <c r="C100" s="110"/>
      <c r="D100" s="165"/>
      <c r="E100" s="82" t="s">
        <v>20</v>
      </c>
      <c r="F100" s="331">
        <v>465</v>
      </c>
      <c r="G100" s="118" t="s">
        <v>12</v>
      </c>
      <c r="H100" s="91">
        <f t="shared" si="6"/>
        <v>0</v>
      </c>
      <c r="I100" s="96"/>
      <c r="J100" s="101">
        <f t="shared" si="7"/>
        <v>0</v>
      </c>
      <c r="K100" s="51" t="s">
        <v>13</v>
      </c>
    </row>
    <row r="101" spans="2:11" x14ac:dyDescent="0.25">
      <c r="B101" s="110" t="s">
        <v>72</v>
      </c>
      <c r="C101" s="110"/>
      <c r="D101" s="165"/>
      <c r="E101" s="82" t="s">
        <v>20</v>
      </c>
      <c r="F101" s="331">
        <v>459</v>
      </c>
      <c r="G101" s="118" t="s">
        <v>12</v>
      </c>
      <c r="H101" s="91">
        <f t="shared" si="6"/>
        <v>0</v>
      </c>
      <c r="I101" s="96"/>
      <c r="J101" s="101">
        <f t="shared" si="7"/>
        <v>0</v>
      </c>
      <c r="K101" s="51" t="s">
        <v>13</v>
      </c>
    </row>
    <row r="102" spans="2:11" x14ac:dyDescent="0.25">
      <c r="B102" s="110" t="s">
        <v>73</v>
      </c>
      <c r="C102" s="110"/>
      <c r="D102" s="165"/>
      <c r="E102" s="82" t="s">
        <v>20</v>
      </c>
      <c r="F102" s="331">
        <v>501</v>
      </c>
      <c r="G102" s="118" t="s">
        <v>12</v>
      </c>
      <c r="H102" s="91">
        <f t="shared" si="6"/>
        <v>0</v>
      </c>
      <c r="I102" s="96"/>
      <c r="J102" s="101">
        <f t="shared" si="7"/>
        <v>0</v>
      </c>
      <c r="K102" s="51" t="s">
        <v>13</v>
      </c>
    </row>
    <row r="103" spans="2:11" x14ac:dyDescent="0.25">
      <c r="B103" s="110" t="s">
        <v>74</v>
      </c>
      <c r="C103" s="110"/>
      <c r="D103" s="165"/>
      <c r="E103" s="82" t="s">
        <v>20</v>
      </c>
      <c r="F103" s="331">
        <v>580</v>
      </c>
      <c r="G103" s="118" t="s">
        <v>12</v>
      </c>
      <c r="H103" s="91">
        <f t="shared" si="6"/>
        <v>0</v>
      </c>
      <c r="I103" s="96"/>
      <c r="J103" s="101">
        <f t="shared" si="7"/>
        <v>0</v>
      </c>
      <c r="K103" s="51" t="s">
        <v>13</v>
      </c>
    </row>
    <row r="104" spans="2:11" x14ac:dyDescent="0.25">
      <c r="B104" s="110" t="s">
        <v>75</v>
      </c>
      <c r="C104" s="110"/>
      <c r="D104" s="165"/>
      <c r="E104" s="82" t="s">
        <v>20</v>
      </c>
      <c r="F104" s="331">
        <v>654</v>
      </c>
      <c r="G104" s="118" t="s">
        <v>12</v>
      </c>
      <c r="H104" s="91">
        <f t="shared" si="6"/>
        <v>0</v>
      </c>
      <c r="I104" s="96"/>
      <c r="J104" s="101">
        <f t="shared" si="7"/>
        <v>0</v>
      </c>
      <c r="K104" s="51" t="s">
        <v>13</v>
      </c>
    </row>
    <row r="105" spans="2:11" x14ac:dyDescent="0.25">
      <c r="B105" s="110" t="s">
        <v>76</v>
      </c>
      <c r="C105" s="110"/>
      <c r="D105" s="165"/>
      <c r="E105" s="82" t="s">
        <v>20</v>
      </c>
      <c r="F105" s="331">
        <v>728</v>
      </c>
      <c r="G105" s="118" t="s">
        <v>12</v>
      </c>
      <c r="H105" s="91">
        <f t="shared" si="6"/>
        <v>0</v>
      </c>
      <c r="I105" s="96"/>
      <c r="J105" s="101">
        <f t="shared" si="7"/>
        <v>0</v>
      </c>
      <c r="K105" s="51" t="s">
        <v>13</v>
      </c>
    </row>
    <row r="106" spans="2:11" x14ac:dyDescent="0.25">
      <c r="B106" s="110" t="s">
        <v>77</v>
      </c>
      <c r="C106" s="110"/>
      <c r="D106" s="165"/>
      <c r="E106" s="82" t="s">
        <v>20</v>
      </c>
      <c r="F106" s="339">
        <v>901</v>
      </c>
      <c r="G106" s="118" t="s">
        <v>12</v>
      </c>
      <c r="H106" s="91">
        <f t="shared" si="6"/>
        <v>0</v>
      </c>
      <c r="I106" s="96"/>
      <c r="J106" s="101">
        <f t="shared" si="7"/>
        <v>0</v>
      </c>
      <c r="K106" s="51" t="s">
        <v>13</v>
      </c>
    </row>
    <row r="107" spans="2:11" ht="24.75" x14ac:dyDescent="0.25">
      <c r="B107" s="103" t="s">
        <v>78</v>
      </c>
      <c r="C107" s="158"/>
      <c r="D107" s="165"/>
      <c r="E107" s="82" t="s">
        <v>17</v>
      </c>
      <c r="F107" s="179"/>
      <c r="G107" s="118" t="s">
        <v>12</v>
      </c>
      <c r="H107" s="91">
        <f t="shared" si="6"/>
        <v>0</v>
      </c>
      <c r="I107" s="96"/>
      <c r="J107" s="101">
        <f t="shared" si="7"/>
        <v>0</v>
      </c>
      <c r="K107" s="51" t="s">
        <v>13</v>
      </c>
    </row>
    <row r="108" spans="2:11" ht="24.75" x14ac:dyDescent="0.25">
      <c r="B108" s="103" t="s">
        <v>79</v>
      </c>
      <c r="C108" s="159"/>
      <c r="D108" s="165"/>
      <c r="E108" s="82" t="s">
        <v>17</v>
      </c>
      <c r="F108" s="179"/>
      <c r="G108" s="118" t="s">
        <v>12</v>
      </c>
      <c r="H108" s="91">
        <f t="shared" si="6"/>
        <v>0</v>
      </c>
      <c r="I108" s="96"/>
      <c r="J108" s="101">
        <f t="shared" si="7"/>
        <v>0</v>
      </c>
      <c r="K108" s="51" t="s">
        <v>13</v>
      </c>
    </row>
    <row r="109" spans="2:11" x14ac:dyDescent="0.25">
      <c r="B109" s="188"/>
      <c r="C109" s="188"/>
      <c r="D109" s="187"/>
      <c r="E109" s="192"/>
      <c r="F109" s="340"/>
      <c r="G109" s="118" t="s">
        <v>12</v>
      </c>
      <c r="H109" s="189">
        <f t="shared" ref="H109:H110" si="8">ROUND(D109*F109,3)</f>
        <v>0</v>
      </c>
      <c r="I109" s="191"/>
      <c r="J109" s="183">
        <f t="shared" ref="J109:J110" si="9">H109*(1-I109)</f>
        <v>0</v>
      </c>
      <c r="K109" s="51" t="s">
        <v>13</v>
      </c>
    </row>
    <row r="110" spans="2:11" x14ac:dyDescent="0.25">
      <c r="B110" s="138" t="s">
        <v>25</v>
      </c>
      <c r="C110" s="193"/>
      <c r="D110" s="187"/>
      <c r="E110" s="192"/>
      <c r="F110" s="341"/>
      <c r="G110" s="118" t="s">
        <v>12</v>
      </c>
      <c r="H110" s="190">
        <f t="shared" si="8"/>
        <v>0</v>
      </c>
      <c r="I110" s="191"/>
      <c r="J110" s="183">
        <f t="shared" si="9"/>
        <v>0</v>
      </c>
      <c r="K110" s="51" t="s">
        <v>13</v>
      </c>
    </row>
    <row r="111" spans="2:11" x14ac:dyDescent="0.25">
      <c r="B111" s="81" t="s">
        <v>80</v>
      </c>
      <c r="C111" s="81"/>
      <c r="D111" s="165"/>
      <c r="E111" s="82" t="s">
        <v>17</v>
      </c>
      <c r="F111" s="342"/>
      <c r="G111" s="118" t="s">
        <v>12</v>
      </c>
      <c r="H111" s="91">
        <f t="shared" si="6"/>
        <v>0</v>
      </c>
      <c r="I111" s="96"/>
      <c r="J111" s="101">
        <f t="shared" si="7"/>
        <v>0</v>
      </c>
      <c r="K111" s="51" t="s">
        <v>13</v>
      </c>
    </row>
    <row r="112" spans="2:11" x14ac:dyDescent="0.25">
      <c r="B112" s="81" t="s">
        <v>81</v>
      </c>
      <c r="C112" s="81"/>
      <c r="D112" s="165"/>
      <c r="E112" s="82" t="s">
        <v>17</v>
      </c>
      <c r="F112" s="179"/>
      <c r="G112" s="118" t="s">
        <v>12</v>
      </c>
      <c r="H112" s="91">
        <f t="shared" si="6"/>
        <v>0</v>
      </c>
      <c r="I112" s="96"/>
      <c r="J112" s="101">
        <f t="shared" si="7"/>
        <v>0</v>
      </c>
      <c r="K112" s="51" t="s">
        <v>13</v>
      </c>
    </row>
    <row r="113" spans="2:11" x14ac:dyDescent="0.25">
      <c r="B113" s="81" t="s">
        <v>82</v>
      </c>
      <c r="C113" s="81"/>
      <c r="D113" s="165"/>
      <c r="E113" s="82" t="s">
        <v>17</v>
      </c>
      <c r="F113" s="179"/>
      <c r="G113" s="118" t="s">
        <v>12</v>
      </c>
      <c r="H113" s="91">
        <f t="shared" si="6"/>
        <v>0</v>
      </c>
      <c r="I113" s="96"/>
      <c r="J113" s="101">
        <f t="shared" si="7"/>
        <v>0</v>
      </c>
      <c r="K113" s="51" t="s">
        <v>13</v>
      </c>
    </row>
    <row r="114" spans="2:11" x14ac:dyDescent="0.25">
      <c r="B114" s="81" t="s">
        <v>114</v>
      </c>
      <c r="C114" s="81"/>
      <c r="D114" s="165"/>
      <c r="E114" s="82" t="s">
        <v>17</v>
      </c>
      <c r="F114" s="338">
        <v>8814</v>
      </c>
      <c r="G114" s="118" t="s">
        <v>12</v>
      </c>
      <c r="H114" s="91">
        <f t="shared" si="6"/>
        <v>0</v>
      </c>
      <c r="I114" s="96"/>
      <c r="J114" s="101">
        <f t="shared" si="7"/>
        <v>0</v>
      </c>
      <c r="K114" s="51" t="s">
        <v>13</v>
      </c>
    </row>
    <row r="115" spans="2:11" x14ac:dyDescent="0.25">
      <c r="B115" s="81" t="s">
        <v>115</v>
      </c>
      <c r="C115" s="112"/>
      <c r="D115" s="165"/>
      <c r="E115" s="82" t="s">
        <v>17</v>
      </c>
      <c r="F115" s="331">
        <v>10835</v>
      </c>
      <c r="G115" s="118" t="s">
        <v>12</v>
      </c>
      <c r="H115" s="91">
        <f t="shared" si="6"/>
        <v>0</v>
      </c>
      <c r="I115" s="96"/>
      <c r="J115" s="101">
        <f t="shared" si="7"/>
        <v>0</v>
      </c>
      <c r="K115" s="51" t="s">
        <v>13</v>
      </c>
    </row>
    <row r="116" spans="2:11" x14ac:dyDescent="0.25">
      <c r="B116" s="81" t="s">
        <v>116</v>
      </c>
      <c r="C116" s="81"/>
      <c r="D116" s="165"/>
      <c r="E116" s="82" t="s">
        <v>17</v>
      </c>
      <c r="F116" s="331">
        <v>12206</v>
      </c>
      <c r="G116" s="118" t="s">
        <v>12</v>
      </c>
      <c r="H116" s="91">
        <f t="shared" si="6"/>
        <v>0</v>
      </c>
      <c r="I116" s="96"/>
      <c r="J116" s="101">
        <f t="shared" si="7"/>
        <v>0</v>
      </c>
      <c r="K116" s="51" t="s">
        <v>13</v>
      </c>
    </row>
    <row r="117" spans="2:11" x14ac:dyDescent="0.25">
      <c r="B117" s="81" t="s">
        <v>117</v>
      </c>
      <c r="C117" s="81"/>
      <c r="D117" s="165"/>
      <c r="E117" s="82" t="s">
        <v>17</v>
      </c>
      <c r="F117" s="331">
        <v>11438</v>
      </c>
      <c r="G117" s="118" t="s">
        <v>12</v>
      </c>
      <c r="H117" s="91">
        <f t="shared" si="6"/>
        <v>0</v>
      </c>
      <c r="I117" s="96"/>
      <c r="J117" s="101">
        <f t="shared" si="7"/>
        <v>0</v>
      </c>
      <c r="K117" s="51" t="s">
        <v>13</v>
      </c>
    </row>
    <row r="118" spans="2:11" x14ac:dyDescent="0.25">
      <c r="B118" s="81" t="s">
        <v>118</v>
      </c>
      <c r="C118" s="81"/>
      <c r="D118" s="165"/>
      <c r="E118" s="176" t="s">
        <v>17</v>
      </c>
      <c r="F118" s="331">
        <v>12689</v>
      </c>
      <c r="G118" s="118" t="s">
        <v>12</v>
      </c>
      <c r="H118" s="91">
        <f t="shared" si="6"/>
        <v>0</v>
      </c>
      <c r="I118" s="96"/>
      <c r="J118" s="101">
        <f t="shared" si="7"/>
        <v>0</v>
      </c>
      <c r="K118" s="51" t="s">
        <v>13</v>
      </c>
    </row>
    <row r="119" spans="2:11" x14ac:dyDescent="0.25">
      <c r="B119" s="81" t="s">
        <v>119</v>
      </c>
      <c r="C119" s="81"/>
      <c r="D119" s="165"/>
      <c r="E119" s="82" t="s">
        <v>17</v>
      </c>
      <c r="F119" s="331">
        <v>16174</v>
      </c>
      <c r="G119" s="118" t="s">
        <v>12</v>
      </c>
      <c r="H119" s="91">
        <f t="shared" si="6"/>
        <v>0</v>
      </c>
      <c r="I119" s="96"/>
      <c r="J119" s="101">
        <f t="shared" si="7"/>
        <v>0</v>
      </c>
      <c r="K119" s="51" t="s">
        <v>13</v>
      </c>
    </row>
    <row r="120" spans="2:11" x14ac:dyDescent="0.25">
      <c r="B120" s="81" t="s">
        <v>120</v>
      </c>
      <c r="C120" s="81"/>
      <c r="D120" s="165"/>
      <c r="E120" s="82" t="s">
        <v>17</v>
      </c>
      <c r="F120" s="331">
        <v>14452</v>
      </c>
      <c r="G120" s="118" t="s">
        <v>12</v>
      </c>
      <c r="H120" s="91">
        <f t="shared" si="6"/>
        <v>0</v>
      </c>
      <c r="I120" s="96"/>
      <c r="J120" s="101">
        <f t="shared" si="7"/>
        <v>0</v>
      </c>
      <c r="K120" s="51" t="s">
        <v>13</v>
      </c>
    </row>
    <row r="121" spans="2:11" x14ac:dyDescent="0.25">
      <c r="B121" s="81" t="s">
        <v>121</v>
      </c>
      <c r="C121" s="81"/>
      <c r="D121" s="165"/>
      <c r="E121" s="82" t="s">
        <v>17</v>
      </c>
      <c r="F121" s="331">
        <v>17237</v>
      </c>
      <c r="G121" s="118" t="s">
        <v>12</v>
      </c>
      <c r="H121" s="91">
        <f t="shared" si="6"/>
        <v>0</v>
      </c>
      <c r="I121" s="96"/>
      <c r="J121" s="101">
        <f t="shared" si="7"/>
        <v>0</v>
      </c>
      <c r="K121" s="51" t="s">
        <v>13</v>
      </c>
    </row>
    <row r="122" spans="2:11" x14ac:dyDescent="0.25">
      <c r="B122" s="81" t="s">
        <v>122</v>
      </c>
      <c r="C122" s="81"/>
      <c r="D122" s="165"/>
      <c r="E122" s="82" t="s">
        <v>17</v>
      </c>
      <c r="F122" s="331">
        <v>21610</v>
      </c>
      <c r="G122" s="118" t="s">
        <v>12</v>
      </c>
      <c r="H122" s="91">
        <f t="shared" si="6"/>
        <v>0</v>
      </c>
      <c r="I122" s="96"/>
      <c r="J122" s="101">
        <f t="shared" si="7"/>
        <v>0</v>
      </c>
      <c r="K122" s="51" t="s">
        <v>13</v>
      </c>
    </row>
    <row r="123" spans="2:11" x14ac:dyDescent="0.25">
      <c r="B123" s="81" t="s">
        <v>123</v>
      </c>
      <c r="C123" s="81"/>
      <c r="D123" s="165"/>
      <c r="E123" s="82" t="s">
        <v>17</v>
      </c>
      <c r="F123" s="331">
        <v>16499</v>
      </c>
      <c r="G123" s="118" t="s">
        <v>12</v>
      </c>
      <c r="H123" s="91">
        <f t="shared" si="6"/>
        <v>0</v>
      </c>
      <c r="I123" s="96"/>
      <c r="J123" s="101">
        <f t="shared" si="7"/>
        <v>0</v>
      </c>
      <c r="K123" s="51" t="s">
        <v>13</v>
      </c>
    </row>
    <row r="124" spans="2:11" x14ac:dyDescent="0.25">
      <c r="B124" s="81" t="s">
        <v>124</v>
      </c>
      <c r="C124" s="81"/>
      <c r="D124" s="165"/>
      <c r="E124" s="82" t="s">
        <v>17</v>
      </c>
      <c r="F124" s="331">
        <v>20012</v>
      </c>
      <c r="G124" s="118" t="s">
        <v>12</v>
      </c>
      <c r="H124" s="91">
        <f t="shared" si="6"/>
        <v>0</v>
      </c>
      <c r="I124" s="96"/>
      <c r="J124" s="101">
        <f t="shared" si="7"/>
        <v>0</v>
      </c>
      <c r="K124" s="51" t="s">
        <v>13</v>
      </c>
    </row>
    <row r="125" spans="2:11" x14ac:dyDescent="0.25">
      <c r="B125" s="81" t="s">
        <v>125</v>
      </c>
      <c r="C125" s="81"/>
      <c r="D125" s="165"/>
      <c r="E125" s="82" t="s">
        <v>17</v>
      </c>
      <c r="F125" s="337">
        <v>8156</v>
      </c>
      <c r="G125" s="118" t="s">
        <v>12</v>
      </c>
      <c r="H125" s="91">
        <f t="shared" si="6"/>
        <v>0</v>
      </c>
      <c r="I125" s="96"/>
      <c r="J125" s="101">
        <f t="shared" si="7"/>
        <v>0</v>
      </c>
      <c r="K125" s="51" t="s">
        <v>13</v>
      </c>
    </row>
    <row r="126" spans="2:11" x14ac:dyDescent="0.25">
      <c r="B126" s="81" t="s">
        <v>126</v>
      </c>
      <c r="C126" s="81"/>
      <c r="D126" s="165"/>
      <c r="E126" s="82" t="s">
        <v>17</v>
      </c>
      <c r="F126" s="331">
        <v>11435</v>
      </c>
      <c r="G126" s="118" t="s">
        <v>12</v>
      </c>
      <c r="H126" s="91">
        <f t="shared" si="6"/>
        <v>0</v>
      </c>
      <c r="I126" s="96"/>
      <c r="J126" s="101">
        <f t="shared" si="7"/>
        <v>0</v>
      </c>
      <c r="K126" s="51" t="s">
        <v>13</v>
      </c>
    </row>
    <row r="127" spans="2:11" x14ac:dyDescent="0.25">
      <c r="B127" s="81" t="s">
        <v>149</v>
      </c>
      <c r="C127" s="81"/>
      <c r="D127" s="165">
        <v>1</v>
      </c>
      <c r="E127" s="82" t="s">
        <v>17</v>
      </c>
      <c r="F127" s="331">
        <v>18950</v>
      </c>
      <c r="G127" s="118" t="s">
        <v>12</v>
      </c>
      <c r="H127" s="91">
        <f t="shared" si="6"/>
        <v>18950</v>
      </c>
      <c r="I127" s="96"/>
      <c r="J127" s="101">
        <f t="shared" si="7"/>
        <v>18950</v>
      </c>
      <c r="K127" s="51" t="s">
        <v>13</v>
      </c>
    </row>
    <row r="128" spans="2:11" x14ac:dyDescent="0.25">
      <c r="B128" s="81" t="s">
        <v>150</v>
      </c>
      <c r="C128" s="81"/>
      <c r="D128" s="165"/>
      <c r="E128" s="82" t="s">
        <v>17</v>
      </c>
      <c r="F128" s="331">
        <v>9314</v>
      </c>
      <c r="G128" s="118" t="s">
        <v>12</v>
      </c>
      <c r="H128" s="91">
        <f t="shared" si="6"/>
        <v>0</v>
      </c>
      <c r="I128" s="96"/>
      <c r="J128" s="101">
        <f t="shared" si="7"/>
        <v>0</v>
      </c>
      <c r="K128" s="51" t="s">
        <v>13</v>
      </c>
    </row>
    <row r="129" spans="2:11" x14ac:dyDescent="0.25">
      <c r="B129" s="81" t="s">
        <v>83</v>
      </c>
      <c r="C129" s="81"/>
      <c r="D129" s="165"/>
      <c r="E129" s="82" t="s">
        <v>16</v>
      </c>
      <c r="F129" s="331">
        <v>6</v>
      </c>
      <c r="G129" s="118" t="s">
        <v>12</v>
      </c>
      <c r="H129" s="91">
        <f t="shared" si="6"/>
        <v>0</v>
      </c>
      <c r="I129" s="96"/>
      <c r="J129" s="101">
        <f t="shared" si="7"/>
        <v>0</v>
      </c>
      <c r="K129" s="51" t="s">
        <v>13</v>
      </c>
    </row>
    <row r="130" spans="2:11" x14ac:dyDescent="0.25">
      <c r="B130" s="81" t="s">
        <v>128</v>
      </c>
      <c r="C130" s="81"/>
      <c r="D130" s="165"/>
      <c r="E130" s="82" t="s">
        <v>32</v>
      </c>
      <c r="F130" s="331">
        <v>102</v>
      </c>
      <c r="G130" s="118" t="s">
        <v>12</v>
      </c>
      <c r="H130" s="91">
        <f t="shared" si="6"/>
        <v>0</v>
      </c>
      <c r="I130" s="96"/>
      <c r="J130" s="101">
        <f t="shared" si="7"/>
        <v>0</v>
      </c>
      <c r="K130" s="51" t="s">
        <v>13</v>
      </c>
    </row>
    <row r="131" spans="2:11" x14ac:dyDescent="0.25">
      <c r="B131" s="81" t="s">
        <v>127</v>
      </c>
      <c r="C131" s="81"/>
      <c r="D131" s="165"/>
      <c r="E131" s="82" t="s">
        <v>32</v>
      </c>
      <c r="F131" s="331">
        <v>136</v>
      </c>
      <c r="G131" s="118" t="s">
        <v>12</v>
      </c>
      <c r="H131" s="91">
        <f t="shared" si="6"/>
        <v>0</v>
      </c>
      <c r="I131" s="96"/>
      <c r="J131" s="101">
        <f t="shared" si="7"/>
        <v>0</v>
      </c>
      <c r="K131" s="51" t="s">
        <v>13</v>
      </c>
    </row>
    <row r="132" spans="2:11" x14ac:dyDescent="0.25">
      <c r="B132" s="97" t="s">
        <v>84</v>
      </c>
      <c r="C132" s="97"/>
      <c r="D132" s="165"/>
      <c r="E132" s="82" t="s">
        <v>20</v>
      </c>
      <c r="F132" s="343"/>
      <c r="G132" s="118" t="s">
        <v>12</v>
      </c>
      <c r="H132" s="91">
        <f t="shared" si="6"/>
        <v>0</v>
      </c>
      <c r="I132" s="96"/>
      <c r="J132" s="101">
        <f t="shared" si="7"/>
        <v>0</v>
      </c>
      <c r="K132" s="51" t="s">
        <v>13</v>
      </c>
    </row>
    <row r="133" spans="2:11" x14ac:dyDescent="0.25">
      <c r="B133" s="81" t="s">
        <v>85</v>
      </c>
      <c r="C133" s="81"/>
      <c r="D133" s="165"/>
      <c r="E133" s="82" t="s">
        <v>14</v>
      </c>
      <c r="F133" s="331">
        <v>815</v>
      </c>
      <c r="G133" s="118" t="s">
        <v>12</v>
      </c>
      <c r="H133" s="91">
        <f t="shared" si="6"/>
        <v>0</v>
      </c>
      <c r="I133" s="96"/>
      <c r="J133" s="101">
        <f t="shared" si="7"/>
        <v>0</v>
      </c>
      <c r="K133" s="51" t="s">
        <v>13</v>
      </c>
    </row>
    <row r="134" spans="2:11" x14ac:dyDescent="0.25">
      <c r="B134" s="81" t="s">
        <v>86</v>
      </c>
      <c r="C134" s="81"/>
      <c r="D134" s="165"/>
      <c r="E134" s="82" t="s">
        <v>14</v>
      </c>
      <c r="F134" s="331">
        <v>234</v>
      </c>
      <c r="G134" s="118" t="s">
        <v>12</v>
      </c>
      <c r="H134" s="91">
        <f t="shared" si="6"/>
        <v>0</v>
      </c>
      <c r="I134" s="96"/>
      <c r="J134" s="101">
        <f t="shared" si="7"/>
        <v>0</v>
      </c>
      <c r="K134" s="51" t="s">
        <v>13</v>
      </c>
    </row>
    <row r="135" spans="2:11" x14ac:dyDescent="0.25">
      <c r="B135" s="81" t="s">
        <v>87</v>
      </c>
      <c r="C135" s="81"/>
      <c r="D135" s="165"/>
      <c r="E135" s="176" t="s">
        <v>15</v>
      </c>
      <c r="F135" s="331">
        <v>2100</v>
      </c>
      <c r="G135" s="118" t="s">
        <v>12</v>
      </c>
      <c r="H135" s="91">
        <f t="shared" si="6"/>
        <v>0</v>
      </c>
      <c r="I135" s="96"/>
      <c r="J135" s="101">
        <f t="shared" si="7"/>
        <v>0</v>
      </c>
      <c r="K135" s="51" t="s">
        <v>13</v>
      </c>
    </row>
    <row r="136" spans="2:11" ht="15" customHeight="1" x14ac:dyDescent="0.25">
      <c r="B136" s="81" t="s">
        <v>207</v>
      </c>
      <c r="C136" s="81"/>
      <c r="D136" s="165"/>
      <c r="E136" s="176" t="s">
        <v>16</v>
      </c>
      <c r="F136" s="333">
        <v>13</v>
      </c>
      <c r="G136" s="118" t="s">
        <v>12</v>
      </c>
      <c r="H136" s="91">
        <f t="shared" si="6"/>
        <v>0</v>
      </c>
      <c r="I136" s="96"/>
      <c r="J136" s="101">
        <f t="shared" si="7"/>
        <v>0</v>
      </c>
      <c r="K136" s="51" t="s">
        <v>13</v>
      </c>
    </row>
    <row r="137" spans="2:11" ht="15" customHeight="1" x14ac:dyDescent="0.25">
      <c r="B137" s="97"/>
      <c r="C137" s="97"/>
      <c r="D137" s="165"/>
      <c r="E137" s="185"/>
      <c r="F137" s="186"/>
      <c r="G137" s="94" t="s">
        <v>12</v>
      </c>
      <c r="H137" s="83">
        <f>ROUND(D137*F137,3)</f>
        <v>0</v>
      </c>
      <c r="I137" s="96"/>
      <c r="J137" s="101">
        <f>H137*(1-I137)</f>
        <v>0</v>
      </c>
      <c r="K137" s="51" t="s">
        <v>13</v>
      </c>
    </row>
    <row r="138" spans="2:11" ht="15" customHeight="1" x14ac:dyDescent="0.25">
      <c r="B138" s="97"/>
      <c r="C138" s="97"/>
      <c r="D138" s="165"/>
      <c r="E138" s="144"/>
      <c r="F138" s="186"/>
      <c r="G138" s="94" t="s">
        <v>12</v>
      </c>
      <c r="H138" s="83">
        <f>ROUND(D138*F138,3)</f>
        <v>0</v>
      </c>
      <c r="I138" s="96"/>
      <c r="J138" s="101">
        <f>H138*(1-I138)</f>
        <v>0</v>
      </c>
      <c r="K138" s="51" t="s">
        <v>13</v>
      </c>
    </row>
    <row r="139" spans="2:11" ht="15" customHeight="1" x14ac:dyDescent="0.25">
      <c r="B139" s="97"/>
      <c r="C139" s="97"/>
      <c r="D139" s="165"/>
      <c r="E139" s="185"/>
      <c r="F139" s="186"/>
      <c r="G139" s="94" t="s">
        <v>12</v>
      </c>
      <c r="H139" s="91">
        <f t="shared" si="6"/>
        <v>0</v>
      </c>
      <c r="I139" s="96"/>
      <c r="J139" s="101">
        <f t="shared" si="7"/>
        <v>0</v>
      </c>
      <c r="K139" s="51" t="s">
        <v>13</v>
      </c>
    </row>
    <row r="140" spans="2:11" x14ac:dyDescent="0.25">
      <c r="B140" s="162" t="s">
        <v>25</v>
      </c>
      <c r="C140" s="163"/>
      <c r="D140" s="168"/>
      <c r="E140" s="160"/>
      <c r="F140" s="161"/>
      <c r="G140" s="107" t="s">
        <v>12</v>
      </c>
      <c r="H140" s="91">
        <f t="shared" si="6"/>
        <v>0</v>
      </c>
      <c r="I140" s="108"/>
      <c r="J140" s="109">
        <f t="shared" si="7"/>
        <v>0</v>
      </c>
      <c r="K140" s="51" t="s">
        <v>13</v>
      </c>
    </row>
    <row r="141" spans="2:11" ht="35.25" customHeight="1" thickBot="1" x14ac:dyDescent="0.3">
      <c r="B141" s="390" t="s">
        <v>143</v>
      </c>
      <c r="C141" s="391"/>
      <c r="D141" s="389" t="s">
        <v>88</v>
      </c>
      <c r="E141" s="389"/>
      <c r="F141" s="389"/>
      <c r="G141" s="311" t="s">
        <v>12</v>
      </c>
      <c r="H141" s="312">
        <f>SUM(H45:H140)</f>
        <v>40601</v>
      </c>
      <c r="I141" s="106"/>
      <c r="J141" s="313">
        <f>SUM(J45:J140)</f>
        <v>40601</v>
      </c>
      <c r="K141" s="51" t="s">
        <v>13</v>
      </c>
    </row>
    <row r="142" spans="2:11" x14ac:dyDescent="0.25">
      <c r="B142" s="372" t="s">
        <v>131</v>
      </c>
      <c r="C142" s="373"/>
      <c r="D142" s="373"/>
      <c r="E142" s="373"/>
      <c r="F142" s="373"/>
      <c r="G142" s="373"/>
      <c r="H142" s="373"/>
      <c r="I142" s="373"/>
      <c r="J142" s="374"/>
      <c r="K142" s="52"/>
    </row>
    <row r="143" spans="2:11" x14ac:dyDescent="0.25">
      <c r="B143" s="201" t="s">
        <v>89</v>
      </c>
      <c r="C143" s="202"/>
      <c r="D143" s="203"/>
      <c r="E143" s="204"/>
      <c r="F143" s="205"/>
      <c r="G143" s="202"/>
      <c r="H143" s="205"/>
      <c r="I143" s="202"/>
      <c r="J143" s="206"/>
      <c r="K143" s="52"/>
    </row>
    <row r="144" spans="2:11" hidden="1" x14ac:dyDescent="0.25">
      <c r="D144"/>
      <c r="F144"/>
      <c r="H144"/>
      <c r="I144"/>
      <c r="J144"/>
      <c r="K144" s="52"/>
    </row>
    <row r="145" spans="2:11" x14ac:dyDescent="0.25">
      <c r="B145" s="143"/>
      <c r="C145" s="143"/>
      <c r="D145" s="165"/>
      <c r="E145" s="144"/>
      <c r="F145" s="149"/>
      <c r="G145" s="94" t="s">
        <v>12</v>
      </c>
      <c r="H145" s="95">
        <f>ROUND(D145*F145,3)</f>
        <v>0</v>
      </c>
      <c r="I145" s="147"/>
      <c r="J145" s="101">
        <f>H145*(1-I145)</f>
        <v>0</v>
      </c>
      <c r="K145" s="52"/>
    </row>
    <row r="146" spans="2:11" x14ac:dyDescent="0.25">
      <c r="B146" s="143"/>
      <c r="C146" s="143"/>
      <c r="D146" s="165"/>
      <c r="E146" s="144"/>
      <c r="F146" s="149"/>
      <c r="G146" s="94" t="s">
        <v>12</v>
      </c>
      <c r="H146" s="95">
        <f t="shared" ref="H146:H150" si="10">ROUND(D146*F146,3)</f>
        <v>0</v>
      </c>
      <c r="I146" s="147"/>
      <c r="J146" s="101">
        <f t="shared" ref="J146:J179" si="11">H146*(1-I146)</f>
        <v>0</v>
      </c>
      <c r="K146" s="52"/>
    </row>
    <row r="147" spans="2:11" x14ac:dyDescent="0.25">
      <c r="B147" s="143"/>
      <c r="C147" s="143"/>
      <c r="D147" s="165"/>
      <c r="E147" s="144"/>
      <c r="F147" s="149"/>
      <c r="G147" s="94" t="s">
        <v>12</v>
      </c>
      <c r="H147" s="95">
        <f t="shared" si="10"/>
        <v>0</v>
      </c>
      <c r="I147" s="147"/>
      <c r="J147" s="101">
        <f t="shared" si="11"/>
        <v>0</v>
      </c>
      <c r="K147" s="52"/>
    </row>
    <row r="148" spans="2:11" x14ac:dyDescent="0.25">
      <c r="B148" s="143"/>
      <c r="C148" s="143"/>
      <c r="D148" s="165"/>
      <c r="E148" s="144"/>
      <c r="F148" s="145"/>
      <c r="G148" s="94" t="s">
        <v>12</v>
      </c>
      <c r="H148" s="95">
        <f t="shared" si="10"/>
        <v>0</v>
      </c>
      <c r="I148" s="147"/>
      <c r="J148" s="101">
        <f t="shared" si="11"/>
        <v>0</v>
      </c>
      <c r="K148" s="52"/>
    </row>
    <row r="149" spans="2:11" x14ac:dyDescent="0.25">
      <c r="B149" s="143"/>
      <c r="C149" s="143"/>
      <c r="D149" s="165"/>
      <c r="E149" s="144"/>
      <c r="F149" s="149"/>
      <c r="G149" s="94" t="s">
        <v>12</v>
      </c>
      <c r="H149" s="95">
        <f t="shared" si="10"/>
        <v>0</v>
      </c>
      <c r="I149" s="147"/>
      <c r="J149" s="101">
        <f t="shared" si="11"/>
        <v>0</v>
      </c>
      <c r="K149" s="52"/>
    </row>
    <row r="150" spans="2:11" x14ac:dyDescent="0.25">
      <c r="B150" s="150"/>
      <c r="C150" s="150"/>
      <c r="D150" s="169"/>
      <c r="E150" s="151"/>
      <c r="F150" s="152"/>
      <c r="G150" s="98" t="s">
        <v>12</v>
      </c>
      <c r="H150" s="95">
        <f t="shared" si="10"/>
        <v>0</v>
      </c>
      <c r="I150" s="148"/>
      <c r="J150" s="102">
        <f t="shared" si="11"/>
        <v>0</v>
      </c>
      <c r="K150" s="52"/>
    </row>
    <row r="151" spans="2:11" x14ac:dyDescent="0.25">
      <c r="B151" s="207" t="s">
        <v>138</v>
      </c>
      <c r="C151" s="207"/>
      <c r="D151" s="208"/>
      <c r="E151" s="209" t="s">
        <v>134</v>
      </c>
      <c r="F151" s="210"/>
      <c r="G151" s="211"/>
      <c r="H151" s="212"/>
      <c r="I151" s="64"/>
      <c r="J151" s="105"/>
      <c r="K151" s="52"/>
    </row>
    <row r="152" spans="2:11" x14ac:dyDescent="0.25">
      <c r="B152" s="143"/>
      <c r="C152" s="143"/>
      <c r="D152" s="165"/>
      <c r="E152" s="144"/>
      <c r="F152" s="149"/>
      <c r="G152" s="94" t="s">
        <v>12</v>
      </c>
      <c r="H152" s="95">
        <f>ROUND(D152*F152,3)</f>
        <v>0</v>
      </c>
      <c r="I152" s="96"/>
      <c r="J152" s="101">
        <f t="shared" si="11"/>
        <v>0</v>
      </c>
      <c r="K152" s="12"/>
    </row>
    <row r="153" spans="2:11" x14ac:dyDescent="0.25">
      <c r="B153" s="143"/>
      <c r="C153" s="143"/>
      <c r="D153" s="165"/>
      <c r="E153" s="144"/>
      <c r="F153" s="149"/>
      <c r="G153" s="94" t="s">
        <v>12</v>
      </c>
      <c r="H153" s="95">
        <f t="shared" ref="H153:H157" si="12">ROUND(D153*F153,3)</f>
        <v>0</v>
      </c>
      <c r="I153" s="96"/>
      <c r="J153" s="101">
        <f t="shared" si="11"/>
        <v>0</v>
      </c>
      <c r="K153" s="52"/>
    </row>
    <row r="154" spans="2:11" x14ac:dyDescent="0.25">
      <c r="B154" s="143"/>
      <c r="C154" s="143"/>
      <c r="D154" s="165"/>
      <c r="E154" s="144"/>
      <c r="F154" s="149"/>
      <c r="G154" s="94" t="s">
        <v>12</v>
      </c>
      <c r="H154" s="95">
        <f t="shared" si="12"/>
        <v>0</v>
      </c>
      <c r="I154" s="96"/>
      <c r="J154" s="101">
        <f t="shared" si="11"/>
        <v>0</v>
      </c>
      <c r="K154" s="52"/>
    </row>
    <row r="155" spans="2:11" x14ac:dyDescent="0.25">
      <c r="B155" s="143"/>
      <c r="C155" s="143"/>
      <c r="D155" s="165"/>
      <c r="E155" s="144"/>
      <c r="F155" s="149"/>
      <c r="G155" s="94" t="s">
        <v>12</v>
      </c>
      <c r="H155" s="95">
        <f t="shared" si="12"/>
        <v>0</v>
      </c>
      <c r="I155" s="96"/>
      <c r="J155" s="101">
        <f t="shared" si="11"/>
        <v>0</v>
      </c>
      <c r="K155" s="52"/>
    </row>
    <row r="156" spans="2:11" x14ac:dyDescent="0.25">
      <c r="B156" s="143"/>
      <c r="C156" s="143"/>
      <c r="D156" s="165"/>
      <c r="E156" s="144"/>
      <c r="F156" s="149"/>
      <c r="G156" s="94" t="s">
        <v>12</v>
      </c>
      <c r="H156" s="95">
        <f t="shared" si="12"/>
        <v>0</v>
      </c>
      <c r="I156" s="96"/>
      <c r="J156" s="101">
        <f t="shared" si="11"/>
        <v>0</v>
      </c>
      <c r="K156" s="52"/>
    </row>
    <row r="157" spans="2:11" x14ac:dyDescent="0.25">
      <c r="B157" s="150"/>
      <c r="C157" s="150"/>
      <c r="D157" s="169"/>
      <c r="E157" s="151"/>
      <c r="F157" s="152"/>
      <c r="G157" s="98" t="s">
        <v>12</v>
      </c>
      <c r="H157" s="95">
        <f t="shared" si="12"/>
        <v>0</v>
      </c>
      <c r="I157" s="99"/>
      <c r="J157" s="102">
        <f t="shared" si="11"/>
        <v>0</v>
      </c>
      <c r="K157" s="52"/>
    </row>
    <row r="158" spans="2:11" x14ac:dyDescent="0.25">
      <c r="B158" s="213" t="s">
        <v>90</v>
      </c>
      <c r="C158" s="213"/>
      <c r="D158" s="214"/>
      <c r="E158" s="215"/>
      <c r="F158" s="216"/>
      <c r="G158" s="213"/>
      <c r="H158" s="216"/>
      <c r="I158" s="217"/>
      <c r="J158" s="216"/>
      <c r="K158" s="52"/>
    </row>
    <row r="159" spans="2:11" x14ac:dyDescent="0.25">
      <c r="B159" s="81" t="s">
        <v>91</v>
      </c>
      <c r="C159" s="81"/>
      <c r="D159" s="165"/>
      <c r="E159" s="119" t="s">
        <v>20</v>
      </c>
      <c r="F159" s="180">
        <v>90</v>
      </c>
      <c r="G159" s="94" t="s">
        <v>12</v>
      </c>
      <c r="H159" s="95">
        <f>ROUND(D159*F159,3)</f>
        <v>0</v>
      </c>
      <c r="I159" s="96"/>
      <c r="J159" s="101">
        <f t="shared" si="11"/>
        <v>0</v>
      </c>
      <c r="K159" s="52"/>
    </row>
    <row r="160" spans="2:11" x14ac:dyDescent="0.25">
      <c r="B160" s="81" t="s">
        <v>92</v>
      </c>
      <c r="C160" s="81"/>
      <c r="D160" s="165"/>
      <c r="E160" s="119" t="s">
        <v>20</v>
      </c>
      <c r="F160" s="180">
        <v>105</v>
      </c>
      <c r="G160" s="94" t="s">
        <v>12</v>
      </c>
      <c r="H160" s="95">
        <f t="shared" ref="H160:H166" si="13">ROUND(D160*F160,3)</f>
        <v>0</v>
      </c>
      <c r="I160" s="96"/>
      <c r="J160" s="101">
        <f t="shared" si="11"/>
        <v>0</v>
      </c>
      <c r="K160" s="12"/>
    </row>
    <row r="161" spans="2:11" x14ac:dyDescent="0.25">
      <c r="B161" s="81" t="s">
        <v>93</v>
      </c>
      <c r="C161" s="81"/>
      <c r="D161" s="165"/>
      <c r="E161" s="119" t="s">
        <v>17</v>
      </c>
      <c r="F161" s="180">
        <v>2599</v>
      </c>
      <c r="G161" s="94" t="s">
        <v>12</v>
      </c>
      <c r="H161" s="95">
        <f t="shared" si="13"/>
        <v>0</v>
      </c>
      <c r="I161" s="96"/>
      <c r="J161" s="101">
        <f t="shared" si="11"/>
        <v>0</v>
      </c>
      <c r="K161" s="52"/>
    </row>
    <row r="162" spans="2:11" x14ac:dyDescent="0.25">
      <c r="B162" s="81" t="s">
        <v>130</v>
      </c>
      <c r="C162" s="81"/>
      <c r="D162" s="165"/>
      <c r="E162" s="119" t="s">
        <v>17</v>
      </c>
      <c r="F162" s="180">
        <v>9228</v>
      </c>
      <c r="G162" s="94" t="s">
        <v>12</v>
      </c>
      <c r="H162" s="95">
        <f t="shared" si="13"/>
        <v>0</v>
      </c>
      <c r="I162" s="96"/>
      <c r="J162" s="101">
        <f t="shared" si="11"/>
        <v>0</v>
      </c>
      <c r="K162" s="52"/>
    </row>
    <row r="163" spans="2:11" x14ac:dyDescent="0.25">
      <c r="B163" s="81" t="s">
        <v>94</v>
      </c>
      <c r="C163" s="81"/>
      <c r="D163" s="165"/>
      <c r="E163" s="119" t="s">
        <v>17</v>
      </c>
      <c r="F163" s="180">
        <v>1852</v>
      </c>
      <c r="G163" s="94" t="s">
        <v>12</v>
      </c>
      <c r="H163" s="95">
        <f t="shared" si="13"/>
        <v>0</v>
      </c>
      <c r="I163" s="96"/>
      <c r="J163" s="101">
        <f t="shared" si="11"/>
        <v>0</v>
      </c>
      <c r="K163" s="52"/>
    </row>
    <row r="164" spans="2:11" x14ac:dyDescent="0.25">
      <c r="B164" s="81" t="s">
        <v>95</v>
      </c>
      <c r="C164" s="81"/>
      <c r="D164" s="165"/>
      <c r="E164" s="117" t="s">
        <v>17</v>
      </c>
      <c r="F164" s="156"/>
      <c r="G164" s="94" t="s">
        <v>12</v>
      </c>
      <c r="H164" s="95">
        <f t="shared" si="13"/>
        <v>0</v>
      </c>
      <c r="I164" s="96"/>
      <c r="J164" s="101">
        <f t="shared" si="11"/>
        <v>0</v>
      </c>
      <c r="K164" s="52"/>
    </row>
    <row r="165" spans="2:11" x14ac:dyDescent="0.25">
      <c r="B165" s="137" t="s">
        <v>214</v>
      </c>
      <c r="C165" s="137"/>
      <c r="D165" s="165">
        <v>2</v>
      </c>
      <c r="E165" s="144" t="s">
        <v>17</v>
      </c>
      <c r="F165" s="145">
        <v>2500</v>
      </c>
      <c r="G165" s="94" t="s">
        <v>12</v>
      </c>
      <c r="H165" s="95">
        <f t="shared" si="13"/>
        <v>5000</v>
      </c>
      <c r="I165" s="96"/>
      <c r="J165" s="101">
        <f t="shared" si="11"/>
        <v>5000</v>
      </c>
      <c r="K165" s="52"/>
    </row>
    <row r="166" spans="2:11" x14ac:dyDescent="0.25">
      <c r="B166" s="153" t="s">
        <v>25</v>
      </c>
      <c r="C166" s="154"/>
      <c r="D166" s="169"/>
      <c r="E166" s="151"/>
      <c r="F166" s="155"/>
      <c r="G166" s="98" t="s">
        <v>12</v>
      </c>
      <c r="H166" s="95">
        <f t="shared" si="13"/>
        <v>0</v>
      </c>
      <c r="I166" s="99"/>
      <c r="J166" s="102">
        <f t="shared" si="11"/>
        <v>0</v>
      </c>
      <c r="K166" s="12"/>
    </row>
    <row r="167" spans="2:11" x14ac:dyDescent="0.25">
      <c r="B167" s="213" t="s">
        <v>96</v>
      </c>
      <c r="C167" s="213"/>
      <c r="D167" s="214"/>
      <c r="E167" s="218"/>
      <c r="F167" s="216"/>
      <c r="G167" s="213"/>
      <c r="H167" s="216"/>
      <c r="I167" s="217"/>
      <c r="J167" s="216"/>
      <c r="K167" s="52"/>
    </row>
    <row r="168" spans="2:11" x14ac:dyDescent="0.25">
      <c r="B168" s="81" t="s">
        <v>97</v>
      </c>
      <c r="C168" s="81"/>
      <c r="D168" s="165"/>
      <c r="E168" s="120" t="s">
        <v>20</v>
      </c>
      <c r="F168" s="180">
        <v>90</v>
      </c>
      <c r="G168" s="94" t="s">
        <v>12</v>
      </c>
      <c r="H168" s="95">
        <f>ROUND(D168*F168,3)</f>
        <v>0</v>
      </c>
      <c r="I168" s="147"/>
      <c r="J168" s="101">
        <f t="shared" si="11"/>
        <v>0</v>
      </c>
      <c r="K168" s="52"/>
    </row>
    <row r="169" spans="2:11" x14ac:dyDescent="0.25">
      <c r="B169" s="81" t="s">
        <v>98</v>
      </c>
      <c r="C169" s="81"/>
      <c r="D169" s="165"/>
      <c r="E169" s="119" t="s">
        <v>17</v>
      </c>
      <c r="F169" s="180">
        <v>6136</v>
      </c>
      <c r="G169" s="94" t="s">
        <v>12</v>
      </c>
      <c r="H169" s="95">
        <f t="shared" ref="H169:H173" si="14">ROUND(D169*F169,3)</f>
        <v>0</v>
      </c>
      <c r="I169" s="147"/>
      <c r="J169" s="101">
        <f t="shared" si="11"/>
        <v>0</v>
      </c>
      <c r="K169" s="52"/>
    </row>
    <row r="170" spans="2:11" x14ac:dyDescent="0.25">
      <c r="B170" s="81" t="s">
        <v>99</v>
      </c>
      <c r="C170" s="81"/>
      <c r="D170" s="165"/>
      <c r="E170" s="119" t="s">
        <v>17</v>
      </c>
      <c r="F170" s="180">
        <v>1962</v>
      </c>
      <c r="G170" s="94" t="s">
        <v>12</v>
      </c>
      <c r="H170" s="95">
        <f t="shared" si="14"/>
        <v>0</v>
      </c>
      <c r="I170" s="147"/>
      <c r="J170" s="101">
        <f t="shared" si="11"/>
        <v>0</v>
      </c>
      <c r="K170" s="52"/>
    </row>
    <row r="171" spans="2:11" ht="15" customHeight="1" x14ac:dyDescent="0.25">
      <c r="B171" s="81" t="s">
        <v>100</v>
      </c>
      <c r="C171" s="81"/>
      <c r="D171" s="165"/>
      <c r="E171" s="117" t="s">
        <v>17</v>
      </c>
      <c r="F171" s="157"/>
      <c r="G171" s="94" t="s">
        <v>12</v>
      </c>
      <c r="H171" s="95">
        <f t="shared" si="14"/>
        <v>0</v>
      </c>
      <c r="I171" s="147"/>
      <c r="J171" s="101">
        <f t="shared" si="11"/>
        <v>0</v>
      </c>
      <c r="K171" s="54"/>
    </row>
    <row r="172" spans="2:11" x14ac:dyDescent="0.25">
      <c r="B172" s="137"/>
      <c r="C172" s="137"/>
      <c r="D172" s="165"/>
      <c r="E172" s="144"/>
      <c r="F172" s="145"/>
      <c r="G172" s="94" t="s">
        <v>12</v>
      </c>
      <c r="H172" s="95">
        <f t="shared" si="14"/>
        <v>0</v>
      </c>
      <c r="I172" s="147"/>
      <c r="J172" s="101">
        <f t="shared" si="11"/>
        <v>0</v>
      </c>
      <c r="K172" s="45"/>
    </row>
    <row r="173" spans="2:11" x14ac:dyDescent="0.25">
      <c r="B173" s="153" t="s">
        <v>25</v>
      </c>
      <c r="C173" s="154"/>
      <c r="D173" s="169"/>
      <c r="E173" s="151"/>
      <c r="F173" s="155"/>
      <c r="G173" s="98" t="s">
        <v>12</v>
      </c>
      <c r="H173" s="95">
        <f t="shared" si="14"/>
        <v>0</v>
      </c>
      <c r="I173" s="148"/>
      <c r="J173" s="102">
        <f t="shared" si="11"/>
        <v>0</v>
      </c>
      <c r="K173" s="50"/>
    </row>
    <row r="174" spans="2:11" x14ac:dyDescent="0.25">
      <c r="B174" s="213" t="s">
        <v>132</v>
      </c>
      <c r="C174" s="213"/>
      <c r="D174" s="219"/>
      <c r="E174" s="220" t="s">
        <v>133</v>
      </c>
      <c r="F174" s="216"/>
      <c r="G174" s="213"/>
      <c r="H174" s="216"/>
      <c r="I174" s="217"/>
      <c r="J174" s="216"/>
      <c r="K174" s="55"/>
    </row>
    <row r="175" spans="2:11" x14ac:dyDescent="0.25">
      <c r="B175" s="143"/>
      <c r="C175" s="143"/>
      <c r="D175" s="165"/>
      <c r="E175" s="93" t="s">
        <v>17</v>
      </c>
      <c r="F175" s="149"/>
      <c r="G175" s="94" t="s">
        <v>12</v>
      </c>
      <c r="H175" s="95">
        <f>ROUND(D175*F175,3)</f>
        <v>0</v>
      </c>
      <c r="I175" s="147"/>
      <c r="J175" s="101">
        <f t="shared" si="11"/>
        <v>0</v>
      </c>
      <c r="K175" s="55"/>
    </row>
    <row r="176" spans="2:11" x14ac:dyDescent="0.25">
      <c r="B176" s="143"/>
      <c r="C176" s="143"/>
      <c r="D176" s="165"/>
      <c r="E176" s="93" t="s">
        <v>17</v>
      </c>
      <c r="F176" s="149"/>
      <c r="G176" s="94" t="s">
        <v>12</v>
      </c>
      <c r="H176" s="95">
        <f t="shared" ref="H176:H179" si="15">ROUND(D176*F176,3)</f>
        <v>0</v>
      </c>
      <c r="I176" s="147"/>
      <c r="J176" s="101">
        <f t="shared" si="11"/>
        <v>0</v>
      </c>
      <c r="K176" s="55"/>
    </row>
    <row r="177" spans="1:11" x14ac:dyDescent="0.25">
      <c r="B177" s="143"/>
      <c r="C177" s="143"/>
      <c r="D177" s="165"/>
      <c r="E177" s="93" t="s">
        <v>17</v>
      </c>
      <c r="F177" s="149"/>
      <c r="G177" s="94" t="s">
        <v>12</v>
      </c>
      <c r="H177" s="95">
        <f t="shared" si="15"/>
        <v>0</v>
      </c>
      <c r="I177" s="147"/>
      <c r="J177" s="101">
        <f t="shared" si="11"/>
        <v>0</v>
      </c>
      <c r="K177" s="16"/>
    </row>
    <row r="178" spans="1:11" x14ac:dyDescent="0.25">
      <c r="B178" s="143"/>
      <c r="C178" s="143"/>
      <c r="D178" s="165"/>
      <c r="E178" s="93" t="s">
        <v>17</v>
      </c>
      <c r="F178" s="149"/>
      <c r="G178" s="94" t="s">
        <v>12</v>
      </c>
      <c r="H178" s="95">
        <f t="shared" si="15"/>
        <v>0</v>
      </c>
      <c r="I178" s="147"/>
      <c r="J178" s="101">
        <f t="shared" si="11"/>
        <v>0</v>
      </c>
      <c r="K178" s="16"/>
    </row>
    <row r="179" spans="1:11" x14ac:dyDescent="0.25">
      <c r="B179" s="143"/>
      <c r="C179" s="143"/>
      <c r="D179" s="165"/>
      <c r="E179" s="93" t="s">
        <v>17</v>
      </c>
      <c r="F179" s="149"/>
      <c r="G179" s="94" t="s">
        <v>12</v>
      </c>
      <c r="H179" s="95">
        <f t="shared" si="15"/>
        <v>0</v>
      </c>
      <c r="I179" s="147"/>
      <c r="J179" s="101">
        <f t="shared" si="11"/>
        <v>0</v>
      </c>
      <c r="K179" s="16"/>
    </row>
    <row r="180" spans="1:11" ht="15.75" x14ac:dyDescent="0.25">
      <c r="B180" s="398" t="s">
        <v>142</v>
      </c>
      <c r="C180" s="399"/>
      <c r="D180" s="400" t="s">
        <v>101</v>
      </c>
      <c r="E180" s="400"/>
      <c r="F180" s="400"/>
      <c r="G180" s="221" t="s">
        <v>12</v>
      </c>
      <c r="H180" s="222">
        <f>SUM(H145:H179)</f>
        <v>5000</v>
      </c>
      <c r="I180" s="223"/>
      <c r="J180" s="224">
        <f>SUM(J145:J179)</f>
        <v>5000</v>
      </c>
      <c r="K180" s="16"/>
    </row>
    <row r="181" spans="1:11" x14ac:dyDescent="0.25">
      <c r="A181" s="329"/>
      <c r="B181" s="348" t="s">
        <v>135</v>
      </c>
      <c r="C181" s="348"/>
      <c r="D181" s="349"/>
      <c r="E181" s="350" t="s">
        <v>30</v>
      </c>
      <c r="F181" s="351"/>
      <c r="G181" s="353" t="s">
        <v>12</v>
      </c>
      <c r="H181" s="355">
        <f>ROUND(F181,3)</f>
        <v>0</v>
      </c>
      <c r="I181" s="357"/>
      <c r="J181" s="230">
        <f>H181</f>
        <v>0</v>
      </c>
      <c r="K181" s="16"/>
    </row>
    <row r="182" spans="1:11" x14ac:dyDescent="0.25">
      <c r="B182" s="225" t="s">
        <v>148</v>
      </c>
      <c r="C182" s="226"/>
      <c r="D182" s="227"/>
      <c r="E182" s="228" t="s">
        <v>30</v>
      </c>
      <c r="F182" s="61"/>
      <c r="G182" s="354" t="s">
        <v>12</v>
      </c>
      <c r="H182" s="356">
        <f>ROUND(F182,3)</f>
        <v>0</v>
      </c>
      <c r="I182" s="358"/>
      <c r="J182" s="352">
        <f>H182</f>
        <v>0</v>
      </c>
      <c r="K182" s="16"/>
    </row>
    <row r="183" spans="1:11" x14ac:dyDescent="0.25">
      <c r="B183" s="231"/>
      <c r="C183" s="232"/>
      <c r="D183" s="233"/>
      <c r="E183" s="234"/>
      <c r="F183" s="235"/>
      <c r="G183" s="236"/>
      <c r="H183" s="237"/>
      <c r="I183" s="229"/>
      <c r="J183" s="238"/>
      <c r="K183" s="16"/>
    </row>
    <row r="184" spans="1:11" ht="16.5" thickBot="1" x14ac:dyDescent="0.3">
      <c r="B184" s="239"/>
      <c r="C184" s="240"/>
      <c r="D184" s="241"/>
      <c r="E184" s="234"/>
      <c r="F184" s="242"/>
      <c r="G184" s="243"/>
      <c r="H184" s="242"/>
      <c r="I184" s="244" t="s">
        <v>102</v>
      </c>
      <c r="J184" s="245">
        <f>SUM(H41,H141,H180,H181,H182)</f>
        <v>98924.5</v>
      </c>
      <c r="K184" s="16"/>
    </row>
    <row r="185" spans="1:11" x14ac:dyDescent="0.25">
      <c r="B185" s="246"/>
      <c r="C185" s="247"/>
      <c r="D185" s="241"/>
      <c r="E185" s="234"/>
      <c r="F185" s="242"/>
      <c r="G185" s="243"/>
      <c r="H185" s="248"/>
      <c r="I185" s="249" t="s">
        <v>136</v>
      </c>
      <c r="J185" s="250"/>
      <c r="K185" s="49"/>
    </row>
    <row r="186" spans="1:11" x14ac:dyDescent="0.25">
      <c r="B186" s="246"/>
      <c r="C186" s="247"/>
      <c r="D186" s="241"/>
      <c r="E186" s="234"/>
      <c r="F186" s="251"/>
      <c r="G186" s="243"/>
      <c r="H186" s="248"/>
      <c r="I186" s="252"/>
      <c r="J186" s="250"/>
      <c r="K186" s="49"/>
    </row>
    <row r="187" spans="1:11" ht="15" customHeight="1" thickBot="1" x14ac:dyDescent="0.3">
      <c r="B187" s="246"/>
      <c r="C187" s="247"/>
      <c r="D187" s="241"/>
      <c r="E187" s="234"/>
      <c r="F187" s="242"/>
      <c r="G187" s="243"/>
      <c r="H187" s="248"/>
      <c r="I187" s="244" t="s">
        <v>109</v>
      </c>
      <c r="J187" s="253">
        <f>SUM(J41,J141,J180,J181,J182)</f>
        <v>98924.5</v>
      </c>
      <c r="K187" s="47"/>
    </row>
    <row r="188" spans="1:11" ht="15.75" thickTop="1" x14ac:dyDescent="0.25">
      <c r="B188" s="246"/>
      <c r="C188" s="247"/>
      <c r="D188" s="241"/>
      <c r="E188" s="234"/>
      <c r="F188" s="242"/>
      <c r="G188" s="243"/>
      <c r="H188" s="248"/>
      <c r="I188" s="249" t="s">
        <v>137</v>
      </c>
      <c r="J188" s="250"/>
      <c r="K188" s="48"/>
    </row>
    <row r="189" spans="1:11" x14ac:dyDescent="0.25">
      <c r="B189" s="246"/>
      <c r="C189" s="247"/>
      <c r="D189" s="241"/>
      <c r="E189" s="234"/>
      <c r="F189" s="251"/>
      <c r="G189" s="243"/>
      <c r="H189" s="248"/>
      <c r="I189" s="252"/>
      <c r="J189" s="250"/>
      <c r="K189" s="14"/>
    </row>
    <row r="190" spans="1:11" ht="16.5" thickBot="1" x14ac:dyDescent="0.3">
      <c r="B190" s="246"/>
      <c r="C190" s="247"/>
      <c r="D190" s="241"/>
      <c r="E190" s="234"/>
      <c r="F190" s="242"/>
      <c r="G190" s="243"/>
      <c r="H190" s="248"/>
      <c r="I190" s="244" t="s">
        <v>103</v>
      </c>
      <c r="J190" s="254">
        <f>SUM(H13:H23,H141)*0.2</f>
        <v>15129.1</v>
      </c>
      <c r="K190" s="56"/>
    </row>
    <row r="191" spans="1:11" ht="15.75" thickTop="1" x14ac:dyDescent="0.25">
      <c r="B191" s="246"/>
      <c r="C191" s="247"/>
      <c r="D191" s="241"/>
      <c r="E191" s="234"/>
      <c r="F191" s="242"/>
      <c r="G191" s="243"/>
      <c r="H191" s="248"/>
      <c r="I191" s="249" t="s">
        <v>104</v>
      </c>
      <c r="J191" s="250"/>
      <c r="K191" s="56"/>
    </row>
    <row r="192" spans="1:11" x14ac:dyDescent="0.25">
      <c r="B192" s="255"/>
      <c r="C192" s="256"/>
      <c r="D192" s="257"/>
      <c r="E192" s="258"/>
      <c r="F192" s="259"/>
      <c r="G192" s="260"/>
      <c r="H192" s="261"/>
      <c r="I192" s="262"/>
      <c r="J192" s="263"/>
      <c r="K192" s="14"/>
    </row>
    <row r="193" spans="2:11" x14ac:dyDescent="0.25">
      <c r="B193" s="15"/>
      <c r="C193" s="15"/>
      <c r="D193" s="67"/>
      <c r="E193" s="9"/>
      <c r="F193" s="32"/>
      <c r="G193" s="10"/>
      <c r="H193" s="33"/>
      <c r="I193" s="8"/>
      <c r="J193" s="42"/>
      <c r="K193" s="11"/>
    </row>
    <row r="194" spans="2:11" x14ac:dyDescent="0.25">
      <c r="B194" s="401" t="s">
        <v>105</v>
      </c>
      <c r="C194" s="402"/>
      <c r="D194" s="402"/>
      <c r="E194" s="405"/>
      <c r="F194" s="265"/>
      <c r="G194" s="264"/>
      <c r="H194" s="265"/>
      <c r="I194" s="266"/>
      <c r="J194" s="267"/>
      <c r="K194" s="44"/>
    </row>
    <row r="195" spans="2:11" x14ac:dyDescent="0.25">
      <c r="B195" s="403"/>
      <c r="C195" s="404"/>
      <c r="D195" s="404"/>
      <c r="E195" s="406"/>
      <c r="F195" s="269"/>
      <c r="G195" s="268"/>
      <c r="H195" s="269"/>
      <c r="I195" s="270"/>
      <c r="J195" s="271"/>
      <c r="K195" s="56"/>
    </row>
    <row r="196" spans="2:11" x14ac:dyDescent="0.25">
      <c r="B196" s="386" t="s">
        <v>139</v>
      </c>
      <c r="C196" s="387"/>
      <c r="D196" s="387"/>
      <c r="E196" s="387"/>
      <c r="F196" s="387"/>
      <c r="G196" s="387"/>
      <c r="H196" s="387"/>
      <c r="I196" s="387"/>
      <c r="J196" s="388"/>
      <c r="K196" s="11"/>
    </row>
    <row r="197" spans="2:11" x14ac:dyDescent="0.25">
      <c r="B197" s="386"/>
      <c r="C197" s="387"/>
      <c r="D197" s="387"/>
      <c r="E197" s="387"/>
      <c r="F197" s="387"/>
      <c r="G197" s="387"/>
      <c r="H197" s="387"/>
      <c r="I197" s="387"/>
      <c r="J197" s="388"/>
      <c r="K197" s="11"/>
    </row>
    <row r="198" spans="2:11" x14ac:dyDescent="0.25">
      <c r="B198" s="239"/>
      <c r="C198" s="240"/>
      <c r="D198" s="272"/>
      <c r="E198" s="14"/>
      <c r="F198" s="31"/>
      <c r="G198" s="14"/>
      <c r="H198" s="31"/>
      <c r="I198" s="14"/>
      <c r="J198" s="57"/>
      <c r="K198" s="56"/>
    </row>
    <row r="199" spans="2:11" x14ac:dyDescent="0.25">
      <c r="B199" s="239"/>
      <c r="C199" s="240"/>
      <c r="D199" s="273"/>
      <c r="E199" s="27"/>
      <c r="F199" s="33"/>
      <c r="G199" s="11"/>
      <c r="H199" s="33"/>
      <c r="I199" s="8"/>
      <c r="J199" s="58"/>
      <c r="K199" s="11"/>
    </row>
    <row r="200" spans="2:11" x14ac:dyDescent="0.25">
      <c r="B200" s="239"/>
      <c r="C200" s="240"/>
      <c r="D200" s="273"/>
      <c r="E200" s="27"/>
      <c r="F200" s="33"/>
      <c r="G200" s="11"/>
      <c r="H200" s="33"/>
      <c r="I200" s="8"/>
      <c r="J200" s="58"/>
      <c r="K200" s="56"/>
    </row>
    <row r="201" spans="2:11" x14ac:dyDescent="0.25">
      <c r="B201" s="239"/>
      <c r="C201" s="240"/>
      <c r="D201" s="272"/>
      <c r="E201" s="14"/>
      <c r="F201" s="31"/>
      <c r="G201" s="14"/>
      <c r="H201" s="31"/>
      <c r="I201" s="14"/>
      <c r="J201" s="57"/>
      <c r="K201" s="11"/>
    </row>
    <row r="202" spans="2:11" x14ac:dyDescent="0.25">
      <c r="B202" s="379"/>
      <c r="C202" s="380"/>
      <c r="D202" s="380"/>
      <c r="E202" s="11"/>
      <c r="F202" s="377"/>
      <c r="G202" s="377"/>
      <c r="H202" s="377"/>
      <c r="I202" s="377"/>
      <c r="J202" s="378"/>
      <c r="K202" s="46"/>
    </row>
    <row r="203" spans="2:11" x14ac:dyDescent="0.25">
      <c r="B203" s="274" t="s">
        <v>106</v>
      </c>
      <c r="C203" s="275"/>
      <c r="D203" s="273"/>
      <c r="E203" s="19"/>
      <c r="F203" s="33"/>
      <c r="G203" s="18"/>
      <c r="H203" s="33"/>
      <c r="I203" s="8"/>
      <c r="J203" s="58"/>
      <c r="K203" s="46"/>
    </row>
    <row r="204" spans="2:11" x14ac:dyDescent="0.25">
      <c r="B204" s="239"/>
      <c r="C204" s="240"/>
      <c r="D204" s="273"/>
      <c r="E204" s="27"/>
      <c r="F204" s="33"/>
      <c r="G204" s="11"/>
      <c r="H204" s="33"/>
      <c r="I204" s="8"/>
      <c r="J204" s="58"/>
    </row>
    <row r="205" spans="2:11" x14ac:dyDescent="0.25">
      <c r="B205" s="276"/>
      <c r="C205" s="277"/>
      <c r="D205" s="272"/>
      <c r="E205" s="11"/>
      <c r="F205" s="11"/>
      <c r="G205" s="11"/>
      <c r="H205" s="11"/>
      <c r="I205" s="11"/>
      <c r="J205" s="17"/>
    </row>
    <row r="206" spans="2:11" x14ac:dyDescent="0.25">
      <c r="B206" s="379"/>
      <c r="C206" s="380"/>
      <c r="D206" s="380"/>
      <c r="E206" s="11"/>
      <c r="F206" s="375"/>
      <c r="G206" s="375"/>
      <c r="H206" s="375"/>
      <c r="I206" s="375"/>
      <c r="J206" s="376"/>
    </row>
    <row r="207" spans="2:11" x14ac:dyDescent="0.25">
      <c r="B207" s="274" t="s">
        <v>107</v>
      </c>
      <c r="C207" s="277"/>
      <c r="D207" s="273"/>
      <c r="E207" s="27"/>
      <c r="F207" s="33" t="s">
        <v>3</v>
      </c>
      <c r="G207" s="11"/>
      <c r="H207" s="33"/>
      <c r="I207" s="8"/>
      <c r="J207" s="58"/>
    </row>
    <row r="208" spans="2:11" x14ac:dyDescent="0.25">
      <c r="B208" s="276"/>
      <c r="C208" s="277"/>
      <c r="D208" s="272"/>
      <c r="E208" s="11"/>
      <c r="F208" s="11"/>
      <c r="G208" s="11"/>
      <c r="H208" s="11"/>
      <c r="I208" s="11"/>
      <c r="J208" s="17"/>
    </row>
    <row r="209" spans="2:10" x14ac:dyDescent="0.25">
      <c r="B209" s="278"/>
      <c r="C209" s="279"/>
      <c r="D209" s="280"/>
      <c r="E209" s="27"/>
      <c r="F209" s="34"/>
      <c r="G209" s="27"/>
      <c r="H209" s="34"/>
      <c r="I209" s="20"/>
      <c r="J209" s="58"/>
    </row>
    <row r="210" spans="2:10" x14ac:dyDescent="0.25">
      <c r="B210" s="379"/>
      <c r="C210" s="380"/>
      <c r="D210" s="380"/>
      <c r="E210" s="11"/>
      <c r="F210" s="375"/>
      <c r="G210" s="375"/>
      <c r="H210" s="375"/>
      <c r="I210" s="375"/>
      <c r="J210" s="376"/>
    </row>
    <row r="211" spans="2:10" x14ac:dyDescent="0.25">
      <c r="B211" s="274" t="s">
        <v>129</v>
      </c>
      <c r="C211" s="277"/>
      <c r="D211" s="273"/>
      <c r="E211" s="21"/>
      <c r="F211" s="35" t="s">
        <v>3</v>
      </c>
      <c r="G211" s="22"/>
      <c r="H211" s="35"/>
      <c r="I211" s="23"/>
      <c r="J211" s="59"/>
    </row>
    <row r="212" spans="2:10" x14ac:dyDescent="0.25">
      <c r="B212" s="281"/>
      <c r="C212" s="282"/>
      <c r="D212" s="283"/>
      <c r="E212" s="24"/>
      <c r="F212" s="36"/>
      <c r="G212" s="25"/>
      <c r="H212" s="36"/>
      <c r="I212" s="26"/>
      <c r="J212" s="60"/>
    </row>
  </sheetData>
  <sheetProtection sheet="1" objects="1" scenarios="1"/>
  <protectedRanges>
    <protectedRange sqref="B5:C6 F5:G6 I5:J6 F20:F23 B36:F39 B23 I13:I41 D13:D35" name="Range1"/>
    <protectedRange sqref="F20:F23 F45 C51 D45:D77 C75 F76 B78:F81 I45:I81" name="Range2"/>
    <protectedRange sqref="F20:F23 F84 D84:D106 B109:F110 C107:D108 F107:F108 F111:F113 D111:D135 F132 B132:C132 D136:F136 B137:F140 I84:I141" name="Range3"/>
    <protectedRange sqref="F20:F23 B145:F150 I145:I150 B152:F157 I152:I157 I159:I166 D159:D164 F164 B165:F166 D168:D171 F171 B172:F173 I168:I173 I175:I180 F175:F179 B175:D179 F181:F182" name="Range4"/>
  </protectedRanges>
  <mergeCells count="23">
    <mergeCell ref="B3:J3"/>
    <mergeCell ref="I8:J8"/>
    <mergeCell ref="B196:J197"/>
    <mergeCell ref="D141:F141"/>
    <mergeCell ref="B141:C141"/>
    <mergeCell ref="D41:F41"/>
    <mergeCell ref="B41:C41"/>
    <mergeCell ref="B42:J42"/>
    <mergeCell ref="B180:C180"/>
    <mergeCell ref="D180:F180"/>
    <mergeCell ref="B194:D195"/>
    <mergeCell ref="E194:E195"/>
    <mergeCell ref="B142:J142"/>
    <mergeCell ref="B5:C5"/>
    <mergeCell ref="F5:G5"/>
    <mergeCell ref="I5:J5"/>
    <mergeCell ref="B10:J10"/>
    <mergeCell ref="F210:J210"/>
    <mergeCell ref="F206:J206"/>
    <mergeCell ref="F202:J202"/>
    <mergeCell ref="B202:D202"/>
    <mergeCell ref="B206:D206"/>
    <mergeCell ref="B210:D210"/>
  </mergeCells>
  <dataValidations count="1">
    <dataValidation type="whole" allowBlank="1" showInputMessage="1" showErrorMessage="1" error="Must be a whole number." sqref="D11:D39 F20:F23 F36:F39 F45 D45:D78 F76 F78 D79:D81 F79:F82 F84 D84:D140 F132 F107:F113 F137:F140 D145:D150 F145:F150 D152:D157 F152:F157 D159:D166 F164:F166 D168:D173 F171:F173 D175:D179 F175:F179 F181:F182" xr:uid="{BC55410D-5CCF-4F6C-9923-ACDE5A748602}">
      <formula1>0</formula1>
      <formula2>10000000</formula2>
    </dataValidation>
  </dataValidations>
  <pageMargins left="0.4" right="0.4" top="0.3" bottom="0.65" header="0.5" footer="0.5"/>
  <pageSetup scale="60" fitToHeight="0" orientation="portrait" r:id="rId1"/>
  <headerFooter alignWithMargins="0">
    <oddFooter>Page &amp;P of &amp;N</oddFooter>
  </headerFooter>
  <rowBreaks count="2" manualBreakCount="2">
    <brk id="78" max="10" man="1"/>
    <brk id="141" max="16383" man="1"/>
  </rowBreaks>
  <tableParts count="4">
    <tablePart r:id="rId2"/>
    <tablePart r:id="rId3"/>
    <tablePart r:id="rId4"/>
    <tablePart r:id="rId5"/>
  </tableParts>
  <extLst>
    <ext xmlns:x14="http://schemas.microsoft.com/office/spreadsheetml/2009/9/main" uri="{78C0D931-6437-407d-A8EE-F0AAD7539E65}">
      <x14:conditionalFormattings>
        <x14:conditionalFormatting xmlns:xm="http://schemas.microsoft.com/office/excel/2006/main">
          <x14:cfRule type="iconSet" priority="6" id="{F22F46E5-F46E-4F3D-A902-D17E47D504C5}">
            <x14:iconSet iconSet="3Symbols2" custom="1">
              <x14:cfvo type="percent">
                <xm:f>0</xm:f>
              </x14:cfvo>
              <x14:cfvo type="num">
                <xm:f>0</xm:f>
              </x14:cfvo>
              <x14:cfvo type="num" gte="0">
                <xm:f>5000</xm:f>
              </x14:cfvo>
              <x14:cfIcon iconSet="NoIcons" iconId="0"/>
              <x14:cfIcon iconSet="NoIcons" iconId="0"/>
              <x14:cfIcon iconSet="3Symbols2" iconId="0"/>
            </x14:iconSet>
          </x14:cfRule>
          <xm:sqref>D13</xm:sqref>
        </x14:conditionalFormatting>
        <x14:conditionalFormatting xmlns:xm="http://schemas.microsoft.com/office/excel/2006/main">
          <x14:cfRule type="iconSet" priority="5" id="{030216A8-E686-4A45-AE03-573F92A6105E}">
            <x14:iconSet iconSet="3Symbols2" custom="1">
              <x14:cfvo type="percent">
                <xm:f>0</xm:f>
              </x14:cfvo>
              <x14:cfvo type="num" gte="0">
                <xm:f>5000</xm:f>
              </x14:cfvo>
              <x14:cfvo type="num" gte="0">
                <xm:f>20000</xm:f>
              </x14:cfvo>
              <x14:cfIcon iconSet="3Symbols2" iconId="0"/>
              <x14:cfIcon iconSet="NoIcons" iconId="0"/>
              <x14:cfIcon iconSet="3Symbols2" iconId="0"/>
            </x14:iconSet>
          </x14:cfRule>
          <xm:sqref>D14</xm:sqref>
        </x14:conditionalFormatting>
        <x14:conditionalFormatting xmlns:xm="http://schemas.microsoft.com/office/excel/2006/main">
          <x14:cfRule type="iconSet" priority="4" id="{05DF64F0-DA9B-49B8-A607-9FAE40A7BE4A}">
            <x14:iconSet iconSet="3Symbols2" custom="1">
              <x14:cfvo type="percent">
                <xm:f>0</xm:f>
              </x14:cfvo>
              <x14:cfvo type="num" gte="0">
                <xm:f>20000</xm:f>
              </x14:cfvo>
              <x14:cfvo type="num" gte="0">
                <xm:f>50000</xm:f>
              </x14:cfvo>
              <x14:cfIcon iconSet="3Symbols2" iconId="0"/>
              <x14:cfIcon iconSet="NoIcons" iconId="0"/>
              <x14:cfIcon iconSet="3Symbols2" iconId="0"/>
            </x14:iconSet>
          </x14:cfRule>
          <xm:sqref>D15</xm:sqref>
        </x14:conditionalFormatting>
        <x14:conditionalFormatting xmlns:xm="http://schemas.microsoft.com/office/excel/2006/main">
          <x14:cfRule type="iconSet" priority="3" id="{EF6ECF2F-23A5-4691-993D-71D445ED24D5}">
            <x14:iconSet iconSet="3Symbols2" custom="1">
              <x14:cfvo type="percent">
                <xm:f>0</xm:f>
              </x14:cfvo>
              <x14:cfvo type="num" gte="0">
                <xm:f>50000</xm:f>
              </x14:cfvo>
              <x14:cfvo type="num" gte="0">
                <xm:f>200000</xm:f>
              </x14:cfvo>
              <x14:cfIcon iconSet="3Symbols2" iconId="0"/>
              <x14:cfIcon iconSet="NoIcons" iconId="0"/>
              <x14:cfIcon iconSet="3Symbols2" iconId="0"/>
            </x14:iconSet>
          </x14:cfRule>
          <xm:sqref>D16</xm:sqref>
        </x14:conditionalFormatting>
        <x14:conditionalFormatting xmlns:xm="http://schemas.microsoft.com/office/excel/2006/main">
          <x14:cfRule type="iconSet" priority="2" id="{E2A8CD0F-6605-4A15-A39D-FFF5E9029474}">
            <x14:iconSet iconSet="3Symbols2" custom="1">
              <x14:cfvo type="percent">
                <xm:f>0</xm:f>
              </x14:cfvo>
              <x14:cfvo type="num" gte="0">
                <xm:f>200000</xm:f>
              </x14:cfvo>
              <x14:cfvo type="num" gte="0">
                <xm:f>200000</xm:f>
              </x14:cfvo>
              <x14:cfIcon iconSet="3Symbols2" iconId="0"/>
              <x14:cfIcon iconSet="NoIcons" iconId="0"/>
              <x14:cfIcon iconSet="NoIcons" iconId="0"/>
            </x14:iconSet>
          </x14:cfRule>
          <xm:sqref>D17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Intro</vt:lpstr>
      <vt:lpstr>FAE</vt:lpstr>
      <vt:lpstr>FAE!Print_Titles</vt:lpstr>
      <vt:lpstr>Intro!Print_Titles</vt:lpstr>
    </vt:vector>
  </TitlesOfParts>
  <Company>El Paso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LaForce</dc:creator>
  <cp:lastModifiedBy>Kofford, Kevin</cp:lastModifiedBy>
  <cp:lastPrinted>2025-12-30T20:50:09Z</cp:lastPrinted>
  <dcterms:created xsi:type="dcterms:W3CDTF">2019-02-28T23:03:09Z</dcterms:created>
  <dcterms:modified xsi:type="dcterms:W3CDTF">2026-06-19T20:36:26Z</dcterms:modified>
</cp:coreProperties>
</file>