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mc:AlternateContent xmlns:mc="http://schemas.openxmlformats.org/markup-compatibility/2006">
    <mc:Choice Requires="x15">
      <x15ac:absPath xmlns:x15ac="http://schemas.microsoft.com/office/spreadsheetml/2010/11/ac" url="https://stanleyconsultants-my.sharepoint.com/personal/10470_stanleygroup_com/Documents/Documents/Projects/CSU/Midway to Kelker/Submittals/"/>
    </mc:Choice>
  </mc:AlternateContent>
  <xr:revisionPtr revIDLastSave="1" documentId="8_{C6758715-33BD-45B3-A9FC-559D6E125DA4}" xr6:coauthVersionLast="47" xr6:coauthVersionMax="47" xr10:uidLastSave="{B0B0514A-4359-4D87-97B9-A8977B44C0B2}"/>
  <bookViews>
    <workbookView xWindow="-96" yWindow="-96" windowWidth="23232" windowHeight="13992" tabRatio="398" firstSheet="1" activeTab="1" xr2:uid="{00000000-000D-0000-FFFF-FFFF00000000}"/>
  </bookViews>
  <sheets>
    <sheet name="Intro" sheetId="3" r:id="rId1"/>
    <sheet name="FAE" sheetId="1" r:id="rId2"/>
  </sheets>
  <definedNames>
    <definedName name="_xlnm.Print_Titles" localSheetId="1">FAE!$3:$9</definedName>
    <definedName name="_xlnm.Print_Titles" localSheetId="0">Intro!$5:$11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2" i="1" l="1"/>
  <c r="J22" i="1" s="1"/>
  <c r="H23" i="1"/>
  <c r="J23" i="1" s="1"/>
  <c r="H24" i="1"/>
  <c r="J24" i="1" s="1"/>
  <c r="H85" i="1"/>
  <c r="J85" i="1" s="1"/>
  <c r="H186" i="1"/>
  <c r="H113" i="1" l="1"/>
  <c r="J113" i="1" s="1"/>
  <c r="H114" i="1"/>
  <c r="J114" i="1" s="1"/>
  <c r="H141" i="1"/>
  <c r="J141" i="1" s="1"/>
  <c r="H142" i="1"/>
  <c r="J142" i="1" s="1"/>
  <c r="H39" i="1"/>
  <c r="J39" i="1" s="1"/>
  <c r="H40" i="1"/>
  <c r="J40" i="1" s="1"/>
  <c r="H41" i="1"/>
  <c r="H83" i="1"/>
  <c r="J83" i="1" s="1"/>
  <c r="H82" i="1"/>
  <c r="J82" i="1" s="1"/>
  <c r="H80" i="1"/>
  <c r="J80" i="1" s="1"/>
  <c r="H174" i="1" l="1"/>
  <c r="H173" i="1"/>
  <c r="H172" i="1"/>
  <c r="H165" i="1"/>
  <c r="H163" i="1"/>
  <c r="H138" i="1"/>
  <c r="H134" i="1"/>
  <c r="H130" i="1"/>
  <c r="H126" i="1"/>
  <c r="H122" i="1"/>
  <c r="H118" i="1"/>
  <c r="H108" i="1"/>
  <c r="H107" i="1"/>
  <c r="H104" i="1"/>
  <c r="H103" i="1"/>
  <c r="H100" i="1"/>
  <c r="H99" i="1"/>
  <c r="H96" i="1"/>
  <c r="H95" i="1"/>
  <c r="H92" i="1"/>
  <c r="H91" i="1"/>
  <c r="H48" i="1"/>
  <c r="H53" i="1"/>
  <c r="H54" i="1"/>
  <c r="H61" i="1"/>
  <c r="H62" i="1"/>
  <c r="H64" i="1"/>
  <c r="H69" i="1"/>
  <c r="H70" i="1"/>
  <c r="H72" i="1"/>
  <c r="H77" i="1"/>
  <c r="H78" i="1"/>
  <c r="H81" i="1"/>
  <c r="H37" i="1"/>
  <c r="H36" i="1"/>
  <c r="H35" i="1"/>
  <c r="H29" i="1"/>
  <c r="H28" i="1"/>
  <c r="H27" i="1"/>
  <c r="H26" i="1"/>
  <c r="H25" i="1"/>
  <c r="H21" i="1"/>
  <c r="H20" i="1"/>
  <c r="H19" i="1"/>
  <c r="H187" i="1"/>
  <c r="H180" i="1"/>
  <c r="H181" i="1"/>
  <c r="H182" i="1"/>
  <c r="H183" i="1"/>
  <c r="H179" i="1"/>
  <c r="H175" i="1"/>
  <c r="H176" i="1"/>
  <c r="H177" i="1"/>
  <c r="H164" i="1"/>
  <c r="H166" i="1"/>
  <c r="H167" i="1"/>
  <c r="H168" i="1"/>
  <c r="H169" i="1"/>
  <c r="H170" i="1"/>
  <c r="H157" i="1"/>
  <c r="H158" i="1"/>
  <c r="H159" i="1"/>
  <c r="H160" i="1"/>
  <c r="H161" i="1"/>
  <c r="H156" i="1"/>
  <c r="H150" i="1"/>
  <c r="H151" i="1"/>
  <c r="H152" i="1"/>
  <c r="H153" i="1"/>
  <c r="H154" i="1"/>
  <c r="H149" i="1"/>
  <c r="H89" i="1"/>
  <c r="H90" i="1"/>
  <c r="H93" i="1"/>
  <c r="H94" i="1"/>
  <c r="H97" i="1"/>
  <c r="H98" i="1"/>
  <c r="H101" i="1"/>
  <c r="H102" i="1"/>
  <c r="H105" i="1"/>
  <c r="H106" i="1"/>
  <c r="H109" i="1"/>
  <c r="H110" i="1"/>
  <c r="H111" i="1"/>
  <c r="H112" i="1"/>
  <c r="H115" i="1"/>
  <c r="H116" i="1"/>
  <c r="H117" i="1"/>
  <c r="H119" i="1"/>
  <c r="H120" i="1"/>
  <c r="H121" i="1"/>
  <c r="H123" i="1"/>
  <c r="H124" i="1"/>
  <c r="H125" i="1"/>
  <c r="H127" i="1"/>
  <c r="H128" i="1"/>
  <c r="H129" i="1"/>
  <c r="H131" i="1"/>
  <c r="H132" i="1"/>
  <c r="H133" i="1"/>
  <c r="H135" i="1"/>
  <c r="H136" i="1"/>
  <c r="H137" i="1"/>
  <c r="H139" i="1"/>
  <c r="H140" i="1"/>
  <c r="H143" i="1"/>
  <c r="H144" i="1"/>
  <c r="H88" i="1"/>
  <c r="H49" i="1"/>
  <c r="H50" i="1"/>
  <c r="H51" i="1"/>
  <c r="H52" i="1"/>
  <c r="H55" i="1"/>
  <c r="H56" i="1"/>
  <c r="H57" i="1"/>
  <c r="H58" i="1"/>
  <c r="H59" i="1"/>
  <c r="H60" i="1"/>
  <c r="H63" i="1"/>
  <c r="H65" i="1"/>
  <c r="H66" i="1"/>
  <c r="H67" i="1"/>
  <c r="H68" i="1"/>
  <c r="H71" i="1"/>
  <c r="H73" i="1"/>
  <c r="H74" i="1"/>
  <c r="H75" i="1"/>
  <c r="H76" i="1"/>
  <c r="H79" i="1"/>
  <c r="H84" i="1"/>
  <c r="H30" i="1"/>
  <c r="H31" i="1"/>
  <c r="H32" i="1"/>
  <c r="H33" i="1"/>
  <c r="H34" i="1"/>
  <c r="H38" i="1"/>
  <c r="H42" i="1"/>
  <c r="H145" i="1" l="1"/>
  <c r="J30" i="1"/>
  <c r="J35" i="1"/>
  <c r="J32" i="1"/>
  <c r="H13" i="1"/>
  <c r="H14" i="1"/>
  <c r="J14" i="1" s="1"/>
  <c r="H15" i="1"/>
  <c r="H16" i="1"/>
  <c r="H17" i="1"/>
  <c r="J17" i="1" s="1"/>
  <c r="H18" i="1"/>
  <c r="J18" i="1" s="1"/>
  <c r="J13" i="1" l="1"/>
  <c r="J195" i="1"/>
  <c r="J16" i="1"/>
  <c r="J15" i="1"/>
  <c r="H43" i="1"/>
  <c r="H44" i="1" s="1"/>
  <c r="J187" i="1"/>
  <c r="J186" i="1"/>
  <c r="J51" i="1" l="1"/>
  <c r="J180" i="1" l="1"/>
  <c r="J181" i="1"/>
  <c r="J182" i="1"/>
  <c r="J183" i="1"/>
  <c r="J179" i="1"/>
  <c r="J173" i="1"/>
  <c r="J174" i="1"/>
  <c r="J175" i="1"/>
  <c r="J176" i="1"/>
  <c r="J177" i="1"/>
  <c r="J172" i="1"/>
  <c r="J164" i="1"/>
  <c r="J165" i="1"/>
  <c r="J166" i="1"/>
  <c r="J167" i="1"/>
  <c r="J168" i="1"/>
  <c r="J169" i="1"/>
  <c r="J170" i="1"/>
  <c r="J163" i="1"/>
  <c r="J157" i="1"/>
  <c r="J158" i="1"/>
  <c r="J159" i="1"/>
  <c r="J160" i="1"/>
  <c r="J161" i="1"/>
  <c r="J156" i="1"/>
  <c r="J150" i="1"/>
  <c r="J151" i="1"/>
  <c r="J152" i="1"/>
  <c r="J153" i="1"/>
  <c r="J154" i="1"/>
  <c r="J89" i="1"/>
  <c r="J90" i="1"/>
  <c r="J91" i="1"/>
  <c r="J92" i="1"/>
  <c r="J93" i="1"/>
  <c r="J94" i="1"/>
  <c r="J95" i="1"/>
  <c r="J96" i="1"/>
  <c r="J97" i="1"/>
  <c r="J98" i="1"/>
  <c r="J99" i="1"/>
  <c r="J100" i="1"/>
  <c r="J101" i="1"/>
  <c r="J102" i="1"/>
  <c r="J103" i="1"/>
  <c r="J104" i="1"/>
  <c r="J105" i="1"/>
  <c r="J106" i="1"/>
  <c r="J107" i="1"/>
  <c r="J108" i="1"/>
  <c r="J109" i="1"/>
  <c r="J110" i="1"/>
  <c r="J111" i="1"/>
  <c r="J112"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3" i="1"/>
  <c r="J144" i="1"/>
  <c r="J88" i="1"/>
  <c r="J78" i="1"/>
  <c r="J54" i="1"/>
  <c r="J55" i="1"/>
  <c r="J56" i="1"/>
  <c r="J57" i="1"/>
  <c r="J58" i="1"/>
  <c r="J59" i="1"/>
  <c r="J60" i="1"/>
  <c r="J61" i="1"/>
  <c r="J62" i="1"/>
  <c r="J63" i="1"/>
  <c r="J64" i="1"/>
  <c r="J65" i="1"/>
  <c r="J66" i="1"/>
  <c r="J67" i="1"/>
  <c r="J68" i="1"/>
  <c r="J69" i="1"/>
  <c r="J70" i="1"/>
  <c r="J71" i="1"/>
  <c r="J72" i="1"/>
  <c r="J73" i="1"/>
  <c r="J74" i="1"/>
  <c r="J75" i="1"/>
  <c r="J76" i="1"/>
  <c r="J77" i="1"/>
  <c r="J79" i="1"/>
  <c r="J81" i="1"/>
  <c r="J84" i="1"/>
  <c r="J52" i="1"/>
  <c r="J53" i="1"/>
  <c r="J49" i="1"/>
  <c r="J19" i="1"/>
  <c r="J20" i="1"/>
  <c r="J21" i="1"/>
  <c r="J27" i="1"/>
  <c r="J25" i="1"/>
  <c r="J28" i="1"/>
  <c r="J29" i="1"/>
  <c r="J31" i="1"/>
  <c r="J33" i="1"/>
  <c r="J34" i="1"/>
  <c r="J36" i="1"/>
  <c r="J37" i="1"/>
  <c r="J38" i="1"/>
  <c r="J41" i="1"/>
  <c r="J48" i="1" l="1"/>
  <c r="J42" i="1"/>
  <c r="J26" i="1"/>
  <c r="H184" i="1"/>
  <c r="J149" i="1"/>
  <c r="J184" i="1" s="1"/>
  <c r="J50" i="1"/>
  <c r="J145" i="1" l="1"/>
  <c r="J189" i="1"/>
  <c r="J43" i="1"/>
  <c r="J44" i="1" s="1"/>
  <c r="J192" i="1" l="1"/>
</calcChain>
</file>

<file path=xl/sharedStrings.xml><?xml version="1.0" encoding="utf-8"?>
<sst xmlns="http://schemas.openxmlformats.org/spreadsheetml/2006/main" count="618" uniqueCount="219">
  <si>
    <t>Financial Assurance Estimate Form Introduction Sheet</t>
  </si>
  <si>
    <r>
      <t xml:space="preserve">Current FAE Version </t>
    </r>
    <r>
      <rPr>
        <b/>
        <sz val="12"/>
        <color theme="0"/>
        <rFont val="Calibri"/>
        <family val="2"/>
        <scheme val="major"/>
      </rPr>
      <t>10/17/2023</t>
    </r>
  </si>
  <si>
    <t>Notice:</t>
  </si>
  <si>
    <t>The permit holder shall provide surety collateral for public and common development improvements prior to receiving a Construction Permit and subsequent County acceptance of the improvements. Construction surety collateral will be released in acccordance with the provisions of ECM Section 5.3.16.E or as otherwise allowed by an approved Development Agreement or Subdivision Improvements Agreement.</t>
  </si>
  <si>
    <t>Helpful Information</t>
  </si>
  <si>
    <t>Abbreviations:</t>
  </si>
  <si>
    <t>AC = Acres     CY = Cubic Yards     EA = Each     LF = Linear Feet     LS = Lump Sum     SF = Square Feet     SY = Square Yards</t>
  </si>
  <si>
    <t>Important</t>
  </si>
  <si>
    <t>• All blue cells represent input locations:</t>
  </si>
  <si>
    <t>• Before submitting the Financial Assurance Estimate Form ensure all item quantities shown on the GEC Plan, Construction Drawings, and Final Drainage Report are listed and match the FAE.</t>
  </si>
  <si>
    <r>
      <t>• The Financial Assurance Estimate Form is updated annually by the County. The current year's FAE version is required for</t>
    </r>
    <r>
      <rPr>
        <b/>
        <sz val="12"/>
        <color theme="1"/>
        <rFont val="Calibri"/>
        <family val="2"/>
        <scheme val="minor"/>
      </rPr>
      <t xml:space="preserve"> all projects under review. </t>
    </r>
  </si>
  <si>
    <t>Section Explanations</t>
  </si>
  <si>
    <t>Project Information:</t>
  </si>
  <si>
    <r>
      <t>• Above "</t>
    </r>
    <r>
      <rPr>
        <b/>
        <sz val="12"/>
        <color theme="1"/>
        <rFont val="Calibri"/>
        <family val="2"/>
        <scheme val="minor"/>
      </rPr>
      <t>Project Name</t>
    </r>
    <r>
      <rPr>
        <sz val="12"/>
        <color theme="1"/>
        <rFont val="Calibri"/>
        <family val="2"/>
        <scheme val="minor"/>
      </rPr>
      <t>", "</t>
    </r>
    <r>
      <rPr>
        <b/>
        <sz val="12"/>
        <color theme="1"/>
        <rFont val="Calibri"/>
        <family val="2"/>
        <scheme val="minor"/>
      </rPr>
      <t>Date</t>
    </r>
    <r>
      <rPr>
        <sz val="12"/>
        <color theme="1"/>
        <rFont val="Calibri"/>
        <family val="2"/>
        <scheme val="minor"/>
      </rPr>
      <t>", and "</t>
    </r>
    <r>
      <rPr>
        <b/>
        <sz val="12"/>
        <color theme="1"/>
        <rFont val="Calibri"/>
        <family val="2"/>
        <scheme val="minor"/>
      </rPr>
      <t>PCD File No.</t>
    </r>
    <r>
      <rPr>
        <sz val="12"/>
        <color theme="1"/>
        <rFont val="Calibri"/>
        <family val="2"/>
        <scheme val="minor"/>
      </rPr>
      <t>" type in the information in the respective blue cells. The file number can be found in EDARP and includes the project type and number (e.g. MS###, SF###, CDR### etc.)</t>
    </r>
  </si>
  <si>
    <t>Section 1:</t>
  </si>
  <si>
    <t xml:space="preserve">• This section shall include all temporary and permanent stormwater control measures (CMs) / best management practices (BMPs). </t>
  </si>
  <si>
    <r>
      <t xml:space="preserve">• The Earthwork subsection shall list the combined </t>
    </r>
    <r>
      <rPr>
        <b/>
        <sz val="12"/>
        <color theme="1"/>
        <rFont val="Calibri"/>
        <family val="2"/>
        <scheme val="minor"/>
      </rPr>
      <t>Cut</t>
    </r>
    <r>
      <rPr>
        <sz val="12"/>
        <color theme="1"/>
        <rFont val="Calibri"/>
        <family val="2"/>
        <scheme val="minor"/>
      </rPr>
      <t xml:space="preserve"> and </t>
    </r>
    <r>
      <rPr>
        <b/>
        <sz val="12"/>
        <color theme="1"/>
        <rFont val="Calibri"/>
        <family val="2"/>
        <scheme val="minor"/>
      </rPr>
      <t>Fill</t>
    </r>
    <r>
      <rPr>
        <sz val="12"/>
        <color theme="1"/>
        <rFont val="Calibri"/>
        <family val="2"/>
        <scheme val="minor"/>
      </rPr>
      <t xml:space="preserve"> quantities. For example, a project that has a </t>
    </r>
    <r>
      <rPr>
        <b/>
        <sz val="12"/>
        <color theme="1"/>
        <rFont val="Calibri"/>
        <family val="2"/>
        <scheme val="minor"/>
      </rPr>
      <t xml:space="preserve">Cut </t>
    </r>
    <r>
      <rPr>
        <sz val="12"/>
        <color theme="1"/>
        <rFont val="Calibri"/>
        <family val="2"/>
        <scheme val="minor"/>
      </rPr>
      <t xml:space="preserve">of 8,500 CY and </t>
    </r>
    <r>
      <rPr>
        <b/>
        <sz val="12"/>
        <color theme="1"/>
        <rFont val="Calibri"/>
        <family val="2"/>
        <scheme val="minor"/>
      </rPr>
      <t>Fill</t>
    </r>
    <r>
      <rPr>
        <sz val="12"/>
        <color theme="1"/>
        <rFont val="Calibri"/>
        <family val="2"/>
        <scheme val="minor"/>
      </rPr>
      <t xml:space="preserve"> of 5,500 CY of soil should list 14,000 CY as the quantity.</t>
    </r>
  </si>
  <si>
    <r>
      <t xml:space="preserve">• </t>
    </r>
    <r>
      <rPr>
        <b/>
        <sz val="12"/>
        <color theme="1"/>
        <rFont val="Calibri"/>
        <family val="2"/>
        <scheme val="minor"/>
      </rPr>
      <t xml:space="preserve">Early Grading Projects Only: </t>
    </r>
    <r>
      <rPr>
        <sz val="12"/>
        <color theme="1"/>
        <rFont val="Calibri"/>
        <family val="2"/>
        <scheme val="minor"/>
      </rPr>
      <t xml:space="preserve"> Use the highest </t>
    </r>
    <r>
      <rPr>
        <b/>
        <sz val="12"/>
        <color theme="1"/>
        <rFont val="Calibri"/>
        <family val="2"/>
        <scheme val="minor"/>
      </rPr>
      <t>Cut</t>
    </r>
    <r>
      <rPr>
        <sz val="12"/>
        <color theme="1"/>
        <rFont val="Calibri"/>
        <family val="2"/>
        <scheme val="minor"/>
      </rPr>
      <t xml:space="preserve"> or </t>
    </r>
    <r>
      <rPr>
        <b/>
        <sz val="12"/>
        <color theme="1"/>
        <rFont val="Calibri"/>
        <family val="2"/>
        <scheme val="minor"/>
      </rPr>
      <t>Fill</t>
    </r>
    <r>
      <rPr>
        <sz val="12"/>
        <color theme="1"/>
        <rFont val="Calibri"/>
        <family val="2"/>
        <scheme val="minor"/>
      </rPr>
      <t xml:space="preserve"> quantity, do not combine all earthwork totals. In the previous example, the quantity listed would be 8,500 CY.</t>
    </r>
  </si>
  <si>
    <t>• In Line 20, input the number of permanent water quality facilities and the exact cost of each or the total cost provided by design engineer in the Final Drainage Report.</t>
  </si>
  <si>
    <t>Section 2:</t>
  </si>
  <si>
    <t>• This section shall include all public improvements including but not limited to stormwater infrastructure, road construction, pedestrian improvements, and traffic signage and striping.</t>
  </si>
  <si>
    <t>Section 3:</t>
  </si>
  <si>
    <t>• This section shall include all non-El Paso County maintained common development improvements being constructed. This includes private roads, sewers, waterlines, stormwater infrastructure, and landscaping. Private improvements that service a single lot are not required to be included.</t>
  </si>
  <si>
    <t>As-Builts &amp; Pond Certifications:</t>
  </si>
  <si>
    <r>
      <t xml:space="preserve">• Provide total costs for As-Built construction drawings and Pond Certifications produced by the project engineer, </t>
    </r>
    <r>
      <rPr>
        <b/>
        <sz val="12"/>
        <color theme="1"/>
        <rFont val="Calibri"/>
        <family val="2"/>
        <scheme val="minor"/>
      </rPr>
      <t>no less than $1,500 each as applicable.</t>
    </r>
  </si>
  <si>
    <t>Surety Collateral Procedures</t>
  </si>
  <si>
    <t>Process:</t>
  </si>
  <si>
    <t>• For a complete explanation of surety collateral collected by El Paso County for public and private development improvements refer to the El Paso County Engineering Criteria Manual Chapter 1.17 and Chapter 5.3.</t>
  </si>
  <si>
    <t>• Standard (minimum) unit costs are subject to change with annual updates. These costs are estimated based on the anticipated costs to the County to complete improvements and stabilize the site.</t>
  </si>
  <si>
    <t>Subdivision:</t>
  </si>
  <si>
    <t xml:space="preserve">• For subdivision projects with delayed plat recording, only the amount from Section 1 is required at the pre-construction meeting. The total or remaining FAE amount is required at the time of plat recordation depending on the completion of improvements. </t>
  </si>
  <si>
    <t>Site Development Plan:</t>
  </si>
  <si>
    <t xml:space="preserve">• Surety collateral is due at the required pre-construction meeting with El Paso County staff prior to receiving an approved Construction Permit and Notice to Proceed. </t>
  </si>
  <si>
    <t>Acceptance and Release:</t>
  </si>
  <si>
    <t xml:space="preserve">• Upon completion of the work, it is the developer's responsibility to notify El Paso County Department of Public Works Development Services Inspections to schedule a Preliminary Acceptance inspection. After completing the Preliminary Acceptance inspection, up to 80% of the original surety collateral will be released to the developer. 
• The warranty period shall be two years from Preliminary Acceptance. At the time of expiration of the two-year warranty period the developer shall notify County staff to schedule a Final Acceptance inspection. Upon completion and approval of Final Acceptance the remaining 20% surety collateral will be released to the developer.  Preliminary Acceptance inspections and Final Acceptance inspections shall be scheduled in advance to reduce delays in surety release due to required punchlist repairs. </t>
  </si>
  <si>
    <t>Percent Complete Column:</t>
  </si>
  <si>
    <r>
      <t xml:space="preserve">• </t>
    </r>
    <r>
      <rPr>
        <sz val="12"/>
        <color theme="1"/>
        <rFont val="Calibri"/>
        <family val="2"/>
        <scheme val="minor"/>
      </rPr>
      <t>The percent complete column is used to determine the amount of remaining surety collateral being held as work is completed.</t>
    </r>
  </si>
  <si>
    <t>.</t>
  </si>
  <si>
    <t>2025 Financial Assurance Estimate Form</t>
  </si>
  <si>
    <t xml:space="preserve"> </t>
  </si>
  <si>
    <t>(with pre-plat construction)</t>
  </si>
  <si>
    <t>Updated: 2/2025</t>
  </si>
  <si>
    <t>PROJECT INFORMATION</t>
  </si>
  <si>
    <t>Project Name: CSU Fountain to Bradley Transmission Line Rebuild</t>
  </si>
  <si>
    <t>PCD File No.</t>
  </si>
  <si>
    <t>Unit</t>
  </si>
  <si>
    <t>(with Pre-Plat Construction)</t>
  </si>
  <si>
    <t>Description</t>
  </si>
  <si>
    <t>Quantity</t>
  </si>
  <si>
    <t>Units</t>
  </si>
  <si>
    <t>Cost</t>
  </si>
  <si>
    <t>Total</t>
  </si>
  <si>
    <t>% Complete</t>
  </si>
  <si>
    <t>Remaining</t>
  </si>
  <si>
    <r>
      <t xml:space="preserve">SECTION 1 - GRADING AND EROSION CONTROL </t>
    </r>
    <r>
      <rPr>
        <b/>
        <sz val="10"/>
        <rFont val="Tahoma"/>
        <family val="2"/>
      </rPr>
      <t>(Construction and Permanent BMPs)</t>
    </r>
  </si>
  <si>
    <t>Earthwork</t>
  </si>
  <si>
    <t>*</t>
  </si>
  <si>
    <t>less than 1,000; $5,300 min</t>
  </si>
  <si>
    <t>CY</t>
  </si>
  <si>
    <t>=</t>
  </si>
  <si>
    <t>1,000-5,000; $8,000 min</t>
  </si>
  <si>
    <t>5,001-20,000; $30,000 min</t>
  </si>
  <si>
    <t>20,001-50,000; $100,000 min</t>
  </si>
  <si>
    <t>50,001-200,000; $175,000 min</t>
  </si>
  <si>
    <t>greater than 200,000; $500,000 min</t>
  </si>
  <si>
    <t>Permanent Erosion Control Blanket</t>
  </si>
  <si>
    <t>SY</t>
  </si>
  <si>
    <t>Permanent Seeding (inc. noxious weed mgmnt.) &amp; Mulching</t>
  </si>
  <si>
    <t>AC</t>
  </si>
  <si>
    <t>Permanent Pond/BMP (provide engineer's estimate)</t>
  </si>
  <si>
    <t>EA</t>
  </si>
  <si>
    <t>[insert items not listed but part of construction plans]</t>
  </si>
  <si>
    <t>Concrete Washout Basin</t>
  </si>
  <si>
    <t>Inlet Protection</t>
  </si>
  <si>
    <t>Rock Check Dam</t>
  </si>
  <si>
    <t>Safety Fence</t>
  </si>
  <si>
    <t>LF</t>
  </si>
  <si>
    <t>Sediment Basin</t>
  </si>
  <si>
    <t>Sediment Trap</t>
  </si>
  <si>
    <t>Silt Fence</t>
  </si>
  <si>
    <t>Slope Drain</t>
  </si>
  <si>
    <t>Straw Bale</t>
  </si>
  <si>
    <t>Straw Wattle/Rock Sock</t>
  </si>
  <si>
    <t>Surface Roughening</t>
  </si>
  <si>
    <t>Temporary Erosion Control Blanket</t>
  </si>
  <si>
    <t>Temporary Seeding and Mulching</t>
  </si>
  <si>
    <t>Vehicle Tracking Control</t>
  </si>
  <si>
    <t>MAINTENANCE (35% of Construction BMPs)</t>
  </si>
  <si>
    <r>
      <rPr>
        <sz val="10"/>
        <color rgb="FFFF0000"/>
        <rFont val="Arial"/>
        <family val="2"/>
      </rPr>
      <t>*</t>
    </r>
    <r>
      <rPr>
        <sz val="8"/>
        <color rgb="FFFF0000"/>
        <rFont val="Arial"/>
        <family val="2"/>
      </rPr>
      <t xml:space="preserve"> - Subject to defect warranty financial assurance.  A minimum of 20% shall be retained until final acceptance (MAXIMUM OF 80% COMPLETE ALLOWED)</t>
    </r>
  </si>
  <si>
    <t>Section 1 Subtotal</t>
  </si>
  <si>
    <t>SECTION 2 - PUBLIC IMPROVEMENTS *</t>
  </si>
  <si>
    <t>ROADWAY IMPROVEMENTS</t>
  </si>
  <si>
    <t>Construction Traffic Control</t>
  </si>
  <si>
    <t>LS</t>
  </si>
  <si>
    <t>Aggregate Base Course         (135 lbs/cf)</t>
  </si>
  <si>
    <t>Tons</t>
  </si>
  <si>
    <t>Asphalt Pavement (3" thick)</t>
  </si>
  <si>
    <t>Asphalt Pavement (4" thick)</t>
  </si>
  <si>
    <t>Asphalt Pavement (6" thick)</t>
  </si>
  <si>
    <t>Asphalt Pavement                   (147 lbs/cf)</t>
  </si>
  <si>
    <r>
      <rPr>
        <u/>
        <sz val="10"/>
        <rFont val="Arial"/>
        <family val="2"/>
      </rPr>
      <t xml:space="preserve">   </t>
    </r>
    <r>
      <rPr>
        <sz val="10"/>
        <rFont val="Arial"/>
        <family val="2"/>
      </rPr>
      <t>" thick</t>
    </r>
  </si>
  <si>
    <t>Raised Median, Paved</t>
  </si>
  <si>
    <t>SF</t>
  </si>
  <si>
    <t>Regulatory Sign/Advisory Sign</t>
  </si>
  <si>
    <t>Guide/Street Name Sign</t>
  </si>
  <si>
    <t>Epoxy Pavement Marking</t>
  </si>
  <si>
    <t>Thermoplastic Pavement Marking</t>
  </si>
  <si>
    <t>Barricade - Type 3</t>
  </si>
  <si>
    <t>Delineator - Type I</t>
  </si>
  <si>
    <t>Curb and Gutter, Type A      (6" Vertical)</t>
  </si>
  <si>
    <t>Curb and Gutter, Type B      (Median)</t>
  </si>
  <si>
    <t>Curb and Gutter, Type C      (Ramp)</t>
  </si>
  <si>
    <t>4" Sidewalk (common areas only)</t>
  </si>
  <si>
    <t>5" Sidewalk</t>
  </si>
  <si>
    <t>6" Sidewalk</t>
  </si>
  <si>
    <t>8" Sidewalk</t>
  </si>
  <si>
    <t>Pedestrian Ramp</t>
  </si>
  <si>
    <t>Cross Pan, local (8" thick, 6' wide to include return)</t>
  </si>
  <si>
    <t>Cross Pan, collector (9" thick, 8' wide to include return)</t>
  </si>
  <si>
    <t>Curb Opening with Drainage Chase</t>
  </si>
  <si>
    <t>Guardrail Type 3 (W-Beam)</t>
  </si>
  <si>
    <t>Guardrail Type 7 (Concrete)</t>
  </si>
  <si>
    <t>Guardrail End Anchorage</t>
  </si>
  <si>
    <t>Guardrail Impact Attenuator</t>
  </si>
  <si>
    <t>Sound Barrier Fence (CMU block, 6' high)</t>
  </si>
  <si>
    <t>Sound Barrier Fence (panels, 6' high)</t>
  </si>
  <si>
    <t>Electrical Conduit,                         Size =</t>
  </si>
  <si>
    <t>Traffic Signal, (provide engineer's estimate)</t>
  </si>
  <si>
    <t>Survey Monumentation</t>
  </si>
  <si>
    <t>STORM DRAIN IMPROVEMENTS</t>
  </si>
  <si>
    <t>Concrete Box Culvert (M Standard), Size (  W  x   H   )</t>
  </si>
  <si>
    <t>18" Reinforced Concrete Pipe</t>
  </si>
  <si>
    <t>24" Reinforced Concrete Pipe</t>
  </si>
  <si>
    <t>30" Reinforced Concrete Pipe</t>
  </si>
  <si>
    <t>36" Reinforced Concrete Pipe</t>
  </si>
  <si>
    <t>42" Reinforced Concrete Pipe</t>
  </si>
  <si>
    <t>48" Reinforced Concrete Pipe</t>
  </si>
  <si>
    <t>54" Reinforced Concrete Pipe</t>
  </si>
  <si>
    <t>60" Reinforced Concrete Pipe</t>
  </si>
  <si>
    <t>66" Reinforced Concrete Pipe</t>
  </si>
  <si>
    <t>72" Reinforced Concrete Pipe</t>
  </si>
  <si>
    <t>18" Corrugated Steel Pipe</t>
  </si>
  <si>
    <t>24" Corrugated Steel Pipe</t>
  </si>
  <si>
    <t>30" Corrugated Steel Pipe</t>
  </si>
  <si>
    <t>36" Corrugated Steel Pipe</t>
  </si>
  <si>
    <t>42" Corrugated Steel Pipe</t>
  </si>
  <si>
    <t>48" Corrugated Steel Pipe</t>
  </si>
  <si>
    <t>54" Corrugated Steel Pipe</t>
  </si>
  <si>
    <t>60" Corrugated Steel Pipe</t>
  </si>
  <si>
    <t>66" Corrugated Steel Pipe</t>
  </si>
  <si>
    <t>72" Corrugated Steel Pipe</t>
  </si>
  <si>
    <t>78" Corrugated Steel Pipe</t>
  </si>
  <si>
    <t>84" Corrugated Steel Pipe</t>
  </si>
  <si>
    <r>
      <t xml:space="preserve">Flared End Section (FES) RCP    Size =
</t>
    </r>
    <r>
      <rPr>
        <sz val="8"/>
        <color indexed="10"/>
        <rFont val="Arial"/>
        <family val="2"/>
      </rPr>
      <t>(unit cost = 6x pipe unit cost)</t>
    </r>
  </si>
  <si>
    <r>
      <t xml:space="preserve">Flared End Section (FES) CSP    Size =
</t>
    </r>
    <r>
      <rPr>
        <sz val="8"/>
        <color indexed="10"/>
        <rFont val="Arial"/>
        <family val="2"/>
      </rPr>
      <t>(unit cost = 6x pipe unit cost)</t>
    </r>
  </si>
  <si>
    <t>End Treatment- Headwall</t>
  </si>
  <si>
    <t>End Treatment- Wingwall</t>
  </si>
  <si>
    <t>End Treatment - Cutoff Wall</t>
  </si>
  <si>
    <t>Curb Inlet (Type R) L=5',                Depth &lt; 5'</t>
  </si>
  <si>
    <t>Curb Inlet (Type R) L=5',          5' ≤ Depth &lt; 10'</t>
  </si>
  <si>
    <t>Curb Inlet (Type R) L =5',       10' ≤ Depth &lt; 15'</t>
  </si>
  <si>
    <t>Curb Inlet (Type R) L =10',             Depth &lt; 5'</t>
  </si>
  <si>
    <t>Curb Inlet (Type R) L =10',       5' ≤ Depth &lt; 10'</t>
  </si>
  <si>
    <t>Curb Inlet (Type R) L =10',     10' ≤ Depth &lt; 15'</t>
  </si>
  <si>
    <t>Curb Inlet (Type R) L =15',             Depth &lt; 5'</t>
  </si>
  <si>
    <t>Curb Inlet (Type R) L =15',       5' ≤ Depth &lt; 10'</t>
  </si>
  <si>
    <t>Curb Inlet (Type R) L =15',     10' ≤ Depth &lt; 15'</t>
  </si>
  <si>
    <t>Curb Inlet (Type R) L =20',             Depth &lt; 5'</t>
  </si>
  <si>
    <t>Curb Inlet (Type R) L =20',       5' ≤ Depth &lt; 10'</t>
  </si>
  <si>
    <t>Grated Inlet (Type C),                    Depth &lt; 5'</t>
  </si>
  <si>
    <t>Grated Inlet (Type D),                    Depth &lt; 5'</t>
  </si>
  <si>
    <t>Storm Sewer Manhole, Box Base</t>
  </si>
  <si>
    <t>Storm Sewer Manhole, Slab Base</t>
  </si>
  <si>
    <t>Geotextile (Erosion Control)</t>
  </si>
  <si>
    <t>Rip Rap, d50 size from 6" to 24"</t>
  </si>
  <si>
    <t>Rip Rap, Grouted</t>
  </si>
  <si>
    <t>Drainage Channel Construction, Size (  W  x   H   )</t>
  </si>
  <si>
    <t>Drainage Channel Lining, Concrete</t>
  </si>
  <si>
    <t>Drainage Channel Lining, Rip Rap</t>
  </si>
  <si>
    <t xml:space="preserve">Drainage Channel Lining, Grass </t>
  </si>
  <si>
    <t>Drainage Channel Lining, Other Stabilization</t>
  </si>
  <si>
    <t>* - Subject to defect warranty financial assurance.  A minimum of 20% shall be retained until final acceptance (MAXIMUM OF 80% COMPLETE ALLOWED)</t>
  </si>
  <si>
    <t>Section 2 Subtotal</t>
  </si>
  <si>
    <t xml:space="preserve">SECTION 3 - COMMON DEVELOPMENT IMPROVEMENTS (Private or District and NOT Maintained by EPC)**     </t>
  </si>
  <si>
    <r>
      <t>ROADWAY IMPROVEMENTS</t>
    </r>
    <r>
      <rPr>
        <b/>
        <sz val="10"/>
        <rFont val="Arial"/>
        <family val="2"/>
      </rPr>
      <t xml:space="preserve"> </t>
    </r>
  </si>
  <si>
    <t>None</t>
  </si>
  <si>
    <t>(Exception: Permanent Pond/BMP shall be itemized under Section 1)</t>
  </si>
  <si>
    <t>WATER SYSTEM IMPROVEMENTS</t>
  </si>
  <si>
    <t>Water Main Pipe (PVC), Size 8"</t>
  </si>
  <si>
    <t>Water Main Pipe (Ductile Iron), Size 8"</t>
  </si>
  <si>
    <t>Gate Valves, 8"</t>
  </si>
  <si>
    <t>Fire Hydrant Assembly, w/ all valves</t>
  </si>
  <si>
    <t>Water Service Line Installation, inc. tap and valves</t>
  </si>
  <si>
    <t>Fire Cistern Installation, complete</t>
  </si>
  <si>
    <t>SANITARY SEWER IMPROVEMENTS</t>
  </si>
  <si>
    <t>Sewer Main Pipe (PVC), Size 8"</t>
  </si>
  <si>
    <t>Sanitary Sewer Manhole, Depth &lt; 15 feet</t>
  </si>
  <si>
    <t>Sanitary Service Line Installation, complete</t>
  </si>
  <si>
    <t>Sanitary Sewer Lift Station, complete</t>
  </si>
  <si>
    <r>
      <t>LANDSCAPING IMPROVEMENTS</t>
    </r>
    <r>
      <rPr>
        <sz val="10"/>
        <rFont val="Arial"/>
        <family val="2"/>
      </rPr>
      <t/>
    </r>
  </si>
  <si>
    <t xml:space="preserve">  (For subdivision specific condition of approval, or PUD)</t>
  </si>
  <si>
    <t>** - Section 3 is not subject to defect warranty requirements</t>
  </si>
  <si>
    <t>Section 3 Subtotal</t>
  </si>
  <si>
    <t>AS-BUILT PLANS (Public Improvements inc. Permanent WQCV BMPs)</t>
  </si>
  <si>
    <t>POND/BMP CERTIFICATION (inc. elevations and volume calculations)</t>
  </si>
  <si>
    <t>Total Construction Financial Assurance</t>
  </si>
  <si>
    <t>(Sum of all section subtotals plus as-builts and pond/BMP certification)</t>
  </si>
  <si>
    <t>Total Remaining Construction Financial Assurance (with Pre-Plat Construction)</t>
  </si>
  <si>
    <t>(Sum of all section totals less credit for items complete plus as-builts and pond/BMP certification)</t>
  </si>
  <si>
    <t>Total Defect Warranty Financial Assurance</t>
  </si>
  <si>
    <t>(20% of all items identified as (*). To be collateralized at time of preliminary acceptance)</t>
  </si>
  <si>
    <t>Approvals</t>
  </si>
  <si>
    <t>I hereby certify that this is an accurate and complete estimate of costs for the work as shown on the Grading and Erosion Control Plan and Construction Drawings associated with the Project.</t>
  </si>
  <si>
    <t>Engineer     (P.E. Seal Required)</t>
  </si>
  <si>
    <t>Approved by Owner / Applicant</t>
  </si>
  <si>
    <t>Date</t>
  </si>
  <si>
    <t>Approved by El Paso County Engineer / ECM Administrator</t>
  </si>
  <si>
    <t>10/02/2025</t>
  </si>
  <si>
    <t>Date: 10-2-2025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</si>
</sst>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8" formatCode="&quot;$&quot;#,##0.00_);[Red]\(&quot;$&quot;#,##0.00\)"/>
    <numFmt numFmtId="44" formatCode="_(&quot;$&quot;* #,##0.00_);_(&quot;$&quot;* \(#,##0.00\);_(&quot;$&quot;* &quot;-&quot;??_);_(@_)"/>
    <numFmt numFmtId="164" formatCode="0.0%"/>
    <numFmt numFmtId="165" formatCode="mm/dd/yy"/>
    <numFmt numFmtId="166" formatCode="0_);[Red]\(0\)"/>
    <numFmt numFmtId="167" formatCode="_([$$-409]* #,##0.00_);_([$$-409]* \(#,##0.00\);_([$$-409]* &quot;-&quot;??_);_(@_)"/>
    <numFmt numFmtId="168" formatCode=".##"/>
  </numFmts>
  <fonts count="29" x14ac:knownFonts="1">
    <font>
      <sz val="11"/>
      <color theme="1"/>
      <name val="Calibri"/>
      <family val="2"/>
      <scheme val="minor"/>
    </font>
    <font>
      <sz val="10"/>
      <name val="Arial"/>
      <family val="2"/>
    </font>
    <font>
      <sz val="10"/>
      <name val="Tahoma"/>
      <family val="2"/>
    </font>
    <font>
      <sz val="20"/>
      <name val="Tahoma"/>
      <family val="2"/>
    </font>
    <font>
      <b/>
      <sz val="10"/>
      <name val="Tahoma"/>
      <family val="2"/>
    </font>
    <font>
      <b/>
      <sz val="10"/>
      <name val="Arial"/>
      <family val="2"/>
    </font>
    <font>
      <b/>
      <u/>
      <sz val="10"/>
      <name val="Arial"/>
      <family val="2"/>
    </font>
    <font>
      <sz val="12"/>
      <name val="Tahoma"/>
      <family val="2"/>
    </font>
    <font>
      <sz val="11"/>
      <name val="Tahoma"/>
      <family val="2"/>
    </font>
    <font>
      <b/>
      <sz val="12"/>
      <name val="Arial"/>
      <family val="2"/>
    </font>
    <font>
      <b/>
      <sz val="9"/>
      <name val="Tahoma"/>
      <family val="2"/>
    </font>
    <font>
      <b/>
      <sz val="12"/>
      <name val="Tahoma"/>
      <family val="2"/>
    </font>
    <font>
      <i/>
      <sz val="10"/>
      <name val="Arial"/>
      <family val="2"/>
    </font>
    <font>
      <sz val="8"/>
      <color indexed="10"/>
      <name val="Arial"/>
      <family val="2"/>
    </font>
    <font>
      <sz val="10"/>
      <color rgb="FFFF0000"/>
      <name val="Tahoma"/>
      <family val="2"/>
    </font>
    <font>
      <sz val="8"/>
      <color rgb="FFFF0000"/>
      <name val="Arial"/>
      <family val="2"/>
    </font>
    <font>
      <sz val="10"/>
      <color rgb="FFFF0000"/>
      <name val="Arial"/>
      <family val="2"/>
    </font>
    <font>
      <i/>
      <sz val="10"/>
      <color rgb="FFFF0000"/>
      <name val="Arial"/>
      <family val="2"/>
    </font>
    <font>
      <u/>
      <sz val="10"/>
      <name val="Arial"/>
      <family val="2"/>
    </font>
    <font>
      <sz val="11"/>
      <name val="Calibri"/>
      <family val="2"/>
      <scheme val="minor"/>
    </font>
    <font>
      <b/>
      <sz val="12"/>
      <color theme="0"/>
      <name val="Aharoni"/>
      <charset val="177"/>
    </font>
    <font>
      <sz val="12"/>
      <color theme="1"/>
      <name val="Calibri"/>
      <family val="2"/>
      <scheme val="minor"/>
    </font>
    <font>
      <b/>
      <sz val="12"/>
      <name val="Calibri"/>
      <family val="2"/>
      <scheme val="minor"/>
    </font>
    <font>
      <b/>
      <sz val="12"/>
      <color theme="0"/>
      <name val="Calibri"/>
      <family val="2"/>
      <scheme val="major"/>
    </font>
    <font>
      <b/>
      <sz val="12"/>
      <color theme="1"/>
      <name val="Calibri"/>
      <family val="2"/>
      <scheme val="minor"/>
    </font>
    <font>
      <b/>
      <i/>
      <sz val="12"/>
      <color theme="1"/>
      <name val="Calibri"/>
      <family val="2"/>
      <scheme val="minor"/>
    </font>
    <font>
      <b/>
      <sz val="11"/>
      <color theme="1"/>
      <name val="Calibri"/>
      <family val="2"/>
      <scheme val="minor"/>
    </font>
    <font>
      <sz val="10"/>
      <name val="Tahoma"/>
    </font>
    <font>
      <sz val="10"/>
      <name val="Arial"/>
    </font>
  </fonts>
  <fills count="6">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4" tint="-0.499984740745262"/>
        <bgColor indexed="64"/>
      </patternFill>
    </fill>
    <fill>
      <patternFill patternType="solid">
        <fgColor theme="8" tint="0.59999389629810485"/>
        <bgColor indexed="64"/>
      </patternFill>
    </fill>
  </fills>
  <borders count="99">
    <border>
      <left/>
      <right/>
      <top/>
      <bottom/>
      <diagonal/>
    </border>
    <border>
      <left/>
      <right/>
      <top/>
      <bottom style="thin">
        <color indexed="22"/>
      </bottom>
      <diagonal/>
    </border>
    <border>
      <left/>
      <right/>
      <top/>
      <bottom style="medium">
        <color indexed="64"/>
      </bottom>
      <diagonal/>
    </border>
    <border>
      <left/>
      <right/>
      <top style="thin">
        <color indexed="64"/>
      </top>
      <bottom style="medium">
        <color indexed="64"/>
      </bottom>
      <diagonal/>
    </border>
    <border>
      <left/>
      <right/>
      <top/>
      <bottom style="thin">
        <color indexed="64"/>
      </bottom>
      <diagonal/>
    </border>
    <border>
      <left style="thin">
        <color indexed="64"/>
      </left>
      <right/>
      <top/>
      <bottom style="thin">
        <color indexed="22"/>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bottom style="medium">
        <color indexed="64"/>
      </bottom>
      <diagonal/>
    </border>
    <border>
      <left style="thin">
        <color indexed="55"/>
      </left>
      <right style="thin">
        <color indexed="55"/>
      </right>
      <top/>
      <bottom style="medium">
        <color indexed="64"/>
      </bottom>
      <diagonal/>
    </border>
    <border>
      <left/>
      <right/>
      <top style="medium">
        <color indexed="64"/>
      </top>
      <bottom style="thin">
        <color indexed="64"/>
      </bottom>
      <diagonal/>
    </border>
    <border>
      <left style="thin">
        <color rgb="FFC0C0C0"/>
      </left>
      <right/>
      <top/>
      <bottom style="medium">
        <color indexed="64"/>
      </bottom>
      <diagonal/>
    </border>
    <border>
      <left/>
      <right style="thin">
        <color rgb="FFC0C0C0"/>
      </right>
      <top/>
      <bottom style="medium">
        <color indexed="64"/>
      </bottom>
      <diagonal/>
    </border>
    <border>
      <left style="thin">
        <color rgb="FFC0C0C0"/>
      </left>
      <right style="thin">
        <color indexed="22"/>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rgb="FFC0C0C0"/>
      </left>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rgb="FFC0C0C0"/>
      </left>
      <right style="thin">
        <color rgb="FFC0C0C0"/>
      </right>
      <top style="medium">
        <color indexed="64"/>
      </top>
      <bottom/>
      <diagonal/>
    </border>
    <border>
      <left/>
      <right style="thin">
        <color rgb="FFC0C0C0"/>
      </right>
      <top style="medium">
        <color indexed="64"/>
      </top>
      <bottom/>
      <diagonal/>
    </border>
    <border>
      <left/>
      <right style="medium">
        <color indexed="64"/>
      </right>
      <top style="medium">
        <color indexed="64"/>
      </top>
      <bottom/>
      <diagonal/>
    </border>
    <border>
      <left style="thin">
        <color indexed="22"/>
      </left>
      <right style="medium">
        <color indexed="64"/>
      </right>
      <top/>
      <bottom style="medium">
        <color indexed="64"/>
      </bottom>
      <diagonal/>
    </border>
    <border>
      <left/>
      <right/>
      <top/>
      <bottom style="thin">
        <color theme="0" tint="-0.14996795556505021"/>
      </bottom>
      <diagonal/>
    </border>
    <border>
      <left/>
      <right/>
      <top style="thin">
        <color theme="0" tint="-0.14996795556505021"/>
      </top>
      <bottom style="thin">
        <color theme="0" tint="-0.14996795556505021"/>
      </bottom>
      <diagonal/>
    </border>
    <border>
      <left style="thin">
        <color indexed="64"/>
      </left>
      <right/>
      <top style="thin">
        <color theme="0" tint="-0.14996795556505021"/>
      </top>
      <bottom style="thin">
        <color theme="0" tint="-0.14996795556505021"/>
      </bottom>
      <diagonal/>
    </border>
    <border>
      <left/>
      <right style="thin">
        <color indexed="64"/>
      </right>
      <top style="thin">
        <color theme="0" tint="-0.14996795556505021"/>
      </top>
      <bottom style="thin">
        <color theme="0" tint="-0.14996795556505021"/>
      </bottom>
      <diagonal/>
    </border>
    <border>
      <left/>
      <right style="thin">
        <color indexed="64"/>
      </right>
      <top style="thin">
        <color indexed="64"/>
      </top>
      <bottom style="thin">
        <color indexed="22"/>
      </bottom>
      <diagonal/>
    </border>
    <border>
      <left style="thin">
        <color rgb="FFC0C0C0"/>
      </left>
      <right/>
      <top style="thin">
        <color theme="0" tint="-0.14996795556505021"/>
      </top>
      <bottom style="thin">
        <color theme="0" tint="-0.14996795556505021"/>
      </bottom>
      <diagonal/>
    </border>
    <border>
      <left/>
      <right/>
      <top style="thin">
        <color theme="0" tint="-0.14996795556505021"/>
      </top>
      <bottom/>
      <diagonal/>
    </border>
    <border>
      <left style="thin">
        <color rgb="FFC0C0C0"/>
      </left>
      <right/>
      <top style="thin">
        <color theme="0" tint="-0.14996795556505021"/>
      </top>
      <bottom/>
      <diagonal/>
    </border>
    <border>
      <left style="thin">
        <color indexed="64"/>
      </left>
      <right/>
      <top/>
      <bottom style="thin">
        <color theme="0" tint="-0.14996795556505021"/>
      </bottom>
      <diagonal/>
    </border>
    <border>
      <left/>
      <right style="thin">
        <color indexed="64"/>
      </right>
      <top/>
      <bottom style="thin">
        <color theme="0" tint="-0.14996795556505021"/>
      </bottom>
      <diagonal/>
    </border>
    <border>
      <left/>
      <right style="thin">
        <color indexed="64"/>
      </right>
      <top/>
      <bottom style="thin">
        <color rgb="FFC0C0C0"/>
      </bottom>
      <diagonal/>
    </border>
    <border>
      <left style="thin">
        <color indexed="64"/>
      </left>
      <right/>
      <top style="thin">
        <color indexed="64"/>
      </top>
      <bottom style="thin">
        <color theme="0" tint="-0.14996795556505021"/>
      </bottom>
      <diagonal/>
    </border>
    <border>
      <left/>
      <right/>
      <top style="thin">
        <color indexed="64"/>
      </top>
      <bottom style="thin">
        <color theme="0" tint="-0.14996795556505021"/>
      </bottom>
      <diagonal/>
    </border>
    <border>
      <left/>
      <right style="thin">
        <color auto="1"/>
      </right>
      <top style="thin">
        <color indexed="64"/>
      </top>
      <bottom style="thin">
        <color theme="0" tint="-0.14996795556505021"/>
      </bottom>
      <diagonal/>
    </border>
    <border>
      <left/>
      <right style="thin">
        <color auto="1"/>
      </right>
      <top/>
      <bottom style="medium">
        <color indexed="64"/>
      </bottom>
      <diagonal/>
    </border>
    <border>
      <left/>
      <right style="thin">
        <color auto="1"/>
      </right>
      <top/>
      <bottom style="double">
        <color indexed="64"/>
      </bottom>
      <diagonal/>
    </border>
    <border>
      <left style="thin">
        <color auto="1"/>
      </left>
      <right style="thin">
        <color auto="1"/>
      </right>
      <top/>
      <bottom style="thin">
        <color indexed="64"/>
      </bottom>
      <diagonal/>
    </border>
    <border>
      <left style="thin">
        <color indexed="55"/>
      </left>
      <right style="thin">
        <color indexed="55"/>
      </right>
      <top style="medium">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theme="0" tint="-0.14996795556505021"/>
      </top>
      <bottom style="thin">
        <color theme="0" tint="-0.14996795556505021"/>
      </bottom>
      <diagonal/>
    </border>
    <border>
      <left style="thin">
        <color theme="0" tint="-0.14993743705557422"/>
      </left>
      <right style="thin">
        <color auto="1"/>
      </right>
      <top style="thin">
        <color theme="0" tint="-0.14990691854609822"/>
      </top>
      <bottom style="medium">
        <color indexed="64"/>
      </bottom>
      <diagonal/>
    </border>
    <border>
      <left style="thin">
        <color auto="1"/>
      </left>
      <right style="thin">
        <color indexed="64"/>
      </right>
      <top style="thin">
        <color theme="0" tint="-0.14996795556505021"/>
      </top>
      <bottom style="medium">
        <color indexed="64"/>
      </bottom>
      <diagonal/>
    </border>
    <border>
      <left style="thin">
        <color theme="0" tint="-0.14993743705557422"/>
      </left>
      <right style="thin">
        <color auto="1"/>
      </right>
      <top style="thin">
        <color auto="1"/>
      </top>
      <bottom style="thin">
        <color theme="0" tint="-0.14990691854609822"/>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auto="1"/>
      </left>
      <right style="thin">
        <color indexed="64"/>
      </right>
      <top style="thin">
        <color indexed="64"/>
      </top>
      <bottom style="thin">
        <color theme="0" tint="-0.14996795556505021"/>
      </bottom>
      <diagonal/>
    </border>
    <border>
      <left/>
      <right style="thin">
        <color indexed="64"/>
      </right>
      <top style="thin">
        <color indexed="64"/>
      </top>
      <bottom/>
      <diagonal/>
    </border>
    <border>
      <left style="thin">
        <color indexed="64"/>
      </left>
      <right/>
      <top style="thin">
        <color indexed="22"/>
      </top>
      <bottom/>
      <diagonal/>
    </border>
    <border>
      <left/>
      <right/>
      <top style="thin">
        <color indexed="22"/>
      </top>
      <bottom/>
      <diagonal/>
    </border>
    <border>
      <left/>
      <right/>
      <top style="thin">
        <color theme="0" tint="-0.24994659260841701"/>
      </top>
      <bottom/>
      <diagonal/>
    </border>
    <border>
      <left style="thin">
        <color rgb="FFC0C0C0"/>
      </left>
      <right/>
      <top style="thin">
        <color rgb="FFC0C0C0"/>
      </top>
      <bottom/>
      <diagonal/>
    </border>
    <border>
      <left style="thin">
        <color indexed="22"/>
      </left>
      <right/>
      <top style="thin">
        <color rgb="FFC0C0C0"/>
      </top>
      <bottom/>
      <diagonal/>
    </border>
    <border>
      <left style="thin">
        <color indexed="64"/>
      </left>
      <right/>
      <top style="thin">
        <color rgb="FFC0C0C0"/>
      </top>
      <bottom/>
      <diagonal/>
    </border>
    <border>
      <left style="thin">
        <color auto="1"/>
      </left>
      <right/>
      <top style="thin">
        <color theme="0" tint="-0.14996795556505021"/>
      </top>
      <bottom/>
      <diagonal/>
    </border>
    <border>
      <left style="thin">
        <color rgb="FFC0C0C0"/>
      </left>
      <right/>
      <top style="thin">
        <color indexed="22"/>
      </top>
      <bottom/>
      <diagonal/>
    </border>
    <border>
      <left style="thin">
        <color indexed="22"/>
      </left>
      <right/>
      <top style="thin">
        <color indexed="22"/>
      </top>
      <bottom/>
      <diagonal/>
    </border>
    <border>
      <left style="thin">
        <color indexed="64"/>
      </left>
      <right/>
      <top style="thin">
        <color theme="1"/>
      </top>
      <bottom/>
      <diagonal/>
    </border>
    <border>
      <left style="thin">
        <color indexed="22"/>
      </left>
      <right/>
      <top style="thin">
        <color theme="0" tint="-0.14996795556505021"/>
      </top>
      <bottom/>
      <diagonal/>
    </border>
    <border>
      <left style="thin">
        <color indexed="64"/>
      </left>
      <right/>
      <top style="thin">
        <color theme="0" tint="-0.14996795556505021"/>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rgb="FFC0C0C0"/>
      </left>
      <right/>
      <top style="thin">
        <color theme="0" tint="-0.14996795556505021"/>
      </top>
      <bottom style="thin">
        <color indexed="64"/>
      </bottom>
      <diagonal/>
    </border>
    <border>
      <left style="thin">
        <color indexed="64"/>
      </left>
      <right/>
      <top style="thin">
        <color theme="0" tint="-0.14999847407452621"/>
      </top>
      <bottom/>
      <diagonal/>
    </border>
    <border>
      <left style="thin">
        <color indexed="64"/>
      </left>
      <right/>
      <top style="thin">
        <color theme="0" tint="-0.14999847407452621"/>
      </top>
      <bottom style="thin">
        <color theme="0" tint="-0.14999847407452621"/>
      </bottom>
      <diagonal/>
    </border>
    <border>
      <left style="thin">
        <color indexed="22"/>
      </left>
      <right style="thin">
        <color theme="0" tint="-0.14999847407452621"/>
      </right>
      <top style="thin">
        <color theme="0" tint="-0.14996795556505021"/>
      </top>
      <bottom style="thin">
        <color theme="0" tint="-0.14996795556505021"/>
      </bottom>
      <diagonal/>
    </border>
    <border>
      <left style="thin">
        <color indexed="22"/>
      </left>
      <right style="thin">
        <color theme="0" tint="-0.14999847407452621"/>
      </right>
      <top style="thin">
        <color theme="0" tint="-0.14996795556505021"/>
      </top>
      <bottom/>
      <diagonal/>
    </border>
    <border>
      <left/>
      <right/>
      <top style="thin">
        <color theme="0" tint="-0.14996795556505021"/>
      </top>
      <bottom style="thin">
        <color theme="0" tint="-0.14999847407452621"/>
      </bottom>
      <diagonal/>
    </border>
    <border>
      <left style="thin">
        <color indexed="22"/>
      </left>
      <right/>
      <top style="thin">
        <color theme="0" tint="-0.14999847407452621"/>
      </top>
      <bottom/>
      <diagonal/>
    </border>
    <border>
      <left style="thin">
        <color indexed="22"/>
      </left>
      <right/>
      <top style="thin">
        <color theme="0" tint="-0.14999847407452621"/>
      </top>
      <bottom style="thin">
        <color theme="0" tint="-0.14999847407452621"/>
      </bottom>
      <diagonal/>
    </border>
    <border>
      <left style="thin">
        <color indexed="22"/>
      </left>
      <right/>
      <top/>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thin">
        <color indexed="22"/>
      </left>
      <right/>
      <top style="thin">
        <color theme="0" tint="-0.14996795556505021"/>
      </top>
      <bottom style="thin">
        <color theme="0" tint="-0.14996795556505021"/>
      </bottom>
      <diagonal/>
    </border>
    <border>
      <left/>
      <right/>
      <top style="thin">
        <color rgb="FFC0C0C0"/>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right/>
      <top style="thin">
        <color theme="0" tint="-0.14996795556505021"/>
      </top>
      <bottom style="thin">
        <color theme="1"/>
      </bottom>
      <diagonal/>
    </border>
    <border>
      <left style="thin">
        <color indexed="64"/>
      </left>
      <right/>
      <top style="thin">
        <color theme="0" tint="-0.14996795556505021"/>
      </top>
      <bottom style="thin">
        <color indexed="64"/>
      </bottom>
      <diagonal/>
    </border>
    <border>
      <left style="thin">
        <color rgb="FFC0C0C0"/>
      </left>
      <right style="thin">
        <color indexed="22"/>
      </right>
      <top style="thin">
        <color theme="0" tint="-0.14996795556505021"/>
      </top>
      <bottom style="thin">
        <color auto="1"/>
      </bottom>
      <diagonal/>
    </border>
    <border>
      <left style="thin">
        <color indexed="22"/>
      </left>
      <right style="thin">
        <color indexed="22"/>
      </right>
      <top style="thin">
        <color theme="0" tint="-0.14996795556505021"/>
      </top>
      <bottom style="thin">
        <color auto="1"/>
      </bottom>
      <diagonal/>
    </border>
    <border>
      <left style="thin">
        <color indexed="22"/>
      </left>
      <right style="thin">
        <color indexed="64"/>
      </right>
      <top style="thin">
        <color indexed="22"/>
      </top>
      <bottom style="thin">
        <color auto="1"/>
      </bottom>
      <diagonal/>
    </border>
    <border>
      <left style="thin">
        <color indexed="64"/>
      </left>
      <right/>
      <top/>
      <bottom/>
      <diagonal/>
    </border>
    <border>
      <left style="thin">
        <color auto="1"/>
      </left>
      <right style="thin">
        <color auto="1"/>
      </right>
      <top/>
      <bottom/>
      <diagonal/>
    </border>
    <border>
      <left/>
      <right/>
      <top style="thin">
        <color theme="0" tint="-0.14996795556505021"/>
      </top>
      <bottom style="thin">
        <color indexed="64"/>
      </bottom>
      <diagonal/>
    </border>
    <border>
      <left style="thin">
        <color indexed="22"/>
      </left>
      <right/>
      <top style="thin">
        <color theme="0" tint="-0.14996795556505021"/>
      </top>
      <bottom style="thin">
        <color indexed="64"/>
      </bottom>
      <diagonal/>
    </border>
    <border>
      <left style="thin">
        <color indexed="22"/>
      </left>
      <right/>
      <top style="thin">
        <color theme="0" tint="-0.14996795556505021"/>
      </top>
      <bottom style="thin">
        <color indexed="22"/>
      </bottom>
      <diagonal/>
    </border>
    <border>
      <left style="thin">
        <color auto="1"/>
      </left>
      <right/>
      <top style="thin">
        <color theme="0" tint="-0.14996795556505021"/>
      </top>
      <bottom style="thin">
        <color indexed="64"/>
      </bottom>
      <diagonal/>
    </border>
    <border>
      <left style="thin">
        <color indexed="22"/>
      </left>
      <right style="thin">
        <color theme="0" tint="-0.14999847407452621"/>
      </right>
      <top/>
      <bottom/>
      <diagonal/>
    </border>
    <border>
      <left/>
      <right style="thin">
        <color indexed="64"/>
      </right>
      <top style="thin">
        <color theme="0" tint="-0.14996795556505021"/>
      </top>
      <bottom style="thin">
        <color indexed="64"/>
      </bottom>
      <diagonal/>
    </border>
    <border>
      <left style="thin">
        <color indexed="64"/>
      </left>
      <right/>
      <top/>
      <bottom/>
      <diagonal/>
    </border>
  </borders>
  <cellStyleXfs count="8">
    <xf numFmtId="0" fontId="0" fillId="0" borderId="0"/>
    <xf numFmtId="3" fontId="1" fillId="0" borderId="0" applyNumberFormat="0" applyFont="0" applyBorder="0" applyAlignment="0" applyProtection="0"/>
    <xf numFmtId="38" fontId="1" fillId="0" borderId="0" applyFont="0" applyFill="0" applyBorder="0" applyAlignment="0" applyProtection="0"/>
    <xf numFmtId="6"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0" fontId="1" fillId="0" borderId="0"/>
    <xf numFmtId="49" fontId="1" fillId="0" borderId="0" applyFont="0" applyFill="0" applyBorder="0" applyAlignment="0" applyProtection="0"/>
  </cellStyleXfs>
  <cellXfs count="417">
    <xf numFmtId="0" fontId="0" fillId="0" borderId="0" xfId="0"/>
    <xf numFmtId="49" fontId="2" fillId="0" borderId="0" xfId="1" applyNumberFormat="1" applyFont="1" applyAlignment="1" applyProtection="1">
      <alignment horizontal="center"/>
      <protection locked="0"/>
    </xf>
    <xf numFmtId="9" fontId="2" fillId="0" borderId="0" xfId="1" applyNumberFormat="1" applyFont="1" applyBorder="1" applyAlignment="1" applyProtection="1">
      <alignment horizontal="left"/>
      <protection locked="0"/>
    </xf>
    <xf numFmtId="49" fontId="2" fillId="0" borderId="0" xfId="1" applyNumberFormat="1" applyFont="1" applyBorder="1" applyAlignment="1" applyProtection="1">
      <alignment horizontal="left"/>
      <protection locked="0"/>
    </xf>
    <xf numFmtId="8" fontId="4" fillId="0" borderId="2" xfId="1" applyNumberFormat="1" applyFont="1" applyBorder="1" applyAlignment="1" applyProtection="1">
      <alignment vertical="center"/>
      <protection locked="0"/>
    </xf>
    <xf numFmtId="8" fontId="2" fillId="0" borderId="2" xfId="1" applyNumberFormat="1" applyFont="1" applyBorder="1" applyAlignment="1" applyProtection="1">
      <alignment horizontal="center" vertical="center"/>
      <protection locked="0"/>
    </xf>
    <xf numFmtId="9" fontId="4" fillId="0" borderId="2" xfId="2" applyNumberFormat="1" applyFont="1" applyFill="1" applyBorder="1" applyAlignment="1" applyProtection="1">
      <alignment vertical="center"/>
      <protection locked="0"/>
    </xf>
    <xf numFmtId="8" fontId="2" fillId="0" borderId="2" xfId="1" applyNumberFormat="1" applyFont="1" applyBorder="1" applyAlignment="1" applyProtection="1">
      <alignment vertical="center"/>
      <protection locked="0"/>
    </xf>
    <xf numFmtId="9" fontId="2" fillId="0" borderId="0" xfId="2" applyNumberFormat="1" applyFont="1" applyFill="1" applyBorder="1" applyAlignment="1" applyProtection="1">
      <alignment vertical="center"/>
      <protection locked="0"/>
    </xf>
    <xf numFmtId="0" fontId="1" fillId="0" borderId="0" xfId="6" applyAlignment="1" applyProtection="1">
      <alignment horizontal="center"/>
      <protection locked="0"/>
    </xf>
    <xf numFmtId="164" fontId="2" fillId="0" borderId="0" xfId="1" quotePrefix="1" applyNumberFormat="1" applyFont="1" applyBorder="1" applyAlignment="1" applyProtection="1">
      <alignment horizontal="center" vertical="center"/>
      <protection locked="0"/>
    </xf>
    <xf numFmtId="49" fontId="2" fillId="0" borderId="0" xfId="1" applyNumberFormat="1" applyFont="1" applyBorder="1" applyAlignment="1" applyProtection="1">
      <alignment vertical="center"/>
      <protection locked="0"/>
    </xf>
    <xf numFmtId="0" fontId="6" fillId="0" borderId="0" xfId="6" quotePrefix="1" applyFont="1" applyAlignment="1" applyProtection="1">
      <alignment horizontal="left"/>
      <protection locked="0"/>
    </xf>
    <xf numFmtId="0" fontId="5" fillId="0" borderId="0" xfId="6" applyFont="1" applyProtection="1">
      <protection locked="0"/>
    </xf>
    <xf numFmtId="3" fontId="2" fillId="0" borderId="0" xfId="1" applyFont="1" applyBorder="1" applyAlignment="1" applyProtection="1">
      <alignment vertical="center"/>
      <protection locked="0"/>
    </xf>
    <xf numFmtId="0" fontId="1" fillId="0" borderId="0" xfId="6" applyProtection="1">
      <protection locked="0"/>
    </xf>
    <xf numFmtId="3" fontId="2" fillId="0" borderId="0" xfId="1" applyFont="1" applyBorder="1" applyAlignment="1" applyProtection="1">
      <alignment horizontal="left" vertical="center"/>
      <protection locked="0"/>
    </xf>
    <xf numFmtId="9" fontId="4" fillId="0" borderId="0" xfId="2" applyNumberFormat="1" applyFont="1" applyFill="1" applyBorder="1" applyAlignment="1" applyProtection="1">
      <alignment vertical="center" wrapText="1"/>
      <protection locked="0"/>
    </xf>
    <xf numFmtId="49" fontId="2" fillId="0" borderId="7" xfId="1" applyNumberFormat="1" applyFont="1" applyBorder="1" applyAlignment="1" applyProtection="1">
      <alignment vertical="center"/>
      <protection locked="0"/>
    </xf>
    <xf numFmtId="8" fontId="2" fillId="0" borderId="0" xfId="1" applyNumberFormat="1" applyFont="1" applyBorder="1" applyAlignment="1" applyProtection="1">
      <alignment vertical="center"/>
      <protection locked="0"/>
    </xf>
    <xf numFmtId="8" fontId="2" fillId="0" borderId="0" xfId="1" applyNumberFormat="1" applyFont="1" applyBorder="1" applyAlignment="1" applyProtection="1">
      <alignment horizontal="center" vertical="center"/>
      <protection locked="0"/>
    </xf>
    <xf numFmtId="9" fontId="2" fillId="0" borderId="0" xfId="2" applyNumberFormat="1" applyFont="1" applyFill="1" applyBorder="1" applyAlignment="1" applyProtection="1">
      <alignment horizontal="center" vertical="center"/>
      <protection locked="0"/>
    </xf>
    <xf numFmtId="3" fontId="1" fillId="0" borderId="0" xfId="1" applyFont="1" applyBorder="1" applyAlignment="1" applyProtection="1">
      <alignment horizontal="center" vertical="center"/>
      <protection locked="0"/>
    </xf>
    <xf numFmtId="3" fontId="1" fillId="0" borderId="0" xfId="1" applyFont="1" applyBorder="1" applyAlignment="1" applyProtection="1">
      <alignment vertical="center"/>
      <protection locked="0"/>
    </xf>
    <xf numFmtId="9" fontId="1" fillId="0" borderId="0" xfId="2" applyNumberFormat="1" applyFont="1" applyFill="1" applyBorder="1" applyAlignment="1" applyProtection="1">
      <alignment vertical="center"/>
      <protection locked="0"/>
    </xf>
    <xf numFmtId="3" fontId="1" fillId="0" borderId="4" xfId="1" applyFont="1" applyBorder="1" applyAlignment="1" applyProtection="1">
      <alignment horizontal="center" vertical="center"/>
      <protection locked="0"/>
    </xf>
    <xf numFmtId="3" fontId="1" fillId="0" borderId="4" xfId="1" applyFont="1" applyBorder="1" applyAlignment="1" applyProtection="1">
      <alignment vertical="center"/>
      <protection locked="0"/>
    </xf>
    <xf numFmtId="9" fontId="1" fillId="0" borderId="4" xfId="2" applyNumberFormat="1" applyFont="1" applyFill="1" applyBorder="1" applyAlignment="1" applyProtection="1">
      <alignment vertical="center"/>
      <protection locked="0"/>
    </xf>
    <xf numFmtId="49" fontId="2" fillId="0" borderId="0" xfId="1" applyNumberFormat="1" applyFont="1" applyBorder="1" applyAlignment="1" applyProtection="1">
      <alignment horizontal="center" vertical="center"/>
      <protection locked="0"/>
    </xf>
    <xf numFmtId="49" fontId="11" fillId="0" borderId="0" xfId="1" applyNumberFormat="1" applyFont="1" applyBorder="1" applyAlignment="1" applyProtection="1">
      <alignment vertical="center"/>
      <protection locked="0"/>
    </xf>
    <xf numFmtId="49" fontId="4" fillId="0" borderId="0" xfId="1" applyNumberFormat="1" applyFont="1" applyBorder="1" applyAlignment="1" applyProtection="1">
      <alignment horizontal="center" vertical="center" wrapText="1"/>
      <protection locked="0"/>
    </xf>
    <xf numFmtId="167" fontId="1" fillId="0" borderId="0" xfId="1" applyNumberFormat="1"/>
    <xf numFmtId="167" fontId="4" fillId="0" borderId="2" xfId="2" applyNumberFormat="1" applyFont="1" applyFill="1" applyBorder="1" applyAlignment="1" applyProtection="1">
      <alignment vertical="center"/>
      <protection locked="0"/>
    </xf>
    <xf numFmtId="167" fontId="2" fillId="0" borderId="0" xfId="1" applyNumberFormat="1" applyFont="1" applyBorder="1" applyAlignment="1" applyProtection="1">
      <alignment vertical="center"/>
      <protection locked="0"/>
    </xf>
    <xf numFmtId="167" fontId="1" fillId="0" borderId="0" xfId="2" applyNumberFormat="1" applyFont="1" applyFill="1" applyBorder="1" applyAlignment="1" applyProtection="1">
      <alignment horizontal="right"/>
      <protection locked="0"/>
    </xf>
    <xf numFmtId="167" fontId="4" fillId="0" borderId="0" xfId="2" applyNumberFormat="1" applyFont="1" applyFill="1" applyBorder="1" applyAlignment="1" applyProtection="1">
      <alignment vertical="center" wrapText="1"/>
      <protection locked="0"/>
    </xf>
    <xf numFmtId="167" fontId="2" fillId="0" borderId="0" xfId="2" applyNumberFormat="1" applyFont="1" applyFill="1" applyBorder="1" applyAlignment="1" applyProtection="1">
      <alignment vertical="center"/>
      <protection locked="0"/>
    </xf>
    <xf numFmtId="167" fontId="2" fillId="0" borderId="0" xfId="2" applyNumberFormat="1" applyFont="1" applyFill="1" applyBorder="1" applyAlignment="1" applyProtection="1">
      <alignment horizontal="center" vertical="center"/>
      <protection locked="0"/>
    </xf>
    <xf numFmtId="167" fontId="1" fillId="0" borderId="0" xfId="2" applyNumberFormat="1" applyFont="1" applyFill="1" applyBorder="1" applyAlignment="1" applyProtection="1">
      <alignment vertical="center"/>
      <protection locked="0"/>
    </xf>
    <xf numFmtId="167" fontId="1" fillId="0" borderId="4" xfId="2" applyNumberFormat="1" applyFont="1" applyFill="1" applyBorder="1" applyAlignment="1" applyProtection="1">
      <alignment vertical="center"/>
      <protection locked="0"/>
    </xf>
    <xf numFmtId="167" fontId="0" fillId="0" borderId="0" xfId="0" applyNumberFormat="1"/>
    <xf numFmtId="167" fontId="7" fillId="0" borderId="0" xfId="1" applyNumberFormat="1" applyFont="1" applyBorder="1" applyAlignment="1" applyProtection="1">
      <alignment horizontal="left"/>
      <protection locked="0"/>
    </xf>
    <xf numFmtId="167" fontId="2" fillId="0" borderId="0" xfId="1" applyNumberFormat="1" applyFont="1" applyBorder="1" applyAlignment="1" applyProtection="1">
      <alignment horizontal="left"/>
      <protection locked="0"/>
    </xf>
    <xf numFmtId="167" fontId="2" fillId="0" borderId="2" xfId="2" applyNumberFormat="1" applyFont="1" applyFill="1" applyBorder="1" applyAlignment="1" applyProtection="1">
      <alignment vertical="center"/>
      <protection locked="0"/>
    </xf>
    <xf numFmtId="167" fontId="2" fillId="0" borderId="2" xfId="2" applyNumberFormat="1" applyFont="1" applyFill="1" applyBorder="1" applyAlignment="1" applyProtection="1">
      <alignment horizontal="left" vertical="center"/>
      <protection locked="0"/>
    </xf>
    <xf numFmtId="167" fontId="2" fillId="0" borderId="0" xfId="2" applyNumberFormat="1" applyFont="1" applyFill="1" applyBorder="1" applyAlignment="1" applyProtection="1">
      <alignment horizontal="left" vertical="center"/>
      <protection locked="0"/>
    </xf>
    <xf numFmtId="8" fontId="2" fillId="0" borderId="0" xfId="1" applyNumberFormat="1" applyFont="1" applyBorder="1" applyAlignment="1" applyProtection="1">
      <alignment horizontal="left" vertical="center"/>
      <protection locked="0"/>
    </xf>
    <xf numFmtId="3" fontId="1" fillId="0" borderId="0" xfId="1" applyFont="1" applyBorder="1" applyAlignment="1" applyProtection="1">
      <protection locked="0"/>
    </xf>
    <xf numFmtId="3" fontId="1" fillId="0" borderId="0" xfId="1" applyFont="1" applyBorder="1" applyAlignment="1" applyProtection="1">
      <alignment horizontal="left" vertical="center"/>
      <protection locked="0"/>
    </xf>
    <xf numFmtId="49" fontId="2" fillId="0" borderId="0" xfId="1" applyNumberFormat="1" applyFont="1" applyBorder="1" applyAlignment="1" applyProtection="1">
      <alignment vertical="center" wrapText="1"/>
      <protection locked="0"/>
    </xf>
    <xf numFmtId="3" fontId="1" fillId="0" borderId="0" xfId="1" applyFont="1" applyBorder="1" applyAlignment="1" applyProtection="1">
      <alignment vertical="center" wrapText="1"/>
      <protection locked="0"/>
    </xf>
    <xf numFmtId="49" fontId="4" fillId="0" borderId="0" xfId="1" applyNumberFormat="1" applyFont="1" applyBorder="1" applyAlignment="1" applyProtection="1">
      <alignment horizontal="left" vertical="center"/>
      <protection locked="0"/>
    </xf>
    <xf numFmtId="49" fontId="4" fillId="0" borderId="0" xfId="1" applyNumberFormat="1" applyFont="1" applyBorder="1" applyAlignment="1" applyProtection="1">
      <alignment horizontal="left" vertical="center" wrapText="1"/>
      <protection locked="0"/>
    </xf>
    <xf numFmtId="38" fontId="14" fillId="0" borderId="0" xfId="1" applyNumberFormat="1" applyFont="1" applyBorder="1" applyAlignment="1" applyProtection="1">
      <alignment horizontal="left" vertical="center"/>
      <protection locked="0"/>
    </xf>
    <xf numFmtId="38" fontId="2" fillId="0" borderId="0" xfId="1" applyNumberFormat="1" applyFont="1" applyBorder="1" applyAlignment="1" applyProtection="1">
      <alignment horizontal="left" vertical="center"/>
      <protection locked="0"/>
    </xf>
    <xf numFmtId="0" fontId="2" fillId="0" borderId="0" xfId="1" applyNumberFormat="1" applyFont="1" applyBorder="1" applyAlignment="1" applyProtection="1">
      <alignment horizontal="left" vertical="center" wrapText="1"/>
      <protection locked="0"/>
    </xf>
    <xf numFmtId="0" fontId="2" fillId="0" borderId="0" xfId="1" applyNumberFormat="1" applyFont="1" applyBorder="1" applyAlignment="1" applyProtection="1">
      <alignment horizontal="left" vertical="center"/>
      <protection locked="0"/>
    </xf>
    <xf numFmtId="40" fontId="1" fillId="0" borderId="0" xfId="2" applyNumberFormat="1" applyFont="1" applyFill="1" applyBorder="1" applyAlignment="1" applyProtection="1">
      <alignment horizontal="left" vertical="center"/>
      <protection locked="0"/>
    </xf>
    <xf numFmtId="2" fontId="8" fillId="0" borderId="0" xfId="1" applyNumberFormat="1" applyFont="1" applyBorder="1" applyAlignment="1" applyProtection="1">
      <alignment horizontal="left" vertical="center"/>
      <protection locked="0"/>
    </xf>
    <xf numFmtId="49" fontId="2" fillId="0" borderId="0" xfId="1" applyNumberFormat="1" applyFont="1" applyBorder="1" applyAlignment="1" applyProtection="1">
      <alignment horizontal="left" vertical="center"/>
      <protection locked="0"/>
    </xf>
    <xf numFmtId="167" fontId="4" fillId="0" borderId="7" xfId="2" applyNumberFormat="1" applyFont="1" applyFill="1" applyBorder="1" applyAlignment="1" applyProtection="1">
      <alignment horizontal="left" vertical="center" wrapText="1"/>
      <protection locked="0"/>
    </xf>
    <xf numFmtId="167" fontId="2" fillId="0" borderId="7" xfId="1" applyNumberFormat="1" applyFont="1" applyBorder="1" applyAlignment="1" applyProtection="1">
      <alignment vertical="center"/>
      <protection locked="0"/>
    </xf>
    <xf numFmtId="167" fontId="2" fillId="0" borderId="7" xfId="2" applyNumberFormat="1" applyFont="1" applyFill="1" applyBorder="1" applyAlignment="1" applyProtection="1">
      <alignment horizontal="left" vertical="center"/>
      <protection locked="0"/>
    </xf>
    <xf numFmtId="167" fontId="1" fillId="0" borderId="7" xfId="2" applyNumberFormat="1" applyFont="1" applyFill="1" applyBorder="1" applyAlignment="1" applyProtection="1">
      <alignment horizontal="left" vertical="center"/>
      <protection locked="0"/>
    </xf>
    <xf numFmtId="167" fontId="1" fillId="0" borderId="8" xfId="2" applyNumberFormat="1" applyFont="1" applyFill="1" applyBorder="1" applyAlignment="1" applyProtection="1">
      <alignment horizontal="left" vertical="center"/>
      <protection locked="0"/>
    </xf>
    <xf numFmtId="167" fontId="1" fillId="2" borderId="24" xfId="2" applyNumberFormat="1" applyFont="1" applyFill="1" applyBorder="1" applyAlignment="1" applyProtection="1">
      <alignment horizontal="right" vertical="center"/>
      <protection locked="0"/>
    </xf>
    <xf numFmtId="167" fontId="1" fillId="2" borderId="25" xfId="2" applyNumberFormat="1" applyFont="1" applyFill="1" applyBorder="1" applyAlignment="1" applyProtection="1">
      <alignment horizontal="right" vertical="center"/>
      <protection locked="0"/>
    </xf>
    <xf numFmtId="38" fontId="2" fillId="0" borderId="0" xfId="1" applyNumberFormat="1" applyFont="1" applyBorder="1" applyAlignment="1" applyProtection="1">
      <alignment horizontal="left"/>
      <protection locked="0"/>
    </xf>
    <xf numFmtId="49" fontId="4" fillId="0" borderId="0" xfId="1" applyNumberFormat="1" applyFont="1" applyBorder="1" applyAlignment="1" applyProtection="1">
      <alignment vertical="center"/>
      <protection locked="0"/>
    </xf>
    <xf numFmtId="167" fontId="4" fillId="0" borderId="0" xfId="2" applyNumberFormat="1" applyFont="1" applyFill="1" applyBorder="1" applyAlignment="1" applyProtection="1">
      <alignment horizontal="center" vertical="center" wrapText="1"/>
      <protection locked="0"/>
    </xf>
    <xf numFmtId="10" fontId="2" fillId="0" borderId="43" xfId="2" applyNumberFormat="1" applyFont="1" applyFill="1" applyBorder="1" applyAlignment="1" applyProtection="1">
      <alignment vertical="center"/>
      <protection locked="0"/>
    </xf>
    <xf numFmtId="0" fontId="19" fillId="0" borderId="0" xfId="0" applyFont="1"/>
    <xf numFmtId="38" fontId="2" fillId="0" borderId="2" xfId="2" applyFont="1" applyFill="1" applyBorder="1" applyAlignment="1" applyProtection="1">
      <alignment vertical="center"/>
      <protection locked="0"/>
    </xf>
    <xf numFmtId="38" fontId="4" fillId="0" borderId="0" xfId="2" applyFont="1" applyFill="1" applyBorder="1" applyAlignment="1" applyProtection="1">
      <alignment horizontal="center" vertical="center" wrapText="1"/>
      <protection locked="0"/>
    </xf>
    <xf numFmtId="38" fontId="2" fillId="0" borderId="0" xfId="2" applyFont="1" applyFill="1" applyBorder="1" applyAlignment="1" applyProtection="1">
      <alignment horizontal="right" vertical="center"/>
      <protection locked="0"/>
    </xf>
    <xf numFmtId="38" fontId="2" fillId="0" borderId="0" xfId="2" applyFont="1" applyFill="1" applyBorder="1" applyAlignment="1" applyProtection="1">
      <alignment vertical="center"/>
      <protection locked="0"/>
    </xf>
    <xf numFmtId="38" fontId="0" fillId="0" borderId="0" xfId="0" applyNumberFormat="1"/>
    <xf numFmtId="9" fontId="2" fillId="2" borderId="47" xfId="2" applyNumberFormat="1" applyFont="1" applyFill="1" applyBorder="1" applyAlignment="1" applyProtection="1">
      <protection locked="0"/>
    </xf>
    <xf numFmtId="0" fontId="1" fillId="0" borderId="48" xfId="6" applyBorder="1" applyAlignment="1">
      <alignment horizontal="left" indent="1"/>
    </xf>
    <xf numFmtId="0" fontId="1" fillId="0" borderId="49" xfId="6" applyBorder="1" applyAlignment="1">
      <alignment horizontal="left" indent="1"/>
    </xf>
    <xf numFmtId="38" fontId="2" fillId="0" borderId="49" xfId="2" applyFont="1" applyBorder="1" applyAlignment="1">
      <alignment horizontal="right" vertical="center"/>
    </xf>
    <xf numFmtId="0" fontId="1" fillId="0" borderId="49" xfId="6" applyBorder="1" applyAlignment="1">
      <alignment horizontal="center"/>
    </xf>
    <xf numFmtId="167" fontId="1" fillId="0" borderId="49" xfId="3" applyNumberFormat="1" applyFont="1" applyBorder="1"/>
    <xf numFmtId="164" fontId="2" fillId="0" borderId="49" xfId="1" applyNumberFormat="1" applyFont="1" applyBorder="1" applyAlignment="1">
      <alignment horizontal="center" vertical="center"/>
    </xf>
    <xf numFmtId="167" fontId="2" fillId="0" borderId="49" xfId="2" applyNumberFormat="1" applyFont="1" applyBorder="1" applyAlignment="1">
      <alignment vertical="center"/>
    </xf>
    <xf numFmtId="9" fontId="2" fillId="0" borderId="49" xfId="2" applyNumberFormat="1" applyFont="1" applyBorder="1" applyAlignment="1">
      <alignment vertical="center"/>
    </xf>
    <xf numFmtId="167" fontId="2" fillId="0" borderId="51" xfId="2" applyNumberFormat="1" applyFont="1" applyBorder="1" applyAlignment="1">
      <alignment vertical="center"/>
    </xf>
    <xf numFmtId="0" fontId="1" fillId="0" borderId="54" xfId="6" applyBorder="1" applyAlignment="1">
      <alignment horizontal="right" indent="1"/>
    </xf>
    <xf numFmtId="0" fontId="1" fillId="0" borderId="56" xfId="6" applyBorder="1" applyAlignment="1">
      <alignment horizontal="center"/>
    </xf>
    <xf numFmtId="167" fontId="2" fillId="0" borderId="56" xfId="2" applyNumberFormat="1" applyFont="1" applyBorder="1" applyAlignment="1">
      <alignment vertical="center"/>
    </xf>
    <xf numFmtId="0" fontId="1" fillId="0" borderId="30" xfId="6" applyBorder="1" applyAlignment="1">
      <alignment horizontal="left" indent="1"/>
    </xf>
    <xf numFmtId="0" fontId="1" fillId="0" borderId="53" xfId="6" applyBorder="1" applyAlignment="1">
      <alignment horizontal="left" indent="4"/>
    </xf>
    <xf numFmtId="0" fontId="1" fillId="0" borderId="30" xfId="6" applyBorder="1" applyAlignment="1">
      <alignment horizontal="left" indent="4"/>
    </xf>
    <xf numFmtId="167" fontId="2" fillId="0" borderId="57" xfId="2" applyNumberFormat="1" applyFont="1" applyBorder="1" applyAlignment="1">
      <alignment vertical="center"/>
    </xf>
    <xf numFmtId="167" fontId="2" fillId="0" borderId="58" xfId="2" applyNumberFormat="1" applyFont="1" applyBorder="1" applyAlignment="1">
      <alignment vertical="center"/>
    </xf>
    <xf numFmtId="0" fontId="1" fillId="0" borderId="53" xfId="6" applyBorder="1" applyAlignment="1">
      <alignment horizontal="left" indent="1"/>
    </xf>
    <xf numFmtId="0" fontId="1" fillId="0" borderId="60" xfId="6" applyBorder="1" applyAlignment="1">
      <alignment horizontal="center"/>
    </xf>
    <xf numFmtId="164" fontId="2" fillId="0" borderId="60" xfId="1" applyNumberFormat="1" applyFont="1" applyBorder="1" applyAlignment="1">
      <alignment horizontal="center" vertical="center"/>
    </xf>
    <xf numFmtId="167" fontId="2" fillId="0" borderId="60" xfId="2" applyNumberFormat="1" applyFont="1" applyBorder="1" applyAlignment="1">
      <alignment vertical="center"/>
    </xf>
    <xf numFmtId="10" fontId="2" fillId="2" borderId="61" xfId="2" applyNumberFormat="1" applyFont="1" applyFill="1" applyBorder="1" applyAlignment="1">
      <alignment vertical="center"/>
    </xf>
    <xf numFmtId="0" fontId="1" fillId="0" borderId="62" xfId="6" applyBorder="1" applyAlignment="1">
      <alignment horizontal="center"/>
    </xf>
    <xf numFmtId="164" fontId="2" fillId="0" borderId="62" xfId="1" applyNumberFormat="1" applyFont="1" applyBorder="1" applyAlignment="1">
      <alignment horizontal="center" vertical="center"/>
    </xf>
    <xf numFmtId="167" fontId="2" fillId="0" borderId="62" xfId="2" applyNumberFormat="1" applyFont="1" applyBorder="1" applyAlignment="1">
      <alignment vertical="center"/>
    </xf>
    <xf numFmtId="10" fontId="2" fillId="2" borderId="63" xfId="2" applyNumberFormat="1" applyFont="1" applyFill="1" applyBorder="1" applyAlignment="1">
      <alignment vertical="center"/>
    </xf>
    <xf numFmtId="0" fontId="1" fillId="2" borderId="30" xfId="6" applyFill="1" applyBorder="1" applyAlignment="1">
      <alignment horizontal="left" indent="1"/>
    </xf>
    <xf numFmtId="10" fontId="2" fillId="2" borderId="26" xfId="2" applyNumberFormat="1" applyFont="1" applyFill="1" applyBorder="1" applyAlignment="1">
      <alignment vertical="center"/>
    </xf>
    <xf numFmtId="167" fontId="2" fillId="0" borderId="52" xfId="2" applyNumberFormat="1" applyFont="1" applyBorder="1" applyAlignment="1">
      <alignment vertical="center"/>
    </xf>
    <xf numFmtId="167" fontId="2" fillId="0" borderId="63" xfId="2" applyNumberFormat="1" applyFont="1" applyBorder="1" applyAlignment="1">
      <alignment vertical="center"/>
    </xf>
    <xf numFmtId="167" fontId="2" fillId="0" borderId="26" xfId="2" applyNumberFormat="1" applyFont="1" applyBorder="1" applyAlignment="1">
      <alignment vertical="center"/>
    </xf>
    <xf numFmtId="0" fontId="1" fillId="0" borderId="30" xfId="6" applyBorder="1" applyAlignment="1">
      <alignment horizontal="left" wrapText="1" indent="1"/>
    </xf>
    <xf numFmtId="167" fontId="2" fillId="0" borderId="61" xfId="2" applyNumberFormat="1" applyFont="1" applyBorder="1" applyAlignment="1">
      <alignment vertical="center"/>
    </xf>
    <xf numFmtId="167" fontId="2" fillId="0" borderId="25" xfId="2" applyNumberFormat="1" applyFont="1" applyFill="1" applyBorder="1" applyAlignment="1" applyProtection="1">
      <alignment horizontal="left" vertical="center"/>
      <protection locked="0"/>
    </xf>
    <xf numFmtId="9" fontId="11" fillId="2" borderId="65" xfId="2" applyNumberFormat="1" applyFont="1" applyFill="1" applyBorder="1" applyAlignment="1" applyProtection="1">
      <alignment vertical="center"/>
      <protection locked="0"/>
    </xf>
    <xf numFmtId="0" fontId="0" fillId="0" borderId="30" xfId="1" applyNumberFormat="1" applyFont="1" applyBorder="1" applyAlignment="1">
      <alignment horizontal="left" indent="1"/>
    </xf>
    <xf numFmtId="0" fontId="0" fillId="0" borderId="30" xfId="1" applyNumberFormat="1" applyFont="1" applyBorder="1" applyAlignment="1">
      <alignment horizontal="center" vertical="center" wrapText="1"/>
    </xf>
    <xf numFmtId="0" fontId="1" fillId="0" borderId="30" xfId="6" applyBorder="1" applyAlignment="1">
      <alignment horizontal="right" indent="1"/>
    </xf>
    <xf numFmtId="0" fontId="1" fillId="0" borderId="58" xfId="6" applyBorder="1" applyAlignment="1">
      <alignment horizontal="left" indent="1"/>
    </xf>
    <xf numFmtId="0" fontId="1" fillId="0" borderId="67" xfId="6" applyBorder="1" applyAlignment="1">
      <alignment horizontal="left" indent="1"/>
    </xf>
    <xf numFmtId="0" fontId="1" fillId="0" borderId="68" xfId="6" applyBorder="1" applyAlignment="1">
      <alignment horizontal="left" indent="1"/>
    </xf>
    <xf numFmtId="0" fontId="1" fillId="0" borderId="69" xfId="6" applyBorder="1" applyAlignment="1">
      <alignment horizontal="center"/>
    </xf>
    <xf numFmtId="164" fontId="2" fillId="0" borderId="30" xfId="1" applyNumberFormat="1" applyFont="1" applyBorder="1" applyAlignment="1">
      <alignment horizontal="center" vertical="center"/>
    </xf>
    <xf numFmtId="0" fontId="1" fillId="0" borderId="70" xfId="6" applyBorder="1" applyAlignment="1">
      <alignment horizontal="center"/>
    </xf>
    <xf numFmtId="0" fontId="0" fillId="4" borderId="0" xfId="0" applyFill="1"/>
    <xf numFmtId="0" fontId="22" fillId="0" borderId="0" xfId="0" applyFont="1" applyAlignment="1">
      <alignment horizontal="right" vertical="center"/>
    </xf>
    <xf numFmtId="0" fontId="22" fillId="0" borderId="0" xfId="0" applyFont="1" applyAlignment="1">
      <alignment horizontal="right"/>
    </xf>
    <xf numFmtId="0" fontId="24" fillId="0" borderId="0" xfId="0" applyFont="1" applyAlignment="1">
      <alignment horizontal="right" vertical="center"/>
    </xf>
    <xf numFmtId="0" fontId="0" fillId="5" borderId="0" xfId="0" applyFill="1"/>
    <xf numFmtId="0" fontId="21" fillId="0" borderId="0" xfId="0" applyFont="1" applyAlignment="1">
      <alignment vertical="top" wrapText="1"/>
    </xf>
    <xf numFmtId="0" fontId="21" fillId="0" borderId="0" xfId="0" applyFont="1" applyAlignment="1">
      <alignment wrapText="1"/>
    </xf>
    <xf numFmtId="0" fontId="21" fillId="0" borderId="0" xfId="0" applyFont="1" applyAlignment="1">
      <alignment horizontal="left" vertical="top" wrapText="1"/>
    </xf>
    <xf numFmtId="0" fontId="0" fillId="0" borderId="0" xfId="0" applyAlignment="1">
      <alignment vertical="top" wrapText="1"/>
    </xf>
    <xf numFmtId="0" fontId="21" fillId="0" borderId="0" xfId="0" quotePrefix="1" applyFont="1" applyAlignment="1">
      <alignment vertical="top" wrapText="1"/>
    </xf>
    <xf numFmtId="0" fontId="25" fillId="0" borderId="0" xfId="0" applyFont="1" applyAlignment="1">
      <alignment horizontal="center" vertical="center" wrapText="1"/>
    </xf>
    <xf numFmtId="0" fontId="21" fillId="0" borderId="0" xfId="0" quotePrefix="1" applyFont="1" applyAlignment="1">
      <alignment horizontal="left" vertical="top" wrapText="1"/>
    </xf>
    <xf numFmtId="0" fontId="24" fillId="0" borderId="0" xfId="0" applyFont="1" applyAlignment="1">
      <alignment horizontal="right"/>
    </xf>
    <xf numFmtId="0" fontId="12" fillId="2" borderId="30" xfId="6" applyFont="1" applyFill="1" applyBorder="1" applyAlignment="1" applyProtection="1">
      <alignment horizontal="left" indent="1"/>
      <protection locked="0"/>
    </xf>
    <xf numFmtId="0" fontId="17" fillId="2" borderId="30" xfId="6" applyFont="1" applyFill="1" applyBorder="1" applyAlignment="1" applyProtection="1">
      <alignment horizontal="left" indent="1"/>
      <protection locked="0"/>
    </xf>
    <xf numFmtId="10" fontId="2" fillId="2" borderId="57" xfId="2" applyNumberFormat="1" applyFont="1" applyFill="1" applyBorder="1" applyAlignment="1" applyProtection="1">
      <alignment vertical="center"/>
      <protection locked="0"/>
    </xf>
    <xf numFmtId="10" fontId="2" fillId="2" borderId="58" xfId="2" applyNumberFormat="1" applyFont="1" applyFill="1" applyBorder="1" applyAlignment="1" applyProtection="1">
      <alignment vertical="center"/>
      <protection locked="0"/>
    </xf>
    <xf numFmtId="0" fontId="1" fillId="2" borderId="30" xfId="6" applyFill="1" applyBorder="1" applyAlignment="1" applyProtection="1">
      <alignment horizontal="center"/>
      <protection locked="0"/>
    </xf>
    <xf numFmtId="0" fontId="1" fillId="2" borderId="30" xfId="6" applyFill="1" applyBorder="1" applyAlignment="1" applyProtection="1">
      <alignment horizontal="left" indent="1"/>
      <protection locked="0"/>
    </xf>
    <xf numFmtId="0" fontId="1" fillId="2" borderId="62" xfId="6" applyFill="1" applyBorder="1" applyAlignment="1" applyProtection="1">
      <alignment horizontal="center"/>
      <protection locked="0"/>
    </xf>
    <xf numFmtId="167" fontId="1" fillId="2" borderId="62" xfId="3" applyNumberFormat="1" applyFont="1" applyFill="1" applyBorder="1" applyProtection="1">
      <protection locked="0"/>
    </xf>
    <xf numFmtId="10" fontId="2" fillId="2" borderId="52" xfId="2" applyNumberFormat="1" applyFont="1" applyFill="1" applyBorder="1" applyAlignment="1" applyProtection="1">
      <alignment vertical="center"/>
      <protection locked="0"/>
    </xf>
    <xf numFmtId="10" fontId="2" fillId="2" borderId="63" xfId="2" applyNumberFormat="1" applyFont="1" applyFill="1" applyBorder="1" applyAlignment="1" applyProtection="1">
      <alignment vertical="center"/>
      <protection locked="0"/>
    </xf>
    <xf numFmtId="10" fontId="2" fillId="2" borderId="26" xfId="2" applyNumberFormat="1" applyFont="1" applyFill="1" applyBorder="1" applyAlignment="1" applyProtection="1">
      <alignment vertical="center"/>
      <protection locked="0"/>
    </xf>
    <xf numFmtId="167" fontId="2" fillId="2" borderId="62" xfId="2" applyNumberFormat="1" applyFont="1" applyFill="1" applyBorder="1" applyAlignment="1" applyProtection="1">
      <alignment horizontal="right" vertical="center"/>
      <protection locked="0"/>
    </xf>
    <xf numFmtId="0" fontId="1" fillId="2" borderId="25" xfId="6" applyFill="1" applyBorder="1" applyAlignment="1" applyProtection="1">
      <alignment horizontal="left" indent="1"/>
      <protection locked="0"/>
    </xf>
    <xf numFmtId="0" fontId="17" fillId="2" borderId="25" xfId="6" applyFont="1" applyFill="1" applyBorder="1" applyAlignment="1" applyProtection="1">
      <alignment horizontal="left" indent="1"/>
      <protection locked="0"/>
    </xf>
    <xf numFmtId="0" fontId="12" fillId="2" borderId="25" xfId="6" applyFont="1" applyFill="1" applyBorder="1" applyAlignment="1" applyProtection="1">
      <alignment horizontal="left" indent="1"/>
      <protection locked="0"/>
    </xf>
    <xf numFmtId="167" fontId="1" fillId="2" borderId="30" xfId="3" applyNumberFormat="1" applyFont="1" applyFill="1" applyBorder="1" applyProtection="1">
      <protection locked="0"/>
    </xf>
    <xf numFmtId="167" fontId="2" fillId="2" borderId="30" xfId="2" applyNumberFormat="1" applyFont="1" applyFill="1" applyBorder="1" applyAlignment="1" applyProtection="1">
      <alignment horizontal="right" vertical="center"/>
      <protection locked="0"/>
    </xf>
    <xf numFmtId="0" fontId="1" fillId="2" borderId="30" xfId="6" applyFill="1" applyBorder="1" applyAlignment="1" applyProtection="1">
      <alignment horizontal="left" vertical="top" wrapText="1" indent="1"/>
      <protection locked="0"/>
    </xf>
    <xf numFmtId="0" fontId="1" fillId="2" borderId="30" xfId="6" applyFill="1" applyBorder="1" applyAlignment="1" applyProtection="1">
      <alignment horizontal="left" wrapText="1" indent="1"/>
      <protection locked="0"/>
    </xf>
    <xf numFmtId="0" fontId="21" fillId="0" borderId="0" xfId="0" applyFont="1" applyAlignment="1">
      <alignment horizontal="left" vertical="center" wrapText="1"/>
    </xf>
    <xf numFmtId="168" fontId="2" fillId="2" borderId="31" xfId="2" applyNumberFormat="1" applyFont="1" applyFill="1" applyBorder="1" applyAlignment="1" applyProtection="1">
      <alignment horizontal="right" vertical="center"/>
      <protection locked="0"/>
    </xf>
    <xf numFmtId="168" fontId="2" fillId="2" borderId="55" xfId="2" applyNumberFormat="1" applyFont="1" applyFill="1" applyBorder="1" applyAlignment="1" applyProtection="1">
      <alignment horizontal="right" vertical="center"/>
      <protection locked="0"/>
    </xf>
    <xf numFmtId="168" fontId="2" fillId="2" borderId="59" xfId="2" applyNumberFormat="1" applyFont="1" applyFill="1" applyBorder="1" applyAlignment="1" applyProtection="1">
      <alignment horizontal="right" vertical="center"/>
      <protection locked="0"/>
    </xf>
    <xf numFmtId="168" fontId="2" fillId="2" borderId="66" xfId="2" applyNumberFormat="1" applyFont="1" applyFill="1" applyBorder="1" applyAlignment="1" applyProtection="1">
      <alignment horizontal="right" vertical="center"/>
      <protection locked="0"/>
    </xf>
    <xf numFmtId="168" fontId="2" fillId="2" borderId="29" xfId="2" applyNumberFormat="1" applyFont="1" applyFill="1" applyBorder="1" applyAlignment="1" applyProtection="1">
      <alignment horizontal="right" vertical="center"/>
      <protection locked="0"/>
    </xf>
    <xf numFmtId="0" fontId="0" fillId="0" borderId="0" xfId="0" applyAlignment="1">
      <alignment horizontal="left"/>
    </xf>
    <xf numFmtId="0" fontId="1" fillId="0" borderId="72" xfId="6" applyBorder="1" applyAlignment="1">
      <alignment horizontal="center"/>
    </xf>
    <xf numFmtId="0" fontId="1" fillId="0" borderId="73" xfId="6" applyBorder="1" applyAlignment="1">
      <alignment horizontal="center"/>
    </xf>
    <xf numFmtId="0" fontId="1" fillId="0" borderId="74" xfId="6" applyBorder="1" applyAlignment="1">
      <alignment horizontal="center"/>
    </xf>
    <xf numFmtId="167" fontId="2" fillId="2" borderId="75" xfId="2" applyNumberFormat="1" applyFont="1" applyFill="1" applyBorder="1" applyAlignment="1" applyProtection="1">
      <alignment horizontal="right" vertical="center"/>
      <protection locked="0"/>
    </xf>
    <xf numFmtId="167" fontId="2" fillId="2" borderId="77" xfId="2" applyNumberFormat="1" applyFont="1" applyFill="1" applyBorder="1" applyAlignment="1" applyProtection="1">
      <alignment horizontal="right" vertical="center"/>
      <protection locked="0"/>
    </xf>
    <xf numFmtId="167" fontId="0" fillId="2" borderId="76" xfId="0" applyNumberFormat="1" applyFill="1" applyBorder="1"/>
    <xf numFmtId="0" fontId="1" fillId="0" borderId="78" xfId="6" applyBorder="1" applyAlignment="1">
      <alignment horizontal="center"/>
    </xf>
    <xf numFmtId="164" fontId="2" fillId="0" borderId="53" xfId="1" applyNumberFormat="1" applyFont="1" applyBorder="1" applyAlignment="1">
      <alignment horizontal="center" vertical="center"/>
    </xf>
    <xf numFmtId="167" fontId="2" fillId="2" borderId="76" xfId="2" applyNumberFormat="1" applyFont="1" applyFill="1" applyBorder="1" applyAlignment="1">
      <alignment horizontal="right" vertical="center"/>
    </xf>
    <xf numFmtId="167" fontId="2" fillId="2" borderId="76" xfId="2" applyNumberFormat="1" applyFont="1" applyFill="1" applyBorder="1" applyAlignment="1" applyProtection="1">
      <alignment horizontal="right" vertical="center"/>
      <protection locked="0"/>
    </xf>
    <xf numFmtId="164" fontId="2" fillId="0" borderId="79" xfId="1" applyNumberFormat="1" applyFont="1" applyBorder="1" applyAlignment="1">
      <alignment horizontal="center" vertical="center"/>
    </xf>
    <xf numFmtId="44" fontId="1" fillId="0" borderId="56" xfId="6" applyNumberFormat="1" applyBorder="1" applyAlignment="1">
      <alignment horizontal="right"/>
    </xf>
    <xf numFmtId="167" fontId="27" fillId="0" borderId="62" xfId="2" applyNumberFormat="1" applyFont="1" applyBorder="1" applyAlignment="1">
      <alignment vertical="center"/>
    </xf>
    <xf numFmtId="10" fontId="27" fillId="2" borderId="63" xfId="2" applyNumberFormat="1" applyFont="1" applyFill="1" applyBorder="1" applyAlignment="1" applyProtection="1">
      <alignment vertical="center"/>
      <protection locked="0"/>
    </xf>
    <xf numFmtId="167" fontId="27" fillId="0" borderId="63" xfId="2" applyNumberFormat="1" applyFont="1" applyBorder="1" applyAlignment="1">
      <alignment vertical="center"/>
    </xf>
    <xf numFmtId="44" fontId="1" fillId="2" borderId="56" xfId="6" applyNumberFormat="1" applyFill="1" applyBorder="1" applyAlignment="1">
      <alignment horizontal="right"/>
    </xf>
    <xf numFmtId="0" fontId="1" fillId="2" borderId="78" xfId="6" applyFill="1" applyBorder="1" applyAlignment="1">
      <alignment horizontal="center"/>
    </xf>
    <xf numFmtId="44" fontId="1" fillId="2" borderId="78" xfId="6" applyNumberFormat="1" applyFill="1" applyBorder="1" applyAlignment="1">
      <alignment horizontal="center"/>
    </xf>
    <xf numFmtId="168" fontId="27" fillId="2" borderId="31" xfId="2" applyNumberFormat="1" applyFont="1" applyFill="1" applyBorder="1" applyAlignment="1" applyProtection="1">
      <alignment horizontal="right" vertical="center"/>
      <protection locked="0"/>
    </xf>
    <xf numFmtId="0" fontId="28" fillId="2" borderId="30" xfId="6" applyFont="1" applyFill="1" applyBorder="1" applyAlignment="1">
      <alignment horizontal="left" indent="1"/>
    </xf>
    <xf numFmtId="167" fontId="28" fillId="2" borderId="60" xfId="3" applyNumberFormat="1" applyFont="1" applyFill="1" applyBorder="1" applyAlignment="1" applyProtection="1">
      <alignment horizontal="right" vertical="center"/>
      <protection locked="0"/>
    </xf>
    <xf numFmtId="167" fontId="27" fillId="0" borderId="60" xfId="2" applyNumberFormat="1" applyFont="1" applyBorder="1" applyAlignment="1">
      <alignment vertical="center"/>
    </xf>
    <xf numFmtId="10" fontId="27" fillId="2" borderId="63" xfId="2" applyNumberFormat="1" applyFont="1" applyFill="1" applyBorder="1" applyAlignment="1">
      <alignment vertical="center"/>
    </xf>
    <xf numFmtId="0" fontId="0" fillId="2" borderId="30" xfId="1" applyNumberFormat="1" applyFont="1" applyFill="1" applyBorder="1" applyAlignment="1">
      <alignment horizontal="left" indent="1"/>
    </xf>
    <xf numFmtId="0" fontId="0" fillId="0" borderId="80" xfId="0" applyBorder="1"/>
    <xf numFmtId="0" fontId="0" fillId="0" borderId="81" xfId="0" applyBorder="1"/>
    <xf numFmtId="0" fontId="0" fillId="0" borderId="82" xfId="0" applyBorder="1"/>
    <xf numFmtId="0" fontId="0" fillId="0" borderId="83" xfId="0" applyBorder="1"/>
    <xf numFmtId="0" fontId="0" fillId="0" borderId="84" xfId="0" applyBorder="1"/>
    <xf numFmtId="167" fontId="0" fillId="0" borderId="84" xfId="0" applyNumberFormat="1" applyBorder="1"/>
    <xf numFmtId="0" fontId="0" fillId="0" borderId="3" xfId="0" applyBorder="1"/>
    <xf numFmtId="0" fontId="6" fillId="0" borderId="35" xfId="6" quotePrefix="1" applyFont="1" applyBorder="1"/>
    <xf numFmtId="0" fontId="6" fillId="0" borderId="36" xfId="6" quotePrefix="1" applyFont="1" applyBorder="1"/>
    <xf numFmtId="38" fontId="6" fillId="0" borderId="36" xfId="6" quotePrefix="1" applyNumberFormat="1" applyFont="1" applyBorder="1"/>
    <xf numFmtId="0" fontId="6" fillId="0" borderId="36" xfId="6" quotePrefix="1" applyFont="1" applyBorder="1" applyAlignment="1">
      <alignment horizontal="center"/>
    </xf>
    <xf numFmtId="167" fontId="6" fillId="0" borderId="36" xfId="6" quotePrefix="1" applyNumberFormat="1" applyFont="1" applyBorder="1"/>
    <xf numFmtId="167" fontId="6" fillId="0" borderId="37" xfId="6" quotePrefix="1" applyNumberFormat="1" applyFont="1" applyBorder="1"/>
    <xf numFmtId="0" fontId="6" fillId="0" borderId="25" xfId="6" quotePrefix="1" applyFont="1" applyBorder="1" applyAlignment="1">
      <alignment horizontal="left"/>
    </xf>
    <xf numFmtId="168" fontId="2" fillId="0" borderId="25" xfId="2" applyNumberFormat="1" applyFont="1" applyFill="1" applyBorder="1" applyAlignment="1" applyProtection="1">
      <alignment horizontal="right" vertical="center"/>
    </xf>
    <xf numFmtId="0" fontId="16" fillId="0" borderId="25" xfId="6" applyFont="1" applyBorder="1" applyAlignment="1">
      <alignment horizontal="center"/>
    </xf>
    <xf numFmtId="167" fontId="2" fillId="0" borderId="25" xfId="2" applyNumberFormat="1" applyFont="1" applyFill="1" applyBorder="1" applyAlignment="1" applyProtection="1">
      <alignment horizontal="right" vertical="center"/>
    </xf>
    <xf numFmtId="164" fontId="2" fillId="0" borderId="25" xfId="1" quotePrefix="1" applyNumberFormat="1" applyFont="1" applyBorder="1" applyAlignment="1" applyProtection="1">
      <alignment horizontal="center" vertical="center"/>
    </xf>
    <xf numFmtId="167" fontId="2" fillId="0" borderId="25" xfId="2" applyNumberFormat="1" applyFont="1" applyFill="1" applyBorder="1" applyAlignment="1" applyProtection="1">
      <alignment vertical="center"/>
    </xf>
    <xf numFmtId="0" fontId="6" fillId="0" borderId="25" xfId="6" quotePrefix="1" applyFont="1" applyBorder="1"/>
    <xf numFmtId="38" fontId="6" fillId="0" borderId="25" xfId="6" quotePrefix="1" applyNumberFormat="1" applyFont="1" applyBorder="1"/>
    <xf numFmtId="0" fontId="6" fillId="0" borderId="25" xfId="6" quotePrefix="1" applyFont="1" applyBorder="1" applyAlignment="1">
      <alignment horizontal="center"/>
    </xf>
    <xf numFmtId="167" fontId="6" fillId="0" borderId="25" xfId="6" quotePrefix="1" applyNumberFormat="1" applyFont="1" applyBorder="1"/>
    <xf numFmtId="10" fontId="6" fillId="0" borderId="43" xfId="6" quotePrefix="1" applyNumberFormat="1" applyFont="1" applyBorder="1"/>
    <xf numFmtId="0" fontId="6" fillId="0" borderId="71" xfId="6" quotePrefix="1" applyFont="1" applyBorder="1" applyAlignment="1">
      <alignment horizontal="center"/>
    </xf>
    <xf numFmtId="38" fontId="16" fillId="0" borderId="25" xfId="6" quotePrefix="1" applyNumberFormat="1" applyFont="1" applyBorder="1" applyAlignment="1">
      <alignment horizontal="center"/>
    </xf>
    <xf numFmtId="0" fontId="16" fillId="0" borderId="25" xfId="6" quotePrefix="1" applyFont="1" applyBorder="1" applyAlignment="1">
      <alignment horizontal="center"/>
    </xf>
    <xf numFmtId="164" fontId="11" fillId="0" borderId="4" xfId="1" quotePrefix="1" applyNumberFormat="1" applyFont="1" applyBorder="1" applyAlignment="1" applyProtection="1">
      <alignment horizontal="center" vertical="center"/>
    </xf>
    <xf numFmtId="167" fontId="11" fillId="0" borderId="4" xfId="2" applyNumberFormat="1" applyFont="1" applyFill="1" applyBorder="1" applyAlignment="1" applyProtection="1">
      <alignment vertical="center"/>
    </xf>
    <xf numFmtId="9" fontId="11" fillId="2" borderId="40" xfId="2" applyNumberFormat="1" applyFont="1" applyFill="1" applyBorder="1" applyAlignment="1" applyProtection="1">
      <alignment vertical="center"/>
    </xf>
    <xf numFmtId="0" fontId="5" fillId="0" borderId="32" xfId="6" applyFont="1" applyBorder="1"/>
    <xf numFmtId="0" fontId="5" fillId="0" borderId="24" xfId="6" applyFont="1" applyBorder="1"/>
    <xf numFmtId="38" fontId="1" fillId="0" borderId="24" xfId="2" applyFont="1" applyFill="1" applyBorder="1" applyAlignment="1" applyProtection="1">
      <alignment horizontal="right" vertical="center"/>
    </xf>
    <xf numFmtId="0" fontId="1" fillId="0" borderId="24" xfId="6" applyBorder="1" applyAlignment="1">
      <alignment horizontal="center"/>
    </xf>
    <xf numFmtId="0" fontId="5" fillId="0" borderId="26" xfId="6" applyFont="1" applyBorder="1"/>
    <xf numFmtId="0" fontId="5" fillId="0" borderId="25" xfId="6" applyFont="1" applyBorder="1"/>
    <xf numFmtId="38" fontId="1" fillId="0" borderId="25" xfId="2" applyFont="1" applyFill="1" applyBorder="1" applyAlignment="1" applyProtection="1">
      <alignment horizontal="right" vertical="center"/>
    </xf>
    <xf numFmtId="0" fontId="1" fillId="0" borderId="25" xfId="6" applyBorder="1" applyAlignment="1">
      <alignment horizontal="center"/>
    </xf>
    <xf numFmtId="164" fontId="1" fillId="0" borderId="24" xfId="1" quotePrefix="1" applyNumberFormat="1" applyFont="1" applyBorder="1" applyAlignment="1" applyProtection="1">
      <alignment horizontal="center" vertical="center"/>
    </xf>
    <xf numFmtId="167" fontId="2" fillId="0" borderId="24" xfId="2" applyNumberFormat="1" applyFont="1" applyFill="1" applyBorder="1" applyAlignment="1" applyProtection="1">
      <alignment vertical="center"/>
    </xf>
    <xf numFmtId="9" fontId="1" fillId="0" borderId="0" xfId="1" applyNumberFormat="1" applyFont="1" applyBorder="1" applyAlignment="1" applyProtection="1">
      <alignment horizontal="right" vertical="center"/>
    </xf>
    <xf numFmtId="167" fontId="1" fillId="0" borderId="33" xfId="3" applyNumberFormat="1" applyFont="1" applyFill="1" applyBorder="1" applyProtection="1"/>
    <xf numFmtId="164" fontId="1" fillId="0" borderId="25" xfId="1" quotePrefix="1" applyNumberFormat="1" applyFont="1" applyBorder="1" applyAlignment="1" applyProtection="1">
      <alignment horizontal="center" vertical="center"/>
    </xf>
    <xf numFmtId="167" fontId="1" fillId="0" borderId="27" xfId="3" applyNumberFormat="1" applyFont="1" applyFill="1" applyBorder="1" applyProtection="1"/>
    <xf numFmtId="0" fontId="5" fillId="0" borderId="0" xfId="6" applyFont="1"/>
    <xf numFmtId="38" fontId="1" fillId="0" borderId="0" xfId="2" applyFont="1" applyFill="1" applyBorder="1" applyAlignment="1" applyProtection="1">
      <alignment horizontal="right" vertical="center"/>
    </xf>
    <xf numFmtId="0" fontId="1" fillId="0" borderId="0" xfId="6" applyAlignment="1">
      <alignment horizontal="center"/>
    </xf>
    <xf numFmtId="167" fontId="1" fillId="0" borderId="0" xfId="2" applyNumberFormat="1" applyFont="1" applyFill="1" applyBorder="1" applyAlignment="1" applyProtection="1">
      <alignment horizontal="right" vertical="center"/>
    </xf>
    <xf numFmtId="164" fontId="1" fillId="0" borderId="0" xfId="1" quotePrefix="1" applyNumberFormat="1" applyFont="1" applyBorder="1" applyAlignment="1" applyProtection="1">
      <alignment horizontal="center" vertical="center"/>
    </xf>
    <xf numFmtId="167" fontId="1" fillId="0" borderId="0" xfId="1" applyNumberFormat="1" applyFont="1" applyBorder="1" applyAlignment="1" applyProtection="1">
      <alignment vertical="center"/>
    </xf>
    <xf numFmtId="167" fontId="1" fillId="0" borderId="7" xfId="3" applyNumberFormat="1" applyFont="1" applyFill="1" applyBorder="1" applyProtection="1"/>
    <xf numFmtId="3" fontId="2" fillId="0" borderId="0" xfId="1" applyFont="1" applyBorder="1" applyAlignment="1" applyProtection="1">
      <alignment vertical="center"/>
    </xf>
    <xf numFmtId="38" fontId="2" fillId="0" borderId="0" xfId="2" applyFont="1" applyFill="1" applyBorder="1" applyAlignment="1" applyProtection="1">
      <alignment horizontal="right" vertical="center"/>
    </xf>
    <xf numFmtId="167" fontId="2" fillId="0" borderId="0" xfId="1" applyNumberFormat="1" applyFont="1" applyBorder="1" applyAlignment="1" applyProtection="1">
      <alignment vertical="center"/>
    </xf>
    <xf numFmtId="164" fontId="2" fillId="0" borderId="0" xfId="1" quotePrefix="1" applyNumberFormat="1" applyFont="1" applyBorder="1" applyAlignment="1" applyProtection="1">
      <alignment horizontal="center" vertical="center"/>
    </xf>
    <xf numFmtId="9" fontId="9" fillId="0" borderId="0" xfId="2" applyNumberFormat="1" applyFont="1" applyFill="1" applyBorder="1" applyAlignment="1" applyProtection="1">
      <alignment horizontal="right"/>
    </xf>
    <xf numFmtId="167" fontId="11" fillId="0" borderId="38" xfId="3" applyNumberFormat="1" applyFont="1" applyFill="1" applyBorder="1" applyAlignment="1" applyProtection="1">
      <alignment vertical="center"/>
    </xf>
    <xf numFmtId="0" fontId="1" fillId="0" borderId="0" xfId="6"/>
    <xf numFmtId="167" fontId="2" fillId="0" borderId="0" xfId="2" applyNumberFormat="1" applyFont="1" applyFill="1" applyBorder="1" applyAlignment="1" applyProtection="1">
      <alignment vertical="center"/>
    </xf>
    <xf numFmtId="9" fontId="1" fillId="0" borderId="0" xfId="2" applyNumberFormat="1" applyFont="1" applyFill="1" applyBorder="1" applyAlignment="1" applyProtection="1">
      <alignment horizontal="right"/>
    </xf>
    <xf numFmtId="167" fontId="2" fillId="0" borderId="7" xfId="2" applyNumberFormat="1" applyFont="1" applyFill="1" applyBorder="1" applyAlignment="1" applyProtection="1">
      <alignment horizontal="left" vertical="center"/>
    </xf>
    <xf numFmtId="167" fontId="1" fillId="0" borderId="0" xfId="2" applyNumberFormat="1" applyFont="1" applyFill="1" applyBorder="1" applyAlignment="1" applyProtection="1">
      <alignment horizontal="right"/>
    </xf>
    <xf numFmtId="9" fontId="2" fillId="0" borderId="0" xfId="2" applyNumberFormat="1" applyFont="1" applyFill="1" applyBorder="1" applyAlignment="1" applyProtection="1">
      <alignment vertical="center"/>
    </xf>
    <xf numFmtId="167" fontId="11" fillId="0" borderId="39" xfId="2" applyNumberFormat="1" applyFont="1" applyFill="1" applyBorder="1" applyAlignment="1" applyProtection="1">
      <alignment horizontal="right" vertical="center"/>
    </xf>
    <xf numFmtId="167" fontId="11" fillId="0" borderId="39" xfId="3" applyNumberFormat="1" applyFont="1" applyFill="1" applyBorder="1" applyAlignment="1" applyProtection="1">
      <alignment horizontal="right" vertical="center"/>
    </xf>
    <xf numFmtId="0" fontId="1" fillId="0" borderId="6" xfId="6" applyBorder="1"/>
    <xf numFmtId="0" fontId="1" fillId="0" borderId="4" xfId="6" applyBorder="1"/>
    <xf numFmtId="38" fontId="2" fillId="0" borderId="4" xfId="2" applyFont="1" applyFill="1" applyBorder="1" applyAlignment="1" applyProtection="1">
      <alignment horizontal="right" vertical="center"/>
    </xf>
    <xf numFmtId="0" fontId="1" fillId="0" borderId="4" xfId="6" applyBorder="1" applyAlignment="1">
      <alignment horizontal="center"/>
    </xf>
    <xf numFmtId="167" fontId="1" fillId="0" borderId="4" xfId="2" applyNumberFormat="1" applyFont="1" applyFill="1" applyBorder="1" applyAlignment="1" applyProtection="1">
      <alignment horizontal="right"/>
    </xf>
    <xf numFmtId="164" fontId="2" fillId="0" borderId="4" xfId="1" quotePrefix="1" applyNumberFormat="1" applyFont="1" applyBorder="1" applyAlignment="1" applyProtection="1">
      <alignment horizontal="center" vertical="center"/>
    </xf>
    <xf numFmtId="167" fontId="2" fillId="0" borderId="4" xfId="2" applyNumberFormat="1" applyFont="1" applyFill="1" applyBorder="1" applyAlignment="1" applyProtection="1">
      <alignment vertical="center"/>
    </xf>
    <xf numFmtId="9" fontId="2" fillId="0" borderId="4" xfId="2" applyNumberFormat="1" applyFont="1" applyFill="1" applyBorder="1" applyAlignment="1" applyProtection="1">
      <alignment vertical="center"/>
    </xf>
    <xf numFmtId="167" fontId="2" fillId="0" borderId="8" xfId="2" applyNumberFormat="1" applyFont="1" applyFill="1" applyBorder="1" applyAlignment="1" applyProtection="1">
      <alignment horizontal="left" vertical="center"/>
    </xf>
    <xf numFmtId="49" fontId="4" fillId="0" borderId="0" xfId="1" applyNumberFormat="1" applyFont="1" applyBorder="1" applyAlignment="1" applyProtection="1">
      <alignment horizontal="center" vertical="center" wrapText="1"/>
    </xf>
    <xf numFmtId="167" fontId="4" fillId="0" borderId="0" xfId="2" applyNumberFormat="1" applyFont="1" applyFill="1" applyBorder="1" applyAlignment="1" applyProtection="1">
      <alignment vertical="center" wrapText="1"/>
    </xf>
    <xf numFmtId="9" fontId="4" fillId="0" borderId="0" xfId="2" applyNumberFormat="1" applyFont="1" applyFill="1" applyBorder="1" applyAlignment="1" applyProtection="1">
      <alignment vertical="center" wrapText="1"/>
    </xf>
    <xf numFmtId="167" fontId="4" fillId="0" borderId="7" xfId="2" applyNumberFormat="1" applyFont="1" applyFill="1" applyBorder="1" applyAlignment="1" applyProtection="1">
      <alignment horizontal="left" vertical="center" wrapText="1"/>
    </xf>
    <xf numFmtId="38" fontId="2" fillId="0" borderId="0" xfId="1" applyNumberFormat="1" applyFont="1" applyBorder="1" applyAlignment="1" applyProtection="1">
      <alignment vertical="center"/>
    </xf>
    <xf numFmtId="38" fontId="2" fillId="0" borderId="0" xfId="2" applyFont="1" applyFill="1" applyBorder="1" applyAlignment="1" applyProtection="1">
      <alignment vertical="center"/>
    </xf>
    <xf numFmtId="8" fontId="2" fillId="0" borderId="0" xfId="1" applyNumberFormat="1" applyFont="1" applyBorder="1" applyAlignment="1" applyProtection="1">
      <alignment vertical="center"/>
    </xf>
    <xf numFmtId="49" fontId="2" fillId="0" borderId="0" xfId="1" applyNumberFormat="1" applyFont="1" applyBorder="1" applyAlignment="1" applyProtection="1">
      <alignment vertical="center"/>
    </xf>
    <xf numFmtId="49" fontId="2" fillId="0" borderId="0" xfId="1" applyNumberFormat="1" applyFont="1" applyBorder="1" applyAlignment="1" applyProtection="1">
      <alignment horizontal="center" vertical="center"/>
    </xf>
    <xf numFmtId="38" fontId="2" fillId="0" borderId="0" xfId="2" applyFont="1" applyFill="1" applyBorder="1" applyAlignment="1" applyProtection="1">
      <alignment horizontal="center" vertical="center"/>
    </xf>
    <xf numFmtId="49" fontId="2" fillId="0" borderId="6" xfId="1" applyNumberFormat="1" applyFont="1" applyBorder="1" applyAlignment="1" applyProtection="1">
      <alignment vertical="center"/>
    </xf>
    <xf numFmtId="49" fontId="2" fillId="0" borderId="4" xfId="1" applyNumberFormat="1" applyFont="1" applyBorder="1" applyAlignment="1" applyProtection="1">
      <alignment vertical="center"/>
    </xf>
    <xf numFmtId="38" fontId="2" fillId="0" borderId="4" xfId="2" applyFont="1" applyFill="1" applyBorder="1" applyAlignment="1" applyProtection="1">
      <alignment vertical="center"/>
    </xf>
    <xf numFmtId="167" fontId="2" fillId="0" borderId="0" xfId="1" applyNumberFormat="1" applyFont="1" applyBorder="1" applyAlignment="1" applyProtection="1">
      <alignment horizontal="left"/>
    </xf>
    <xf numFmtId="49" fontId="3" fillId="0" borderId="0" xfId="1" applyNumberFormat="1" applyFont="1" applyBorder="1" applyAlignment="1" applyProtection="1">
      <alignment horizontal="left"/>
    </xf>
    <xf numFmtId="38" fontId="2" fillId="0" borderId="0" xfId="2" applyFont="1" applyFill="1" applyBorder="1" applyAlignment="1" applyProtection="1">
      <alignment horizontal="centerContinuous"/>
    </xf>
    <xf numFmtId="49" fontId="2" fillId="0" borderId="0" xfId="1" applyNumberFormat="1" applyFont="1" applyAlignment="1" applyProtection="1">
      <alignment horizontal="center"/>
    </xf>
    <xf numFmtId="0" fontId="1" fillId="0" borderId="19" xfId="6" applyBorder="1"/>
    <xf numFmtId="0" fontId="1" fillId="0" borderId="18" xfId="6" applyBorder="1"/>
    <xf numFmtId="38" fontId="1" fillId="0" borderId="17" xfId="6" applyNumberFormat="1" applyBorder="1"/>
    <xf numFmtId="0" fontId="1" fillId="0" borderId="20" xfId="6" applyBorder="1" applyAlignment="1">
      <alignment horizontal="center"/>
    </xf>
    <xf numFmtId="167" fontId="4" fillId="0" borderId="41" xfId="2" applyNumberFormat="1" applyFont="1" applyFill="1" applyBorder="1" applyAlignment="1" applyProtection="1">
      <alignment horizontal="center" vertical="center" wrapText="1"/>
    </xf>
    <xf numFmtId="0" fontId="1" fillId="0" borderId="21" xfId="6" applyBorder="1"/>
    <xf numFmtId="167" fontId="1" fillId="0" borderId="20" xfId="6" applyNumberFormat="1" applyBorder="1"/>
    <xf numFmtId="49" fontId="4" fillId="0" borderId="9" xfId="1" applyNumberFormat="1" applyFont="1" applyBorder="1" applyAlignment="1" applyProtection="1">
      <alignment vertical="center" wrapText="1"/>
    </xf>
    <xf numFmtId="49" fontId="4" fillId="0" borderId="2" xfId="1" applyNumberFormat="1" applyFont="1" applyBorder="1" applyAlignment="1" applyProtection="1">
      <alignment vertical="center" wrapText="1"/>
    </xf>
    <xf numFmtId="38" fontId="4" fillId="0" borderId="12" xfId="2" applyFont="1" applyFill="1" applyBorder="1" applyAlignment="1" applyProtection="1">
      <alignment horizontal="center" vertical="center" wrapText="1"/>
    </xf>
    <xf numFmtId="49" fontId="4" fillId="0" borderId="10" xfId="1" applyNumberFormat="1" applyFont="1" applyBorder="1" applyAlignment="1" applyProtection="1">
      <alignment horizontal="center" vertical="center" wrapText="1"/>
    </xf>
    <xf numFmtId="167" fontId="4" fillId="0" borderId="10" xfId="2" applyNumberFormat="1" applyFont="1" applyFill="1" applyBorder="1" applyAlignment="1" applyProtection="1">
      <alignment horizontal="center" vertical="center" wrapText="1"/>
    </xf>
    <xf numFmtId="49" fontId="4" fillId="0" borderId="13" xfId="1" applyNumberFormat="1" applyFont="1" applyBorder="1" applyAlignment="1" applyProtection="1">
      <alignment horizontal="center" vertical="center" wrapText="1"/>
    </xf>
    <xf numFmtId="167" fontId="4" fillId="0" borderId="2" xfId="2" applyNumberFormat="1" applyFont="1" applyFill="1" applyBorder="1" applyAlignment="1" applyProtection="1">
      <alignment horizontal="center" vertical="center" wrapText="1"/>
    </xf>
    <xf numFmtId="9" fontId="10" fillId="0" borderId="14" xfId="2" applyNumberFormat="1" applyFont="1" applyFill="1" applyBorder="1" applyAlignment="1" applyProtection="1">
      <alignment horizontal="center" vertical="center" wrapText="1"/>
    </xf>
    <xf numFmtId="167" fontId="4" fillId="0" borderId="23" xfId="2" applyNumberFormat="1" applyFont="1" applyFill="1" applyBorder="1" applyAlignment="1" applyProtection="1">
      <alignment horizontal="center" vertical="center" wrapText="1"/>
    </xf>
    <xf numFmtId="0" fontId="12" fillId="0" borderId="48" xfId="6" applyFont="1" applyBorder="1" applyAlignment="1">
      <alignment horizontal="left"/>
    </xf>
    <xf numFmtId="0" fontId="12" fillId="0" borderId="49" xfId="6" applyFont="1" applyBorder="1" applyAlignment="1">
      <alignment horizontal="left"/>
    </xf>
    <xf numFmtId="38" fontId="2" fillId="0" borderId="49" xfId="2" applyFont="1" applyFill="1" applyBorder="1" applyAlignment="1" applyProtection="1">
      <alignment horizontal="right"/>
    </xf>
    <xf numFmtId="167" fontId="4" fillId="0" borderId="49" xfId="2" applyNumberFormat="1" applyFont="1" applyFill="1" applyBorder="1" applyAlignment="1" applyProtection="1">
      <alignment horizontal="right"/>
    </xf>
    <xf numFmtId="164" fontId="2" fillId="0" borderId="49" xfId="1" quotePrefix="1" applyNumberFormat="1" applyFont="1" applyBorder="1" applyAlignment="1" applyProtection="1">
      <alignment horizontal="center"/>
    </xf>
    <xf numFmtId="167" fontId="2" fillId="0" borderId="46" xfId="2" applyNumberFormat="1" applyFont="1" applyFill="1" applyBorder="1" applyAlignment="1" applyProtection="1"/>
    <xf numFmtId="164" fontId="11" fillId="0" borderId="0" xfId="1" quotePrefix="1" applyNumberFormat="1" applyFont="1" applyBorder="1" applyAlignment="1" applyProtection="1">
      <alignment horizontal="center" vertical="center" wrapText="1"/>
    </xf>
    <xf numFmtId="167" fontId="11" fillId="0" borderId="44" xfId="2" applyNumberFormat="1" applyFont="1" applyFill="1" applyBorder="1" applyAlignment="1" applyProtection="1">
      <alignment vertical="center" wrapText="1"/>
    </xf>
    <xf numFmtId="167" fontId="2" fillId="0" borderId="50" xfId="2" applyNumberFormat="1" applyFont="1" applyFill="1" applyBorder="1" applyAlignment="1" applyProtection="1"/>
    <xf numFmtId="167" fontId="11" fillId="0" borderId="45" xfId="2" applyNumberFormat="1" applyFont="1" applyFill="1" applyBorder="1" applyAlignment="1" applyProtection="1">
      <alignment vertical="center" wrapText="1"/>
    </xf>
    <xf numFmtId="0" fontId="6" fillId="0" borderId="5" xfId="6" quotePrefix="1" applyFont="1" applyBorder="1"/>
    <xf numFmtId="0" fontId="6" fillId="0" borderId="1" xfId="6" quotePrefix="1" applyFont="1" applyBorder="1"/>
    <xf numFmtId="38" fontId="6" fillId="0" borderId="1" xfId="6" quotePrefix="1" applyNumberFormat="1" applyFont="1" applyBorder="1"/>
    <xf numFmtId="0" fontId="6" fillId="0" borderId="1" xfId="6" quotePrefix="1" applyFont="1" applyBorder="1" applyAlignment="1">
      <alignment horizontal="center"/>
    </xf>
    <xf numFmtId="167" fontId="6" fillId="0" borderId="1" xfId="6" quotePrefix="1" applyNumberFormat="1" applyFont="1" applyBorder="1"/>
    <xf numFmtId="167" fontId="6" fillId="0" borderId="28" xfId="6" quotePrefix="1" applyNumberFormat="1" applyFont="1" applyBorder="1"/>
    <xf numFmtId="0" fontId="6" fillId="0" borderId="42" xfId="6" quotePrefix="1" applyFont="1" applyBorder="1"/>
    <xf numFmtId="167" fontId="6" fillId="0" borderId="34" xfId="6" quotePrefix="1" applyNumberFormat="1" applyFont="1" applyBorder="1"/>
    <xf numFmtId="164" fontId="11" fillId="0" borderId="2" xfId="1" quotePrefix="1" applyNumberFormat="1" applyFont="1" applyBorder="1" applyAlignment="1" applyProtection="1">
      <alignment horizontal="center" vertical="center"/>
    </xf>
    <xf numFmtId="167" fontId="11" fillId="0" borderId="2" xfId="2" applyNumberFormat="1" applyFont="1" applyFill="1" applyBorder="1" applyAlignment="1" applyProtection="1">
      <alignment vertical="center"/>
    </xf>
    <xf numFmtId="167" fontId="11" fillId="0" borderId="38" xfId="2" applyNumberFormat="1" applyFont="1" applyFill="1" applyBorder="1" applyAlignment="1" applyProtection="1">
      <alignment vertical="center"/>
    </xf>
    <xf numFmtId="10" fontId="2" fillId="2" borderId="86" xfId="2" applyNumberFormat="1" applyFont="1" applyFill="1" applyBorder="1" applyAlignment="1" applyProtection="1">
      <alignment vertical="center"/>
      <protection locked="0"/>
    </xf>
    <xf numFmtId="167" fontId="2" fillId="0" borderId="86" xfId="2" applyNumberFormat="1" applyFont="1" applyBorder="1" applyAlignment="1">
      <alignment vertical="center"/>
    </xf>
    <xf numFmtId="0" fontId="17" fillId="2" borderId="85" xfId="6" applyFont="1" applyFill="1" applyBorder="1" applyAlignment="1" applyProtection="1">
      <alignment horizontal="left" indent="1"/>
      <protection locked="0"/>
    </xf>
    <xf numFmtId="168" fontId="2" fillId="2" borderId="87" xfId="2" applyNumberFormat="1" applyFont="1" applyFill="1" applyBorder="1" applyAlignment="1" applyProtection="1">
      <alignment horizontal="right" vertical="center"/>
      <protection locked="0"/>
    </xf>
    <xf numFmtId="44" fontId="1" fillId="2" borderId="88" xfId="6" applyNumberFormat="1" applyFill="1" applyBorder="1" applyAlignment="1">
      <alignment horizontal="center"/>
    </xf>
    <xf numFmtId="164" fontId="2" fillId="0" borderId="88" xfId="1" applyNumberFormat="1" applyFont="1" applyBorder="1" applyAlignment="1">
      <alignment horizontal="center" vertical="center"/>
    </xf>
    <xf numFmtId="167" fontId="2" fillId="0" borderId="89" xfId="2" applyNumberFormat="1" applyFont="1" applyBorder="1" applyAlignment="1">
      <alignment vertical="center"/>
    </xf>
    <xf numFmtId="0" fontId="28" fillId="0" borderId="30" xfId="6" applyFont="1" applyBorder="1" applyAlignment="1">
      <alignment horizontal="center"/>
    </xf>
    <xf numFmtId="0" fontId="6" fillId="0" borderId="6" xfId="6" quotePrefix="1" applyFont="1" applyBorder="1"/>
    <xf numFmtId="0" fontId="6" fillId="0" borderId="4" xfId="6" quotePrefix="1" applyFont="1" applyBorder="1"/>
    <xf numFmtId="38" fontId="6" fillId="0" borderId="4" xfId="6" quotePrefix="1" applyNumberFormat="1" applyFont="1" applyBorder="1"/>
    <xf numFmtId="0" fontId="6" fillId="0" borderId="4" xfId="6" quotePrefix="1" applyFont="1" applyBorder="1" applyAlignment="1">
      <alignment horizontal="center"/>
    </xf>
    <xf numFmtId="167" fontId="6" fillId="0" borderId="4" xfId="6" quotePrefix="1" applyNumberFormat="1" applyFont="1" applyBorder="1"/>
    <xf numFmtId="167" fontId="6" fillId="0" borderId="8" xfId="6" quotePrefix="1" applyNumberFormat="1" applyFont="1" applyBorder="1"/>
    <xf numFmtId="49" fontId="11" fillId="0" borderId="90" xfId="1" applyNumberFormat="1" applyFont="1" applyBorder="1" applyAlignment="1" applyProtection="1">
      <alignment vertical="center" wrapText="1"/>
      <protection locked="0"/>
    </xf>
    <xf numFmtId="167" fontId="28" fillId="2" borderId="62" xfId="3" applyNumberFormat="1" applyFont="1" applyFill="1" applyBorder="1" applyAlignment="1" applyProtection="1">
      <alignment horizontal="right" vertical="center"/>
      <protection locked="0"/>
    </xf>
    <xf numFmtId="164" fontId="27" fillId="0" borderId="62" xfId="1" applyNumberFormat="1" applyFont="1" applyBorder="1" applyAlignment="1">
      <alignment horizontal="center" vertical="center"/>
    </xf>
    <xf numFmtId="0" fontId="1" fillId="0" borderId="90" xfId="6" applyBorder="1" applyAlignment="1">
      <alignment horizontal="left" indent="1"/>
    </xf>
    <xf numFmtId="9" fontId="11" fillId="2" borderId="91" xfId="2" applyNumberFormat="1" applyFont="1" applyFill="1" applyBorder="1" applyAlignment="1" applyProtection="1">
      <alignment vertical="center" wrapText="1"/>
      <protection locked="0"/>
    </xf>
    <xf numFmtId="0" fontId="12" fillId="2" borderId="92" xfId="6" applyFont="1" applyFill="1" applyBorder="1" applyAlignment="1" applyProtection="1">
      <alignment horizontal="left" indent="1"/>
      <protection locked="0"/>
    </xf>
    <xf numFmtId="0" fontId="1" fillId="2" borderId="93" xfId="6" applyFill="1" applyBorder="1" applyAlignment="1">
      <alignment horizontal="center"/>
    </xf>
    <xf numFmtId="0" fontId="1" fillId="2" borderId="62" xfId="6" applyFill="1" applyBorder="1" applyAlignment="1">
      <alignment horizontal="center"/>
    </xf>
    <xf numFmtId="167" fontId="28" fillId="2" borderId="94" xfId="3" applyNumberFormat="1" applyFont="1" applyFill="1" applyBorder="1" applyAlignment="1" applyProtection="1">
      <alignment horizontal="right" vertical="center"/>
      <protection locked="0"/>
    </xf>
    <xf numFmtId="0" fontId="17" fillId="2" borderId="92" xfId="6" applyFont="1" applyFill="1" applyBorder="1" applyAlignment="1" applyProtection="1">
      <alignment horizontal="left" indent="1"/>
      <protection locked="0"/>
    </xf>
    <xf numFmtId="0" fontId="1" fillId="2" borderId="93" xfId="6" applyFill="1" applyBorder="1" applyAlignment="1" applyProtection="1">
      <alignment horizontal="center"/>
      <protection locked="0"/>
    </xf>
    <xf numFmtId="167" fontId="1" fillId="2" borderId="93" xfId="3" applyNumberFormat="1" applyFont="1" applyFill="1" applyBorder="1" applyProtection="1">
      <protection locked="0"/>
    </xf>
    <xf numFmtId="164" fontId="2" fillId="0" borderId="93" xfId="1" applyNumberFormat="1" applyFont="1" applyBorder="1" applyAlignment="1">
      <alignment horizontal="center" vertical="center"/>
    </xf>
    <xf numFmtId="10" fontId="2" fillId="2" borderId="95" xfId="2" applyNumberFormat="1" applyFont="1" applyFill="1" applyBorder="1" applyAlignment="1">
      <alignment vertical="center"/>
    </xf>
    <xf numFmtId="167" fontId="2" fillId="0" borderId="95" xfId="2" applyNumberFormat="1" applyFont="1" applyBorder="1" applyAlignment="1">
      <alignment vertical="center"/>
    </xf>
    <xf numFmtId="0" fontId="1" fillId="2" borderId="78" xfId="6" applyFill="1" applyBorder="1" applyAlignment="1" applyProtection="1">
      <alignment horizontal="center"/>
      <protection locked="0"/>
    </xf>
    <xf numFmtId="167" fontId="2" fillId="2" borderId="78" xfId="2" applyNumberFormat="1" applyFont="1" applyFill="1" applyBorder="1" applyAlignment="1" applyProtection="1">
      <alignment horizontal="right" vertical="center"/>
      <protection locked="0"/>
    </xf>
    <xf numFmtId="164" fontId="2" fillId="0" borderId="78" xfId="1" applyNumberFormat="1" applyFont="1" applyBorder="1" applyAlignment="1">
      <alignment horizontal="center" vertical="center"/>
    </xf>
    <xf numFmtId="167" fontId="1" fillId="2" borderId="78" xfId="3" applyNumberFormat="1" applyFont="1" applyFill="1" applyBorder="1" applyProtection="1">
      <protection locked="0"/>
    </xf>
    <xf numFmtId="0" fontId="1" fillId="0" borderId="96" xfId="6" applyBorder="1" applyAlignment="1">
      <alignment horizontal="center"/>
    </xf>
    <xf numFmtId="167" fontId="11" fillId="0" borderId="97" xfId="2" applyNumberFormat="1" applyFont="1" applyFill="1" applyBorder="1" applyAlignment="1" applyProtection="1">
      <alignment vertical="center"/>
    </xf>
    <xf numFmtId="49" fontId="4" fillId="0" borderId="98" xfId="1" applyNumberFormat="1" applyFont="1" applyBorder="1" applyAlignment="1" applyProtection="1">
      <alignment vertical="center"/>
      <protection locked="0"/>
    </xf>
    <xf numFmtId="0" fontId="5" fillId="0" borderId="98" xfId="6" applyFont="1" applyBorder="1"/>
    <xf numFmtId="3" fontId="2" fillId="0" borderId="98" xfId="1" applyFont="1" applyBorder="1" applyAlignment="1" applyProtection="1">
      <alignment vertical="center"/>
    </xf>
    <xf numFmtId="0" fontId="1" fillId="0" borderId="98" xfId="6" applyBorder="1"/>
    <xf numFmtId="49" fontId="4" fillId="0" borderId="49" xfId="1" applyNumberFormat="1" applyFont="1" applyBorder="1" applyAlignment="1" applyProtection="1">
      <alignment horizontal="center" vertical="center" wrapText="1"/>
    </xf>
    <xf numFmtId="167" fontId="4" fillId="0" borderId="49" xfId="2" applyNumberFormat="1" applyFont="1" applyFill="1" applyBorder="1" applyAlignment="1" applyProtection="1">
      <alignment vertical="center" wrapText="1"/>
    </xf>
    <xf numFmtId="9" fontId="4" fillId="0" borderId="49" xfId="2" applyNumberFormat="1" applyFont="1" applyFill="1" applyBorder="1" applyAlignment="1" applyProtection="1">
      <alignment vertical="center" wrapText="1"/>
    </xf>
    <xf numFmtId="167" fontId="4" fillId="0" borderId="51" xfId="2" applyNumberFormat="1" applyFont="1" applyFill="1" applyBorder="1" applyAlignment="1" applyProtection="1">
      <alignment horizontal="left" vertical="center" wrapText="1"/>
    </xf>
    <xf numFmtId="8" fontId="2" fillId="0" borderId="98" xfId="1" applyNumberFormat="1" applyFont="1" applyBorder="1" applyAlignment="1" applyProtection="1">
      <alignment horizontal="left" vertical="center" indent="1"/>
    </xf>
    <xf numFmtId="49" fontId="2" fillId="0" borderId="98" xfId="1" applyNumberFormat="1" applyFont="1" applyBorder="1" applyAlignment="1" applyProtection="1">
      <alignment vertical="center"/>
    </xf>
    <xf numFmtId="49" fontId="2" fillId="0" borderId="98" xfId="1" applyNumberFormat="1" applyFont="1" applyBorder="1" applyAlignment="1" applyProtection="1">
      <alignment horizontal="center" vertical="center"/>
    </xf>
    <xf numFmtId="0" fontId="21" fillId="0" borderId="0" xfId="0" applyFont="1" applyAlignment="1">
      <alignment horizontal="left" vertical="top" wrapText="1"/>
    </xf>
    <xf numFmtId="0" fontId="21" fillId="0" borderId="0" xfId="0" applyFont="1" applyAlignment="1">
      <alignment horizontal="left" wrapText="1"/>
    </xf>
    <xf numFmtId="0" fontId="24" fillId="0" borderId="0" xfId="0" applyFont="1" applyAlignment="1">
      <alignment horizontal="right" vertical="center" wrapText="1"/>
    </xf>
    <xf numFmtId="0" fontId="26" fillId="0" borderId="0" xfId="0" applyFont="1"/>
    <xf numFmtId="0" fontId="24" fillId="0" borderId="0" xfId="0" applyFont="1" applyAlignment="1">
      <alignment horizontal="left" vertical="top" wrapText="1"/>
    </xf>
    <xf numFmtId="0" fontId="24" fillId="0" borderId="0" xfId="0" applyFont="1" applyAlignment="1">
      <alignment horizontal="right" vertical="center"/>
    </xf>
    <xf numFmtId="0" fontId="21" fillId="0" borderId="0" xfId="0" applyFont="1" applyAlignment="1">
      <alignment horizontal="left" vertical="center" wrapText="1"/>
    </xf>
    <xf numFmtId="0" fontId="20" fillId="4" borderId="0" xfId="0" applyFont="1" applyFill="1" applyAlignment="1">
      <alignment horizontal="center"/>
    </xf>
    <xf numFmtId="0" fontId="20" fillId="4" borderId="0" xfId="0" applyFont="1" applyFill="1" applyAlignment="1">
      <alignment horizontal="center" vertical="center"/>
    </xf>
    <xf numFmtId="0" fontId="25" fillId="0" borderId="0" xfId="0" applyFont="1" applyAlignment="1">
      <alignment horizontal="center" vertical="center"/>
    </xf>
    <xf numFmtId="0" fontId="21" fillId="0" borderId="0" xfId="0" applyFont="1" applyAlignment="1">
      <alignment vertical="top" wrapText="1"/>
    </xf>
    <xf numFmtId="0" fontId="25" fillId="0" borderId="0" xfId="0" applyFont="1" applyAlignment="1">
      <alignment horizontal="center" vertical="center" wrapText="1"/>
    </xf>
    <xf numFmtId="0" fontId="21" fillId="0" borderId="0" xfId="0" applyFont="1" applyAlignment="1">
      <alignment horizontal="left" vertical="top"/>
    </xf>
    <xf numFmtId="0" fontId="21" fillId="0" borderId="0" xfId="0" quotePrefix="1" applyFont="1" applyAlignment="1">
      <alignment vertical="center"/>
    </xf>
    <xf numFmtId="0" fontId="21" fillId="0" borderId="0" xfId="0" applyFont="1" applyAlignment="1">
      <alignment vertical="center"/>
    </xf>
    <xf numFmtId="0" fontId="21" fillId="0" borderId="0" xfId="0" quotePrefix="1" applyFont="1" applyAlignment="1">
      <alignment vertical="top" wrapText="1"/>
    </xf>
    <xf numFmtId="0" fontId="25" fillId="0" borderId="0" xfId="0" quotePrefix="1" applyFont="1" applyAlignment="1">
      <alignment horizontal="center" vertical="center" wrapText="1"/>
    </xf>
    <xf numFmtId="0" fontId="21" fillId="0" borderId="0" xfId="0" quotePrefix="1" applyFont="1" applyAlignment="1">
      <alignment horizontal="left" vertical="top" wrapText="1"/>
    </xf>
    <xf numFmtId="49" fontId="11" fillId="3" borderId="15" xfId="1" applyNumberFormat="1" applyFont="1" applyFill="1" applyBorder="1" applyAlignment="1" applyProtection="1">
      <alignment horizontal="left" vertical="center" wrapText="1"/>
    </xf>
    <xf numFmtId="49" fontId="11" fillId="3" borderId="11" xfId="1" applyNumberFormat="1" applyFont="1" applyFill="1" applyBorder="1" applyAlignment="1" applyProtection="1">
      <alignment horizontal="left" vertical="center" wrapText="1"/>
    </xf>
    <xf numFmtId="49" fontId="11" fillId="3" borderId="16" xfId="1" applyNumberFormat="1" applyFont="1" applyFill="1" applyBorder="1" applyAlignment="1" applyProtection="1">
      <alignment horizontal="left" vertical="center" wrapText="1"/>
    </xf>
    <xf numFmtId="49" fontId="2" fillId="0" borderId="4" xfId="1" applyNumberFormat="1" applyFont="1" applyBorder="1" applyAlignment="1" applyProtection="1">
      <alignment horizontal="center" vertical="center"/>
      <protection locked="0"/>
    </xf>
    <xf numFmtId="49" fontId="2" fillId="0" borderId="8" xfId="1" applyNumberFormat="1" applyFont="1" applyBorder="1" applyAlignment="1" applyProtection="1">
      <alignment horizontal="center" vertical="center"/>
      <protection locked="0"/>
    </xf>
    <xf numFmtId="49" fontId="2" fillId="0" borderId="0" xfId="1" applyNumberFormat="1" applyFont="1" applyBorder="1" applyAlignment="1" applyProtection="1">
      <alignment horizontal="center" vertical="center"/>
      <protection locked="0"/>
    </xf>
    <xf numFmtId="49" fontId="2" fillId="0" borderId="7" xfId="1" applyNumberFormat="1" applyFont="1" applyBorder="1" applyAlignment="1" applyProtection="1">
      <alignment horizontal="center" vertical="center"/>
      <protection locked="0"/>
    </xf>
    <xf numFmtId="49" fontId="2" fillId="0" borderId="6" xfId="1" applyNumberFormat="1" applyFont="1" applyBorder="1" applyAlignment="1" applyProtection="1">
      <alignment horizontal="center" vertical="center"/>
    </xf>
    <xf numFmtId="49" fontId="2" fillId="0" borderId="4" xfId="1" applyNumberFormat="1" applyFont="1" applyBorder="1" applyAlignment="1" applyProtection="1">
      <alignment horizontal="center" vertical="center"/>
    </xf>
    <xf numFmtId="49" fontId="11" fillId="3" borderId="19" xfId="1" applyNumberFormat="1" applyFont="1" applyFill="1" applyBorder="1" applyAlignment="1" applyProtection="1">
      <alignment horizontal="center" vertical="center"/>
      <protection locked="0"/>
    </xf>
    <xf numFmtId="49" fontId="11" fillId="3" borderId="18" xfId="1" applyNumberFormat="1" applyFont="1" applyFill="1" applyBorder="1" applyAlignment="1" applyProtection="1">
      <alignment horizontal="center" vertical="center"/>
      <protection locked="0"/>
    </xf>
    <xf numFmtId="49" fontId="11" fillId="3" borderId="22" xfId="1" applyNumberFormat="1" applyFont="1" applyFill="1" applyBorder="1" applyAlignment="1" applyProtection="1">
      <alignment horizontal="center" vertical="center"/>
      <protection locked="0"/>
    </xf>
    <xf numFmtId="0" fontId="5" fillId="0" borderId="17" xfId="6" applyFont="1" applyBorder="1" applyAlignment="1">
      <alignment horizontal="center"/>
    </xf>
    <xf numFmtId="0" fontId="5" fillId="0" borderId="22" xfId="6" applyFont="1" applyBorder="1" applyAlignment="1">
      <alignment horizontal="center"/>
    </xf>
    <xf numFmtId="49" fontId="2" fillId="0" borderId="98" xfId="1" applyNumberFormat="1" applyFont="1" applyBorder="1" applyAlignment="1" applyProtection="1">
      <alignment horizontal="left" vertical="top" wrapText="1"/>
    </xf>
    <xf numFmtId="49" fontId="2" fillId="0" borderId="0" xfId="1" applyNumberFormat="1" applyFont="1" applyBorder="1" applyAlignment="1" applyProtection="1">
      <alignment horizontal="left" vertical="top" wrapText="1"/>
    </xf>
    <xf numFmtId="49" fontId="2" fillId="0" borderId="7" xfId="1" applyNumberFormat="1" applyFont="1" applyBorder="1" applyAlignment="1" applyProtection="1">
      <alignment horizontal="left" vertical="top" wrapText="1"/>
    </xf>
    <xf numFmtId="0" fontId="9" fillId="0" borderId="2" xfId="6" applyFont="1" applyBorder="1" applyAlignment="1">
      <alignment horizontal="right" vertical="center"/>
    </xf>
    <xf numFmtId="3" fontId="15" fillId="0" borderId="64" xfId="1" applyFont="1" applyBorder="1" applyAlignment="1" applyProtection="1">
      <alignment horizontal="left" vertical="top" wrapText="1"/>
    </xf>
    <xf numFmtId="3" fontId="15" fillId="0" borderId="2" xfId="1" applyFont="1" applyBorder="1" applyAlignment="1" applyProtection="1">
      <alignment horizontal="left" vertical="top" wrapText="1"/>
    </xf>
    <xf numFmtId="0" fontId="9" fillId="0" borderId="0" xfId="6" applyFont="1" applyAlignment="1">
      <alignment horizontal="right" vertical="center" wrapText="1"/>
    </xf>
    <xf numFmtId="3" fontId="15" fillId="0" borderId="90" xfId="1" applyFont="1" applyBorder="1" applyAlignment="1" applyProtection="1">
      <alignment horizontal="left" vertical="top" wrapText="1"/>
    </xf>
    <xf numFmtId="3" fontId="15" fillId="0" borderId="0" xfId="1" applyFont="1" applyBorder="1" applyAlignment="1" applyProtection="1">
      <alignment horizontal="left" vertical="top" wrapText="1"/>
    </xf>
    <xf numFmtId="49" fontId="11" fillId="3" borderId="15" xfId="1" applyNumberFormat="1" applyFont="1" applyFill="1" applyBorder="1" applyAlignment="1" applyProtection="1">
      <alignment horizontal="left" vertical="center"/>
    </xf>
    <xf numFmtId="49" fontId="11" fillId="3" borderId="11" xfId="1" applyNumberFormat="1" applyFont="1" applyFill="1" applyBorder="1" applyAlignment="1" applyProtection="1">
      <alignment horizontal="left" vertical="center"/>
    </xf>
    <xf numFmtId="49" fontId="11" fillId="3" borderId="16" xfId="1" applyNumberFormat="1" applyFont="1" applyFill="1" applyBorder="1" applyAlignment="1" applyProtection="1">
      <alignment horizontal="left" vertical="center"/>
    </xf>
    <xf numFmtId="3" fontId="15" fillId="0" borderId="6" xfId="1" applyFont="1" applyBorder="1" applyAlignment="1" applyProtection="1">
      <alignment horizontal="left" vertical="top" wrapText="1"/>
    </xf>
    <xf numFmtId="3" fontId="15" fillId="0" borderId="4" xfId="1" applyFont="1" applyBorder="1" applyAlignment="1" applyProtection="1">
      <alignment horizontal="left" vertical="top" wrapText="1"/>
    </xf>
    <xf numFmtId="0" fontId="9" fillId="0" borderId="4" xfId="6" applyFont="1" applyBorder="1" applyAlignment="1">
      <alignment horizontal="right" vertical="center"/>
    </xf>
    <xf numFmtId="49" fontId="11" fillId="0" borderId="48" xfId="1" applyNumberFormat="1" applyFont="1" applyBorder="1" applyAlignment="1" applyProtection="1">
      <alignment vertical="center"/>
    </xf>
    <xf numFmtId="49" fontId="11" fillId="0" borderId="49" xfId="1" applyNumberFormat="1" applyFont="1" applyBorder="1" applyAlignment="1" applyProtection="1">
      <alignment vertical="center"/>
    </xf>
    <xf numFmtId="49" fontId="11" fillId="0" borderId="98" xfId="1" applyNumberFormat="1" applyFont="1" applyBorder="1" applyAlignment="1" applyProtection="1">
      <alignment vertical="center"/>
    </xf>
    <xf numFmtId="49" fontId="11" fillId="0" borderId="0" xfId="1" applyNumberFormat="1" applyFont="1" applyBorder="1" applyAlignment="1" applyProtection="1">
      <alignment vertical="center"/>
    </xf>
    <xf numFmtId="49" fontId="4" fillId="0" borderId="49" xfId="1" applyNumberFormat="1" applyFont="1" applyBorder="1" applyAlignment="1" applyProtection="1">
      <alignment horizontal="center" vertical="center" wrapText="1"/>
    </xf>
    <xf numFmtId="49" fontId="4" fillId="0" borderId="0" xfId="1" applyNumberFormat="1" applyFont="1" applyBorder="1" applyAlignment="1" applyProtection="1">
      <alignment horizontal="center" vertical="center" wrapText="1"/>
    </xf>
    <xf numFmtId="8" fontId="4" fillId="2" borderId="80" xfId="1" applyNumberFormat="1" applyFont="1" applyFill="1" applyBorder="1" applyAlignment="1" applyProtection="1">
      <alignment horizontal="left" vertical="center"/>
      <protection locked="0"/>
    </xf>
    <xf numFmtId="8" fontId="4" fillId="2" borderId="84" xfId="1" applyNumberFormat="1" applyFont="1" applyFill="1" applyBorder="1" applyAlignment="1" applyProtection="1">
      <alignment horizontal="left" vertical="center"/>
      <protection locked="0"/>
    </xf>
    <xf numFmtId="167" fontId="4" fillId="2" borderId="84" xfId="2" applyNumberFormat="1" applyFont="1" applyFill="1" applyBorder="1" applyAlignment="1" applyProtection="1">
      <alignment horizontal="left" vertical="center"/>
      <protection locked="0"/>
    </xf>
    <xf numFmtId="9" fontId="4" fillId="2" borderId="84" xfId="2" applyNumberFormat="1" applyFont="1" applyFill="1" applyBorder="1" applyAlignment="1" applyProtection="1">
      <alignment horizontal="left" vertical="center"/>
      <protection locked="0"/>
    </xf>
    <xf numFmtId="9" fontId="4" fillId="2" borderId="81" xfId="2" applyNumberFormat="1" applyFont="1" applyFill="1" applyBorder="1" applyAlignment="1" applyProtection="1">
      <alignment horizontal="left" vertical="center"/>
      <protection locked="0"/>
    </xf>
  </cellXfs>
  <cellStyles count="8">
    <cellStyle name="Comma 2" xfId="2" xr:uid="{00000000-0005-0000-0000-000000000000}"/>
    <cellStyle name="Currency 2" xfId="3" xr:uid="{00000000-0005-0000-0000-000001000000}"/>
    <cellStyle name="Date" xfId="4" xr:uid="{00000000-0005-0000-0000-000002000000}"/>
    <cellStyle name="Fixed" xfId="5" xr:uid="{00000000-0005-0000-0000-000003000000}"/>
    <cellStyle name="Normal" xfId="0" builtinId="0"/>
    <cellStyle name="Normal 2" xfId="1" xr:uid="{00000000-0005-0000-0000-000005000000}"/>
    <cellStyle name="Normal_Start-Up Capital Estimate" xfId="6" xr:uid="{00000000-0005-0000-0000-000006000000}"/>
    <cellStyle name="Text" xfId="7" xr:uid="{00000000-0005-0000-0000-000007000000}"/>
  </cellStyles>
  <dxfs count="75">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left style="thin">
          <color indexed="64"/>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auto="1"/>
        <name val="Tahoma"/>
        <scheme val="none"/>
      </font>
      <numFmt numFmtId="14" formatCode="0.00%"/>
      <fill>
        <patternFill patternType="solid">
          <fgColor indexed="64"/>
          <bgColor theme="4" tint="0.79998168889431442"/>
        </patternFill>
      </fill>
      <alignment horizontal="general" vertical="center" textRotation="0" wrapText="0" indent="0" justifyLastLine="0" shrinkToFit="0" readingOrder="0"/>
      <border diagonalUp="0" diagonalDown="0">
        <left style="thin">
          <color indexed="64"/>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4" formatCode="0.00%"/>
      <fill>
        <patternFill patternType="solid">
          <fgColor indexed="64"/>
          <bgColor theme="4" tint="0.79998168889431442"/>
        </patternFill>
      </fill>
      <alignment horizontal="general" vertical="center"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outline="0">
        <left style="thin">
          <color indexed="22"/>
        </left>
        <right/>
        <top/>
        <bottom/>
      </border>
    </dxf>
    <dxf>
      <font>
        <b val="0"/>
        <i val="0"/>
        <strike val="0"/>
        <condense val="0"/>
        <extend val="0"/>
        <outline val="0"/>
        <shadow val="0"/>
        <u val="none"/>
        <vertAlign val="baseline"/>
        <sz val="10"/>
        <color auto="1"/>
        <name val="Tahoma"/>
        <scheme val="none"/>
      </font>
      <numFmt numFmtId="164" formatCode="0.0%"/>
      <alignment horizontal="center" vertical="center" textRotation="0" wrapText="0" indent="0" justifyLastLine="0" shrinkToFit="0" readingOrder="0"/>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4" formatCode="0.0%"/>
      <alignment horizontal="center" vertical="center" textRotation="0" wrapText="0" indent="0" justifyLastLine="0" shrinkToFit="0" readingOrder="0"/>
      <border diagonalUp="0" diagonalDown="0" outline="0">
        <left style="thin">
          <color indexed="22"/>
        </left>
        <right/>
        <top/>
        <bottom/>
      </border>
    </dxf>
    <dxf>
      <font>
        <b val="0"/>
        <i val="0"/>
        <strike val="0"/>
        <condense val="0"/>
        <extend val="0"/>
        <outline val="0"/>
        <shadow val="0"/>
        <u val="none"/>
        <vertAlign val="baseline"/>
        <sz val="10"/>
        <color auto="1"/>
        <name val="Tahoma"/>
        <scheme val="none"/>
      </font>
      <numFmt numFmtId="167" formatCode="_([$$-409]* #,##0.00_);_([$$-409]* \(#,##0.00\);_([$$-409]* &quot;-&quot;??_);_(@_)"/>
      <fill>
        <patternFill patternType="solid">
          <fgColor indexed="64"/>
          <bgColor theme="4" tint="0.79998168889431442"/>
        </patternFill>
      </fill>
      <alignment horizontal="right" vertical="center" textRotation="0" wrapText="0" indent="0" justifyLastLine="0" shrinkToFit="0" readingOrder="0"/>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7" formatCode="_([$$-409]* #,##0.00_);_([$$-409]* \(#,##0.00\);_([$$-409]* &quot;-&quot;??_);_(@_)"/>
      <fill>
        <patternFill patternType="solid">
          <fgColor indexed="64"/>
          <bgColor theme="4" tint="0.79998168889431442"/>
        </patternFill>
      </fill>
      <alignment horizontal="right" vertical="center" textRotation="0" wrapText="0" indent="0" justifyLastLine="0" shrinkToFit="0" readingOrder="0"/>
      <border diagonalUp="0" diagonalDown="0" outline="0">
        <left style="thin">
          <color indexed="22"/>
        </left>
        <right/>
        <top/>
        <bottom/>
      </border>
    </dxf>
    <dxf>
      <font>
        <b val="0"/>
        <i val="0"/>
        <strike val="0"/>
        <condense val="0"/>
        <extend val="0"/>
        <outline val="0"/>
        <shadow val="0"/>
        <u val="none"/>
        <vertAlign val="baseline"/>
        <sz val="10"/>
        <color auto="1"/>
        <name val="Arial"/>
        <scheme val="none"/>
      </font>
      <numFmt numFmtId="0" formatCode="General"/>
      <alignment horizontal="center" vertical="bottom" textRotation="0" wrapText="0" indent="0" justifyLastLine="0" shrinkToFit="0" readingOrder="0"/>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22"/>
        </left>
        <right/>
        <top/>
        <bottom/>
      </border>
    </dxf>
    <dxf>
      <font>
        <b val="0"/>
        <i val="0"/>
        <strike val="0"/>
        <condense val="0"/>
        <extend val="0"/>
        <outline val="0"/>
        <shadow val="0"/>
        <u val="none"/>
        <vertAlign val="baseline"/>
        <sz val="10"/>
        <color auto="1"/>
        <name val="Tahoma"/>
        <scheme val="none"/>
      </font>
      <numFmt numFmtId="6" formatCode="#,##0_);[Red]\(#,##0\)"/>
      <fill>
        <patternFill patternType="solid">
          <fgColor indexed="64"/>
          <bgColor theme="4" tint="0.79998168889431442"/>
        </patternFill>
      </fill>
      <alignment horizontal="right" vertical="center" textRotation="0" wrapText="0" indent="0" justifyLastLine="0" shrinkToFit="0" readingOrder="0"/>
      <border diagonalUp="0" diagonalDown="0">
        <left style="thin">
          <color rgb="FFC0C0C0"/>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6" formatCode="#,##0_);[Red]\(#,##0\)"/>
      <fill>
        <patternFill patternType="solid">
          <fgColor indexed="64"/>
          <bgColor theme="4" tint="0.79998168889431442"/>
        </patternFill>
      </fill>
      <alignment horizontal="right" vertical="center" textRotation="0" wrapText="0" indent="0" justifyLastLine="0" shrinkToFit="0" readingOrder="0"/>
      <border diagonalUp="0" diagonalDown="0" outline="0">
        <left style="thin">
          <color rgb="FFC0C0C0"/>
        </left>
        <right/>
        <top/>
        <bottom/>
      </border>
    </dxf>
    <dxf>
      <font>
        <b val="0"/>
        <i val="0"/>
        <strike val="0"/>
        <condense val="0"/>
        <extend val="0"/>
        <outline val="0"/>
        <shadow val="0"/>
        <u val="none"/>
        <vertAlign val="baseline"/>
        <sz val="10"/>
        <color auto="1"/>
        <name val="Arial"/>
        <scheme val="none"/>
      </font>
      <numFmt numFmtId="0" formatCode="General"/>
      <fill>
        <patternFill patternType="solid">
          <fgColor indexed="64"/>
          <bgColor theme="4" tint="0.79998168889431442"/>
        </patternFill>
      </fill>
      <alignment horizontal="left" vertical="bottom" textRotation="0" wrapText="0" indent="1" justifyLastLine="0" shrinkToFit="0" readingOrder="0"/>
      <border diagonalUp="0" diagonalDown="0">
        <left/>
        <right/>
        <top style="thin">
          <color theme="0" tint="-0.1499679555650502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indexed="64"/>
          <bgColor theme="4" tint="0.79998168889431442"/>
        </patternFill>
      </fill>
      <alignment horizontal="lef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10"/>
        <color auto="1"/>
        <name val="Arial"/>
        <scheme val="none"/>
      </font>
      <numFmt numFmtId="0" formatCode="General"/>
      <fill>
        <patternFill patternType="solid">
          <fgColor indexed="64"/>
          <bgColor theme="4" tint="0.79998168889431442"/>
        </patternFill>
      </fill>
      <alignment horizontal="left" vertical="bottom" textRotation="0" wrapText="0" indent="1" justifyLastLine="0" shrinkToFit="0" readingOrder="0"/>
      <border diagonalUp="0" diagonalDown="0">
        <left/>
        <right/>
        <top style="thin">
          <color theme="0" tint="-0.1499679555650502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indexed="64"/>
          <bgColor theme="4" tint="0.79998168889431442"/>
        </patternFill>
      </fill>
      <alignment horizontal="left" vertical="bottom" textRotation="0" wrapText="0" indent="1" justifyLastLine="0" shrinkToFit="0" readingOrder="0"/>
      <border diagonalUp="0" diagonalDown="0" outline="0">
        <left/>
        <right/>
        <top/>
        <bottom/>
      </border>
    </dxf>
    <dxf>
      <border outline="0">
        <left style="thin">
          <color indexed="64"/>
        </left>
        <right style="thin">
          <color indexed="64"/>
        </right>
        <top style="thin">
          <color theme="0" tint="-0.14996795556505021"/>
        </top>
        <bottom style="thin">
          <color theme="0" tint="-0.14996795556505021"/>
        </bottom>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left style="thin">
          <color indexed="64"/>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outline="0">
        <left style="thin">
          <color indexed="64"/>
        </left>
        <right/>
        <top style="thin">
          <color theme="1"/>
        </top>
        <bottom/>
      </border>
    </dxf>
    <dxf>
      <font>
        <b val="0"/>
        <i val="0"/>
        <strike val="0"/>
        <condense val="0"/>
        <extend val="0"/>
        <outline val="0"/>
        <shadow val="0"/>
        <u val="none"/>
        <vertAlign val="baseline"/>
        <sz val="10"/>
        <color auto="1"/>
        <name val="Tahoma"/>
        <scheme val="none"/>
      </font>
      <numFmt numFmtId="14" formatCode="0.00%"/>
      <fill>
        <patternFill patternType="solid">
          <fgColor indexed="64"/>
          <bgColor theme="4" tint="0.79998168889431442"/>
        </patternFill>
      </fill>
      <alignment horizontal="general" vertical="center" textRotation="0" wrapText="0" indent="0" justifyLastLine="0" shrinkToFit="0" readingOrder="0"/>
      <border diagonalUp="0" diagonalDown="0">
        <left style="thin">
          <color indexed="64"/>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4" formatCode="0.00%"/>
      <fill>
        <patternFill patternType="solid">
          <fgColor indexed="64"/>
          <bgColor theme="4" tint="0.79998168889431442"/>
        </patternFill>
      </fill>
      <alignment horizontal="general" vertical="center" textRotation="0" wrapText="0" indent="0" justifyLastLine="0" shrinkToFit="0" readingOrder="0"/>
      <border diagonalUp="0" diagonalDown="0" outline="0">
        <left style="thin">
          <color indexed="64"/>
        </left>
        <right/>
        <top style="thin">
          <color theme="1"/>
        </top>
        <bottom/>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
        <color auto="1"/>
        <name val="Tahoma"/>
        <scheme val="none"/>
      </font>
      <numFmt numFmtId="164" formatCode="0.0%"/>
      <alignment horizontal="center" vertical="center" textRotation="0" wrapText="0" indent="0" justifyLastLine="0" shrinkToFit="0" readingOrder="0"/>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4" formatCode="0.0%"/>
      <alignment horizontal="center" vertical="center"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
        <color auto="1"/>
        <name val="Arial"/>
        <scheme val="none"/>
      </font>
      <numFmt numFmtId="167" formatCode="_([$$-409]* #,##0.00_);_([$$-409]* \(#,##0.00\);_([$$-409]* &quot;-&quot;??_);_(@_)"/>
      <fill>
        <patternFill patternType="solid">
          <fgColor indexed="64"/>
          <bgColor theme="4" tint="0.79998168889431442"/>
        </patternFill>
      </fill>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7" formatCode="_([$$-409]* #,##0.00_);_([$$-409]* \(#,##0.00\);_([$$-409]* &quot;-&quot;??_);_(@_)"/>
      <fill>
        <patternFill patternType="solid">
          <fgColor indexed="64"/>
          <bgColor theme="4" tint="0.79998168889431442"/>
        </patternFill>
      </fill>
      <alignment horizontal="right" vertical="center"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
        <color auto="1"/>
        <name val="Arial"/>
        <scheme val="none"/>
      </font>
      <numFmt numFmtId="0" formatCode="General"/>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Arial"/>
        <scheme val="none"/>
      </font>
      <numFmt numFmtId="0" formatCode="General"/>
      <alignment horizontal="center"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
        <color auto="1"/>
        <name val="Tahoma"/>
        <scheme val="none"/>
      </font>
      <numFmt numFmtId="168" formatCode=".##"/>
      <fill>
        <patternFill patternType="solid">
          <fgColor indexed="64"/>
          <bgColor theme="4" tint="0.79998168889431442"/>
        </patternFill>
      </fill>
      <alignment horizontal="right" vertical="center" textRotation="0" wrapText="0" indent="0" justifyLastLine="0" shrinkToFit="0" readingOrder="0"/>
      <border diagonalUp="0" diagonalDown="0">
        <left style="thin">
          <color rgb="FFC0C0C0"/>
        </left>
        <right/>
        <top style="thin">
          <color theme="0" tint="-0.14996795556505021"/>
        </top>
        <bottom/>
        <vertical/>
        <horizontal/>
      </border>
      <protection locked="0" hidden="0"/>
    </dxf>
    <dxf>
      <font>
        <b val="0"/>
        <i val="0"/>
        <strike val="0"/>
        <condense val="0"/>
        <extend val="0"/>
        <outline val="0"/>
        <shadow val="0"/>
        <u val="none"/>
        <vertAlign val="baseline"/>
        <sz val="10"/>
        <color auto="1"/>
        <name val="Tahoma"/>
        <scheme val="none"/>
      </font>
      <numFmt numFmtId="6" formatCode="#,##0_);[Red]\(#,##0\)"/>
      <fill>
        <patternFill patternType="solid">
          <fgColor indexed="64"/>
          <bgColor theme="4" tint="0.79998168889431442"/>
        </patternFill>
      </fill>
      <alignment horizontal="right" vertical="center" textRotation="0" wrapText="0" indent="0" justifyLastLine="0" shrinkToFit="0" readingOrder="0"/>
      <border diagonalUp="0" diagonalDown="0" outline="0">
        <left style="thin">
          <color rgb="FFC0C0C0"/>
        </left>
        <right/>
        <top style="thin">
          <color indexed="22"/>
        </top>
        <bottom/>
      </border>
    </dxf>
    <dxf>
      <font>
        <b val="0"/>
        <i val="0"/>
        <strike val="0"/>
        <condense val="0"/>
        <extend val="0"/>
        <outline val="0"/>
        <shadow val="0"/>
        <u val="none"/>
        <vertAlign val="baseline"/>
        <sz val="10"/>
        <color auto="1"/>
        <name val="Arial"/>
        <scheme val="none"/>
      </font>
      <numFmt numFmtId="0" formatCode="General"/>
      <alignment horizontal="left" vertical="bottom" textRotation="0" wrapText="0" indent="1" justifyLastLine="0" shrinkToFit="0" readingOrder="0"/>
      <border diagonalUp="0" diagonalDown="0">
        <left/>
        <right/>
        <top style="thin">
          <color theme="0" tint="-0.14996795556505021"/>
        </top>
        <bottom/>
        <vertical/>
        <horizontal/>
      </border>
    </dxf>
    <dxf>
      <font>
        <b val="0"/>
        <i val="0"/>
        <strike val="0"/>
        <condense val="0"/>
        <extend val="0"/>
        <outline val="0"/>
        <shadow val="0"/>
        <u val="none"/>
        <vertAlign val="baseline"/>
        <sz val="10"/>
        <color auto="1"/>
        <name val="Arial"/>
        <scheme val="none"/>
      </font>
      <numFmt numFmtId="0" formatCode="General"/>
      <alignment horizontal="left" vertical="bottom" textRotation="0" wrapText="0" indent="1" justifyLastLine="0" shrinkToFit="0" readingOrder="0"/>
      <border diagonalUp="0" diagonalDown="0" outline="0">
        <left/>
        <right/>
        <top style="thin">
          <color indexed="22"/>
        </top>
        <bottom/>
      </border>
    </dxf>
    <dxf>
      <font>
        <b val="0"/>
        <i val="0"/>
        <strike val="0"/>
        <condense val="0"/>
        <extend val="0"/>
        <outline val="0"/>
        <shadow val="0"/>
        <u val="none"/>
        <vertAlign val="baseline"/>
        <sz val="10"/>
        <color auto="1"/>
        <name val="Arial"/>
        <scheme val="none"/>
      </font>
      <numFmt numFmtId="0" formatCode="General"/>
      <alignment horizontal="left" vertical="bottom" textRotation="0" wrapText="0" indent="1" justifyLastLine="0" shrinkToFit="0" readingOrder="0"/>
      <border diagonalUp="0" diagonalDown="0">
        <left/>
        <right/>
        <top style="thin">
          <color theme="0" tint="-0.14996795556505021"/>
        </top>
        <bottom/>
        <vertical/>
        <horizontal/>
      </border>
    </dxf>
    <dxf>
      <font>
        <b val="0"/>
        <i val="0"/>
        <strike val="0"/>
        <condense val="0"/>
        <extend val="0"/>
        <outline val="0"/>
        <shadow val="0"/>
        <u val="none"/>
        <vertAlign val="baseline"/>
        <sz val="10"/>
        <color auto="1"/>
        <name val="Arial"/>
        <scheme val="none"/>
      </font>
      <numFmt numFmtId="0" formatCode="General"/>
      <alignment horizontal="left" vertical="bottom" textRotation="0" wrapText="0" indent="1" justifyLastLine="0" shrinkToFit="0" readingOrder="0"/>
      <border diagonalUp="0" diagonalDown="0" outline="0">
        <left/>
        <right/>
        <top style="thin">
          <color indexed="22"/>
        </top>
        <bottom/>
      </border>
    </dxf>
    <dxf>
      <border outline="0">
        <left style="thin">
          <color auto="1"/>
        </left>
        <right style="thin">
          <color theme="1"/>
        </right>
        <bottom style="thin">
          <color theme="0" tint="-0.14996795556505021"/>
        </bottom>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left style="thin">
          <color indexed="64"/>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auto="1"/>
        <name val="Tahoma"/>
        <scheme val="none"/>
      </font>
      <numFmt numFmtId="14" formatCode="0.00%"/>
      <fill>
        <patternFill patternType="solid">
          <fgColor indexed="64"/>
          <bgColor theme="4" tint="0.79998168889431442"/>
        </patternFill>
      </fill>
      <alignment horizontal="general" vertical="center" textRotation="0" wrapText="0" indent="0" justifyLastLine="0" shrinkToFit="0" readingOrder="0"/>
      <border diagonalUp="0" diagonalDown="0">
        <left style="thin">
          <color indexed="64"/>
        </left>
        <right/>
        <top style="thin">
          <color theme="0" tint="-0.14996795556505021"/>
        </top>
        <bottom/>
        <vertical/>
        <horizontal/>
      </border>
      <protection locked="0" hidden="0"/>
    </dxf>
    <dxf>
      <font>
        <b val="0"/>
        <i val="0"/>
        <strike val="0"/>
        <condense val="0"/>
        <extend val="0"/>
        <outline val="0"/>
        <shadow val="0"/>
        <u val="none"/>
        <vertAlign val="baseline"/>
        <sz val="10"/>
        <color auto="1"/>
        <name val="Tahoma"/>
        <scheme val="none"/>
      </font>
      <numFmt numFmtId="14" formatCode="0.00%"/>
      <fill>
        <patternFill patternType="solid">
          <fgColor indexed="64"/>
          <bgColor theme="4" tint="0.79998168889431442"/>
        </patternFill>
      </fill>
      <alignment horizontal="general" vertical="center"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outline="0">
        <left style="thin">
          <color indexed="22"/>
        </left>
        <right/>
        <top/>
        <bottom/>
      </border>
    </dxf>
    <dxf>
      <font>
        <b val="0"/>
        <i val="0"/>
        <strike val="0"/>
        <condense val="0"/>
        <extend val="0"/>
        <outline val="0"/>
        <shadow val="0"/>
        <u val="none"/>
        <vertAlign val="baseline"/>
        <sz val="10"/>
        <color auto="1"/>
        <name val="Tahoma"/>
        <scheme val="none"/>
      </font>
      <numFmt numFmtId="164" formatCode="0.0%"/>
      <alignment horizontal="center" vertical="center" textRotation="0" wrapText="0" indent="0" justifyLastLine="0" shrinkToFit="0" readingOrder="0"/>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4" formatCode="0.0%"/>
      <alignment horizontal="center" vertical="center" textRotation="0" wrapText="0" indent="0" justifyLastLine="0" shrinkToFit="0" readingOrder="0"/>
      <border diagonalUp="0" diagonalDown="0" outline="0">
        <left style="thin">
          <color indexed="22"/>
        </left>
        <right/>
        <top/>
        <bottom/>
      </border>
    </dxf>
    <dxf>
      <numFmt numFmtId="167" formatCode="_([$$-409]* #,##0.00_);_([$$-409]* \(#,##0.00\);_([$$-409]* &quot;-&quot;??_);_(@_)"/>
    </dxf>
    <dxf>
      <font>
        <b val="0"/>
        <i val="0"/>
        <strike val="0"/>
        <condense val="0"/>
        <extend val="0"/>
        <outline val="0"/>
        <shadow val="0"/>
        <u val="none"/>
        <vertAlign val="baseline"/>
        <sz val="10"/>
        <color auto="1"/>
        <name val="Tahoma"/>
        <scheme val="none"/>
      </font>
      <numFmt numFmtId="167" formatCode="_([$$-409]* #,##0.00_);_([$$-409]* \(#,##0.00\);_([$$-409]* &quot;-&quot;??_);_(@_)"/>
      <fill>
        <patternFill patternType="solid">
          <fgColor indexed="64"/>
          <bgColor theme="4" tint="0.79998168889431442"/>
        </patternFill>
      </fill>
      <alignment horizontal="right" vertical="center" textRotation="0" wrapText="0" indent="0" justifyLastLine="0" shrinkToFit="0" readingOrder="0"/>
      <border diagonalUp="0" diagonalDown="0" outline="0">
        <left style="thin">
          <color indexed="22"/>
        </left>
        <right/>
        <top/>
        <bottom/>
      </border>
    </dxf>
    <dxf>
      <font>
        <b val="0"/>
        <i val="0"/>
        <strike val="0"/>
        <condense val="0"/>
        <extend val="0"/>
        <outline val="0"/>
        <shadow val="0"/>
        <u val="none"/>
        <vertAlign val="baseline"/>
        <sz val="10"/>
        <color auto="1"/>
        <name val="Arial"/>
        <scheme val="none"/>
      </font>
      <numFmt numFmtId="0" formatCode="General"/>
      <alignment horizontal="center" vertical="bottom" textRotation="0" wrapText="0" indent="0" justifyLastLine="0" shrinkToFit="0" readingOrder="0"/>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Arial"/>
        <scheme val="none"/>
      </font>
      <numFmt numFmtId="0" formatCode="General"/>
      <alignment horizontal="center" vertical="bottom" textRotation="0" wrapText="0" indent="0" justifyLastLine="0" shrinkToFit="0" readingOrder="0"/>
      <border diagonalUp="0" diagonalDown="0" outline="0">
        <left style="thin">
          <color indexed="22"/>
        </left>
        <right/>
        <top/>
        <bottom/>
      </border>
    </dxf>
    <dxf>
      <font>
        <b val="0"/>
        <i val="0"/>
        <strike val="0"/>
        <condense val="0"/>
        <extend val="0"/>
        <outline val="0"/>
        <shadow val="0"/>
        <u val="none"/>
        <vertAlign val="baseline"/>
        <sz val="10"/>
        <color auto="1"/>
        <name val="Tahoma"/>
        <scheme val="none"/>
      </font>
      <numFmt numFmtId="168" formatCode=".##"/>
      <fill>
        <patternFill patternType="solid">
          <fgColor indexed="64"/>
          <bgColor theme="4" tint="0.79998168889431442"/>
        </patternFill>
      </fill>
      <alignment horizontal="right" vertical="center" textRotation="0" wrapText="0" indent="0" justifyLastLine="0" shrinkToFit="0" readingOrder="0"/>
      <border diagonalUp="0" diagonalDown="0">
        <left style="thin">
          <color rgb="FFC0C0C0"/>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6" formatCode="#,##0_);[Red]\(#,##0\)"/>
      <fill>
        <patternFill patternType="solid">
          <fgColor indexed="64"/>
          <bgColor theme="4" tint="0.79998168889431442"/>
        </patternFill>
      </fill>
      <alignment horizontal="right" vertical="center" textRotation="0" wrapText="0" indent="0" justifyLastLine="0" shrinkToFit="0" readingOrder="0"/>
      <border diagonalUp="0" diagonalDown="0" outline="0">
        <left style="thin">
          <color rgb="FFC0C0C0"/>
        </left>
        <right/>
        <top/>
        <bottom/>
      </border>
    </dxf>
    <dxf>
      <font>
        <b val="0"/>
        <i val="0"/>
        <strike val="0"/>
        <condense val="0"/>
        <extend val="0"/>
        <outline val="0"/>
        <shadow val="0"/>
        <u val="none"/>
        <vertAlign val="baseline"/>
        <sz val="10"/>
        <color auto="1"/>
        <name val="Arial"/>
        <scheme val="none"/>
      </font>
      <numFmt numFmtId="0" formatCode="General"/>
      <alignment horizontal="lef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10"/>
        <color auto="1"/>
        <name val="Arial"/>
        <scheme val="none"/>
      </font>
      <numFmt numFmtId="0" formatCode="General"/>
      <alignment horizontal="left" vertical="bottom" textRotation="0" wrapText="0" indent="1" justifyLastLine="0" shrinkToFit="0" readingOrder="0"/>
      <border diagonalUp="0" diagonalDown="0">
        <left/>
        <right/>
        <top style="thin">
          <color theme="0" tint="-0.14996795556505021"/>
        </top>
        <bottom/>
        <vertical/>
        <horizontal/>
      </border>
    </dxf>
    <dxf>
      <font>
        <b val="0"/>
        <i val="0"/>
        <strike val="0"/>
        <condense val="0"/>
        <extend val="0"/>
        <outline val="0"/>
        <shadow val="0"/>
        <u val="none"/>
        <vertAlign val="baseline"/>
        <sz val="10"/>
        <color auto="1"/>
        <name val="Arial"/>
        <scheme val="none"/>
      </font>
      <numFmt numFmtId="0" formatCode="General"/>
      <alignment horizontal="left" vertical="bottom" textRotation="0" wrapText="0" indent="1" justifyLastLine="0" shrinkToFit="0" readingOrder="0"/>
      <border diagonalUp="0" diagonalDown="0" outline="0">
        <left/>
        <right/>
        <top/>
        <bottom/>
      </border>
    </dxf>
    <dxf>
      <border outline="0">
        <left style="thin">
          <color indexed="64"/>
        </left>
        <right style="thin">
          <color indexed="64"/>
        </right>
        <top style="thin">
          <color indexed="22"/>
        </top>
        <bottom style="thin">
          <color theme="0" tint="-0.14996795556505021"/>
        </bottom>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left style="thin">
          <color indexed="64"/>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outline="0">
        <left style="thin">
          <color indexed="64"/>
        </left>
        <right/>
        <top style="thin">
          <color rgb="FFC0C0C0"/>
        </top>
        <bottom/>
      </border>
    </dxf>
    <dxf>
      <font>
        <b val="0"/>
        <i val="0"/>
        <strike val="0"/>
        <condense val="0"/>
        <extend val="0"/>
        <outline val="0"/>
        <shadow val="0"/>
        <u val="none"/>
        <vertAlign val="baseline"/>
        <sz val="10"/>
        <color auto="1"/>
        <name val="Tahoma"/>
        <scheme val="none"/>
      </font>
      <numFmt numFmtId="14" formatCode="0.00%"/>
      <fill>
        <patternFill patternType="solid">
          <fgColor indexed="64"/>
          <bgColor theme="4" tint="0.79998168889431442"/>
        </patternFill>
      </fill>
      <alignment horizontal="general" vertical="center" textRotation="0" wrapText="0" indent="0" justifyLastLine="0" shrinkToFit="0" readingOrder="0"/>
      <border diagonalUp="0" diagonalDown="0">
        <left style="thin">
          <color indexed="64"/>
        </left>
        <right/>
        <top style="thin">
          <color theme="0" tint="-0.14996795556505021"/>
        </top>
        <bottom/>
        <vertical/>
        <horizontal/>
      </border>
      <protection locked="0" hidden="0"/>
    </dxf>
    <dxf>
      <font>
        <b val="0"/>
        <i val="0"/>
        <strike val="0"/>
        <condense val="0"/>
        <extend val="0"/>
        <outline val="0"/>
        <shadow val="0"/>
        <u val="none"/>
        <vertAlign val="baseline"/>
        <sz val="10"/>
        <color auto="1"/>
        <name val="Tahoma"/>
        <scheme val="none"/>
      </font>
      <numFmt numFmtId="14" formatCode="0.00%"/>
      <fill>
        <patternFill patternType="solid">
          <fgColor indexed="64"/>
          <bgColor theme="4" tint="0.79998168889431442"/>
        </patternFill>
      </fill>
      <alignment horizontal="general" vertical="center" textRotation="0" wrapText="0" indent="0" justifyLastLine="0" shrinkToFit="0" readingOrder="0"/>
      <border diagonalUp="0" diagonalDown="0" outline="0">
        <left style="thin">
          <color indexed="64"/>
        </left>
        <right/>
        <top style="thin">
          <color rgb="FFC0C0C0"/>
        </top>
        <bottom/>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outline="0">
        <left style="thin">
          <color indexed="22"/>
        </left>
        <right/>
        <top style="thin">
          <color rgb="FFC0C0C0"/>
        </top>
        <bottom/>
      </border>
    </dxf>
    <dxf>
      <font>
        <b val="0"/>
        <i val="0"/>
        <strike val="0"/>
        <condense val="0"/>
        <extend val="0"/>
        <outline val="0"/>
        <shadow val="0"/>
        <u val="none"/>
        <vertAlign val="baseline"/>
        <sz val="10"/>
        <color auto="1"/>
        <name val="Tahoma"/>
        <scheme val="none"/>
      </font>
      <numFmt numFmtId="164" formatCode="0.0%"/>
      <alignment horizontal="center" vertical="center" textRotation="0" wrapText="0" indent="0" justifyLastLine="0" shrinkToFit="0" readingOrder="0"/>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4" formatCode="0.0%"/>
      <alignment horizontal="center" vertical="center" textRotation="0" wrapText="0" indent="0" justifyLastLine="0" shrinkToFit="0" readingOrder="0"/>
      <border diagonalUp="0" diagonalDown="0" outline="0">
        <left style="thin">
          <color indexed="22"/>
        </left>
        <right/>
        <top style="thin">
          <color rgb="FFC0C0C0"/>
        </top>
        <bottom/>
      </border>
    </dxf>
    <dxf>
      <font>
        <b val="0"/>
        <i val="0"/>
        <strike val="0"/>
        <condense val="0"/>
        <extend val="0"/>
        <outline val="0"/>
        <shadow val="0"/>
        <u val="none"/>
        <vertAlign val="baseline"/>
        <sz val="10"/>
        <color auto="1"/>
        <name val="Arial"/>
        <scheme val="none"/>
      </font>
      <numFmt numFmtId="167" formatCode="_([$$-409]* #,##0.00_);_([$$-409]* \(#,##0.00\);_([$$-409]* &quot;-&quot;??_);_(@_)"/>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Arial"/>
        <scheme val="none"/>
      </font>
      <numFmt numFmtId="167" formatCode="_([$$-409]* #,##0.00_);_([$$-409]* \(#,##0.00\);_([$$-409]* &quot;-&quot;??_);_(@_)"/>
      <border diagonalUp="0" diagonalDown="0" outline="0">
        <left style="thin">
          <color indexed="22"/>
        </left>
        <right/>
        <top style="thin">
          <color rgb="FFC0C0C0"/>
        </top>
        <bottom/>
      </border>
    </dxf>
    <dxf>
      <font>
        <b val="0"/>
        <i val="0"/>
        <strike val="0"/>
        <condense val="0"/>
        <extend val="0"/>
        <outline val="0"/>
        <shadow val="0"/>
        <u val="none"/>
        <vertAlign val="baseline"/>
        <sz val="10"/>
        <color auto="1"/>
        <name val="Arial"/>
        <scheme val="none"/>
      </font>
      <numFmt numFmtId="0" formatCode="General"/>
      <alignment horizontal="center" vertical="bottom" textRotation="0" wrapText="0" indent="0" justifyLastLine="0" shrinkToFit="0" readingOrder="0"/>
      <border diagonalUp="0" diagonalDown="0" outline="0">
        <left/>
        <right/>
        <top style="thin">
          <color theme="0" tint="-0.14996795556505021"/>
        </top>
        <bottom/>
      </border>
    </dxf>
    <dxf>
      <font>
        <b val="0"/>
        <i val="0"/>
        <strike val="0"/>
        <condense val="0"/>
        <extend val="0"/>
        <outline val="0"/>
        <shadow val="0"/>
        <u val="none"/>
        <vertAlign val="baseline"/>
        <sz val="10"/>
        <color auto="1"/>
        <name val="Arial"/>
        <scheme val="none"/>
      </font>
      <numFmt numFmtId="0" formatCode="General"/>
      <alignment horizontal="center" vertical="bottom" textRotation="0" wrapText="0" indent="0" justifyLastLine="0" shrinkToFit="0" readingOrder="0"/>
      <border diagonalUp="0" diagonalDown="0" outline="0">
        <left style="thin">
          <color indexed="22"/>
        </left>
        <right/>
        <top style="thin">
          <color rgb="FFC0C0C0"/>
        </top>
        <bottom/>
      </border>
    </dxf>
    <dxf>
      <font>
        <b val="0"/>
        <i val="0"/>
        <strike val="0"/>
        <condense val="0"/>
        <extend val="0"/>
        <outline val="0"/>
        <shadow val="0"/>
        <u val="none"/>
        <vertAlign val="baseline"/>
        <sz val="10"/>
        <color auto="1"/>
        <name val="Tahoma"/>
        <scheme val="none"/>
      </font>
      <numFmt numFmtId="168" formatCode=".##"/>
      <fill>
        <patternFill patternType="solid">
          <fgColor indexed="64"/>
          <bgColor theme="4" tint="0.79998168889431442"/>
        </patternFill>
      </fill>
      <alignment horizontal="right" vertical="center" textRotation="0" wrapText="0" indent="0" justifyLastLine="0" shrinkToFit="0" readingOrder="0"/>
      <border diagonalUp="0" diagonalDown="0">
        <left style="thin">
          <color rgb="FFC0C0C0"/>
        </left>
        <right/>
        <top style="thin">
          <color theme="0" tint="-0.14996795556505021"/>
        </top>
        <bottom/>
      </border>
      <protection locked="0" hidden="0"/>
    </dxf>
    <dxf>
      <font>
        <b val="0"/>
        <i val="0"/>
        <strike val="0"/>
        <condense val="0"/>
        <extend val="0"/>
        <outline val="0"/>
        <shadow val="0"/>
        <u val="none"/>
        <vertAlign val="baseline"/>
        <sz val="10"/>
        <color auto="1"/>
        <name val="Tahoma"/>
        <scheme val="none"/>
      </font>
      <numFmt numFmtId="6" formatCode="#,##0_);[Red]\(#,##0\)"/>
      <fill>
        <patternFill patternType="solid">
          <fgColor indexed="64"/>
          <bgColor theme="4" tint="0.79998168889431442"/>
        </patternFill>
      </fill>
      <alignment horizontal="right" vertical="center" textRotation="0" wrapText="0" indent="0" justifyLastLine="0" shrinkToFit="0" readingOrder="0"/>
      <border diagonalUp="0" diagonalDown="0" outline="0">
        <left style="thin">
          <color rgb="FFC0C0C0"/>
        </left>
        <right/>
        <top style="thin">
          <color rgb="FFC0C0C0"/>
        </top>
        <bottom/>
      </border>
    </dxf>
    <dxf>
      <font>
        <b val="0"/>
        <i val="0"/>
        <strike val="0"/>
        <condense val="0"/>
        <extend val="0"/>
        <outline val="0"/>
        <shadow val="0"/>
        <u val="none"/>
        <vertAlign val="baseline"/>
        <sz val="10"/>
        <color auto="1"/>
        <name val="Arial"/>
        <scheme val="none"/>
      </font>
      <numFmt numFmtId="0" formatCode="General"/>
      <alignment horizontal="left" vertical="bottom" textRotation="0" wrapText="0" indent="1" justifyLastLine="0" shrinkToFit="0" readingOrder="0"/>
      <border diagonalUp="0" diagonalDown="0" outline="0">
        <left/>
        <right style="thin">
          <color rgb="FFC0C0C0"/>
        </right>
        <top style="thin">
          <color theme="0" tint="-0.14996795556505021"/>
        </top>
        <bottom/>
      </border>
    </dxf>
    <dxf>
      <font>
        <b val="0"/>
        <i val="0"/>
        <strike val="0"/>
        <condense val="0"/>
        <extend val="0"/>
        <outline val="0"/>
        <shadow val="0"/>
        <u val="none"/>
        <vertAlign val="baseline"/>
        <sz val="10"/>
        <color auto="1"/>
        <name val="Arial"/>
        <scheme val="none"/>
      </font>
      <numFmt numFmtId="0" formatCode="General"/>
      <alignment horizontal="right" vertical="bottom" textRotation="0" wrapText="0" indent="1" justifyLastLine="0" shrinkToFit="0" readingOrder="0"/>
      <border diagonalUp="0" diagonalDown="0" outline="0">
        <left/>
        <right/>
        <top style="thin">
          <color theme="0" tint="-0.24994659260841701"/>
        </top>
        <bottom/>
      </border>
    </dxf>
    <dxf>
      <font>
        <b val="0"/>
        <i val="0"/>
        <strike val="0"/>
        <condense val="0"/>
        <extend val="0"/>
        <outline val="0"/>
        <shadow val="0"/>
        <u val="none"/>
        <vertAlign val="baseline"/>
        <sz val="10"/>
        <color auto="1"/>
        <name val="Arial"/>
        <scheme val="none"/>
      </font>
      <numFmt numFmtId="0" formatCode="General"/>
      <alignment horizontal="left" vertical="bottom" textRotation="0" wrapText="0" indent="1" justifyLastLine="0" shrinkToFit="0" readingOrder="0"/>
      <border diagonalUp="0" diagonalDown="0">
        <left/>
        <right/>
        <top style="thin">
          <color theme="0" tint="-0.14996795556505021"/>
        </top>
        <bottom/>
        <vertical/>
        <horizontal/>
      </border>
    </dxf>
    <dxf>
      <font>
        <b val="0"/>
        <i val="0"/>
        <strike val="0"/>
        <condense val="0"/>
        <extend val="0"/>
        <outline val="0"/>
        <shadow val="0"/>
        <u val="none"/>
        <vertAlign val="baseline"/>
        <sz val="10"/>
        <color auto="1"/>
        <name val="Arial"/>
        <scheme val="none"/>
      </font>
      <numFmt numFmtId="0" formatCode="General"/>
      <alignment horizontal="left" vertical="bottom" textRotation="0" wrapText="0" indent="4" justifyLastLine="0" shrinkToFit="0" readingOrder="0"/>
      <border diagonalUp="0" diagonalDown="0" outline="0">
        <left/>
        <right/>
        <top style="thin">
          <color indexed="22"/>
        </top>
        <bottom/>
      </border>
    </dxf>
    <dxf>
      <border outline="0">
        <left style="thin">
          <color indexed="64"/>
        </left>
        <right style="thin">
          <color indexed="64"/>
        </right>
        <bottom style="thin">
          <color theme="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g"/><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3</xdr:col>
      <xdr:colOff>925044</xdr:colOff>
      <xdr:row>0</xdr:row>
      <xdr:rowOff>172849</xdr:rowOff>
    </xdr:from>
    <xdr:to>
      <xdr:col>7</xdr:col>
      <xdr:colOff>95214</xdr:colOff>
      <xdr:row>2</xdr:row>
      <xdr:rowOff>179293</xdr:rowOff>
    </xdr:to>
    <xdr:pic>
      <xdr:nvPicPr>
        <xdr:cNvPr id="2" name="Picture 1" descr="A close up of a logo&#10;&#10;Description automatically generated">
          <a:extLst>
            <a:ext uri="{FF2B5EF4-FFF2-40B4-BE49-F238E27FC236}">
              <a16:creationId xmlns:a16="http://schemas.microsoft.com/office/drawing/2014/main" id="{C6DDADB9-36FE-04B3-53DF-FDCDF11BFB34}"/>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06319" y="172849"/>
          <a:ext cx="2856345" cy="9494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578826</xdr:colOff>
      <xdr:row>204</xdr:row>
      <xdr:rowOff>51288</xdr:rowOff>
    </xdr:from>
    <xdr:to>
      <xdr:col>2</xdr:col>
      <xdr:colOff>43962</xdr:colOff>
      <xdr:row>207</xdr:row>
      <xdr:rowOff>142095</xdr:rowOff>
    </xdr:to>
    <xdr:pic>
      <xdr:nvPicPr>
        <xdr:cNvPr id="3" name="Picture 2">
          <a:extLst>
            <a:ext uri="{FF2B5EF4-FFF2-40B4-BE49-F238E27FC236}">
              <a16:creationId xmlns:a16="http://schemas.microsoft.com/office/drawing/2014/main" id="{82EE0A0B-55C8-BC24-375F-8342F0367E66}"/>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29023" b="26735"/>
        <a:stretch>
          <a:fillRect/>
        </a:stretch>
      </xdr:blipFill>
      <xdr:spPr>
        <a:xfrm>
          <a:off x="769326" y="39147750"/>
          <a:ext cx="1992924" cy="662307"/>
        </a:xfrm>
        <a:prstGeom prst="rect">
          <a:avLst/>
        </a:prstGeom>
      </xdr:spPr>
    </xdr:pic>
    <xdr:clientData/>
  </xdr:twoCellAnchor>
  <xdr:twoCellAnchor editAs="oneCell">
    <xdr:from>
      <xdr:col>2</xdr:col>
      <xdr:colOff>263770</xdr:colOff>
      <xdr:row>201</xdr:row>
      <xdr:rowOff>95250</xdr:rowOff>
    </xdr:from>
    <xdr:to>
      <xdr:col>4</xdr:col>
      <xdr:colOff>34701</xdr:colOff>
      <xdr:row>209</xdr:row>
      <xdr:rowOff>125730</xdr:rowOff>
    </xdr:to>
    <xdr:pic>
      <xdr:nvPicPr>
        <xdr:cNvPr id="5" name="Picture 4">
          <a:extLst>
            <a:ext uri="{FF2B5EF4-FFF2-40B4-BE49-F238E27FC236}">
              <a16:creationId xmlns:a16="http://schemas.microsoft.com/office/drawing/2014/main" id="{C752B50D-04F0-1749-29F9-7ED9B93EBCC7}"/>
            </a:ext>
          </a:extLst>
        </xdr:cNvPr>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2982058" y="38620212"/>
          <a:ext cx="1588008" cy="1554480"/>
        </a:xfrm>
        <a:prstGeom prst="rect">
          <a:avLst/>
        </a:prstGeom>
      </xdr:spPr>
    </xdr:pic>
    <xdr:clientData/>
  </xdr:twoCellAnchor>
  <xdr:twoCellAnchor editAs="oneCell">
    <xdr:from>
      <xdr:col>1</xdr:col>
      <xdr:colOff>773430</xdr:colOff>
      <xdr:row>208</xdr:row>
      <xdr:rowOff>129540</xdr:rowOff>
    </xdr:from>
    <xdr:to>
      <xdr:col>1</xdr:col>
      <xdr:colOff>2487930</xdr:colOff>
      <xdr:row>210</xdr:row>
      <xdr:rowOff>85873</xdr:rowOff>
    </xdr:to>
    <xdr:pic>
      <xdr:nvPicPr>
        <xdr:cNvPr id="2" name="Picture 1">
          <a:extLst>
            <a:ext uri="{FF2B5EF4-FFF2-40B4-BE49-F238E27FC236}">
              <a16:creationId xmlns:a16="http://schemas.microsoft.com/office/drawing/2014/main" id="{F74C6C26-F69C-4A7B-BADF-2B168C2CAB85}"/>
            </a:ext>
          </a:extLst>
        </xdr:cNvPr>
        <xdr:cNvPicPr>
          <a:picLocks noChangeAspect="1"/>
        </xdr:cNvPicPr>
      </xdr:nvPicPr>
      <xdr:blipFill>
        <a:blip xmlns:r="http://schemas.openxmlformats.org/officeDocument/2006/relationships" r:embed="rId3"/>
        <a:stretch>
          <a:fillRect/>
        </a:stretch>
      </xdr:blipFill>
      <xdr:spPr>
        <a:xfrm>
          <a:off x="979170" y="38522910"/>
          <a:ext cx="1714500" cy="32209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0000000}" name="Table12" displayName="Table12" ref="B13:J42" headerRowCount="0" totalsRowShown="0" tableBorderDxfId="74">
  <tableColumns count="9">
    <tableColumn id="1" xr3:uid="{00000000-0010-0000-0000-000001000000}" name="Column1" headerRowDxfId="73" dataDxfId="72" headerRowCellStyle="Normal_Start-Up Capital Estimate" dataCellStyle="Normal_Start-Up Capital Estimate"/>
    <tableColumn id="2" xr3:uid="{00000000-0010-0000-0000-000002000000}" name="Column2" headerRowDxfId="71" dataDxfId="70" headerRowCellStyle="Normal_Start-Up Capital Estimate" dataCellStyle="Normal_Start-Up Capital Estimate"/>
    <tableColumn id="3" xr3:uid="{00000000-0010-0000-0000-000003000000}" name="Column3" headerRowDxfId="69" dataDxfId="68" headerRowCellStyle="Comma 2" dataCellStyle="Comma 2"/>
    <tableColumn id="4" xr3:uid="{00000000-0010-0000-0000-000004000000}" name="Column4" headerRowDxfId="67" dataDxfId="66" headerRowCellStyle="Normal_Start-Up Capital Estimate" dataCellStyle="Normal_Start-Up Capital Estimate"/>
    <tableColumn id="5" xr3:uid="{00000000-0010-0000-0000-000005000000}" name="Column5" headerRowDxfId="65" dataDxfId="64" headerRowCellStyle="Currency 2" dataCellStyle="Currency 2"/>
    <tableColumn id="6" xr3:uid="{00000000-0010-0000-0000-000006000000}" name="Column6" headerRowDxfId="63" dataDxfId="62" headerRowCellStyle="Normal 2" dataCellStyle="Normal 2"/>
    <tableColumn id="7" xr3:uid="{00000000-0010-0000-0000-000007000000}" name="Column7" headerRowDxfId="61" dataDxfId="60" headerRowCellStyle="Comma 2" dataCellStyle="Comma 2">
      <calculatedColumnFormula>D13*F13</calculatedColumnFormula>
    </tableColumn>
    <tableColumn id="8" xr3:uid="{00000000-0010-0000-0000-000008000000}" name="Column8" headerRowDxfId="59" dataDxfId="58" headerRowCellStyle="Comma 2" dataCellStyle="Comma 2"/>
    <tableColumn id="9" xr3:uid="{00000000-0010-0000-0000-000009000000}" name="Column9" headerRowDxfId="57" dataDxfId="56" headerRowCellStyle="Comma 2" dataCellStyle="Comma 2">
      <calculatedColumnFormula>H13*(1-I13)</calculatedColumnFormula>
    </tableColumn>
  </tableColumns>
  <tableStyleInfo name="TableStyleMedium2"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1000000}" name="Table13" displayName="Table13" ref="B48:J85" headerRowCount="0" totalsRowShown="0" tableBorderDxfId="55">
  <tableColumns count="9">
    <tableColumn id="1" xr3:uid="{00000000-0010-0000-0100-000001000000}" name="Column1" headerRowDxfId="54" dataDxfId="53" headerRowCellStyle="Normal_Start-Up Capital Estimate" dataCellStyle="Normal_Start-Up Capital Estimate"/>
    <tableColumn id="2" xr3:uid="{00000000-0010-0000-0100-000002000000}" name="Column2" headerRowDxfId="52" headerRowCellStyle="Normal_Start-Up Capital Estimate"/>
    <tableColumn id="3" xr3:uid="{00000000-0010-0000-0100-000003000000}" name="Column3" headerRowDxfId="51" dataDxfId="50" headerRowCellStyle="Comma 2" dataCellStyle="Comma 2"/>
    <tableColumn id="4" xr3:uid="{00000000-0010-0000-0100-000004000000}" name="Column4" headerRowDxfId="49" dataDxfId="48" headerRowCellStyle="Normal_Start-Up Capital Estimate" dataCellStyle="Normal_Start-Up Capital Estimate"/>
    <tableColumn id="5" xr3:uid="{00000000-0010-0000-0100-000005000000}" name="Column5" headerRowDxfId="47" dataDxfId="46" headerRowCellStyle="Comma 2">
      <calculatedColumnFormula>ROUND(E48,0)</calculatedColumnFormula>
    </tableColumn>
    <tableColumn id="6" xr3:uid="{00000000-0010-0000-0100-000006000000}" name="Column6" headerRowDxfId="45" dataDxfId="44" headerRowCellStyle="Normal 2" dataCellStyle="Normal 2"/>
    <tableColumn id="7" xr3:uid="{00000000-0010-0000-0100-000007000000}" name="Column7" headerRowDxfId="43" dataDxfId="42" headerRowCellStyle="Comma 2" dataCellStyle="Comma 2">
      <calculatedColumnFormula>ROUND(D48*F48,3)</calculatedColumnFormula>
    </tableColumn>
    <tableColumn id="8" xr3:uid="{00000000-0010-0000-0100-000008000000}" name="Column8" headerRowDxfId="41" dataDxfId="40" headerRowCellStyle="Comma 2" dataCellStyle="Comma 2"/>
    <tableColumn id="9" xr3:uid="{00000000-0010-0000-0100-000009000000}" name="Column9" headerRowDxfId="39" dataDxfId="38" headerRowCellStyle="Comma 2" dataCellStyle="Comma 2">
      <calculatedColumnFormula>H48*(1-I48)</calculatedColumnFormula>
    </tableColumn>
  </tableColumns>
  <tableStyleInfo name="TableStyleMedium2"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2000000}" name="Table14" displayName="Table14" ref="B88:J144" headerRowCount="0" totalsRowShown="0" tableBorderDxfId="37">
  <tableColumns count="9">
    <tableColumn id="1" xr3:uid="{00000000-0010-0000-0200-000001000000}" name="Column1" headerRowDxfId="36" dataDxfId="35" headerRowCellStyle="Normal_Start-Up Capital Estimate" dataCellStyle="Normal_Start-Up Capital Estimate"/>
    <tableColumn id="2" xr3:uid="{00000000-0010-0000-0200-000002000000}" name="Column2" headerRowDxfId="34" dataDxfId="33" headerRowCellStyle="Normal_Start-Up Capital Estimate" dataCellStyle="Normal_Start-Up Capital Estimate"/>
    <tableColumn id="3" xr3:uid="{00000000-0010-0000-0200-000003000000}" name="Column3" headerRowDxfId="32" dataDxfId="31" headerRowCellStyle="Comma 2" dataCellStyle="Comma 2"/>
    <tableColumn id="4" xr3:uid="{00000000-0010-0000-0200-000004000000}" name="Column4" headerRowDxfId="30" dataDxfId="29" headerRowCellStyle="Normal_Start-Up Capital Estimate" dataCellStyle="Normal_Start-Up Capital Estimate"/>
    <tableColumn id="5" xr3:uid="{00000000-0010-0000-0200-000005000000}" name="Column5" headerRowDxfId="28" dataDxfId="27" headerRowCellStyle="Comma 2" dataCellStyle="Currency 2"/>
    <tableColumn id="6" xr3:uid="{00000000-0010-0000-0200-000006000000}" name="Column6" headerRowDxfId="26" dataDxfId="25" headerRowCellStyle="Normal 2" dataCellStyle="Normal 2"/>
    <tableColumn id="7" xr3:uid="{00000000-0010-0000-0200-000007000000}" name="Column7" headerRowDxfId="24" dataDxfId="23" headerRowCellStyle="Comma 2" dataCellStyle="Comma 2">
      <calculatedColumnFormula>ROUND(D88*F88,3)</calculatedColumnFormula>
    </tableColumn>
    <tableColumn id="8" xr3:uid="{00000000-0010-0000-0200-000008000000}" name="Column8" headerRowDxfId="22" dataDxfId="21" headerRowCellStyle="Comma 2" dataCellStyle="Comma 2"/>
    <tableColumn id="9" xr3:uid="{00000000-0010-0000-0200-000009000000}" name="Column9" headerRowDxfId="20" dataDxfId="19" headerRowCellStyle="Comma 2" dataCellStyle="Comma 2">
      <calculatedColumnFormula>H88*(1-I88)</calculatedColumnFormula>
    </tableColumn>
  </tableColumns>
  <tableStyleInfo name="TableStyleMedium2"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3000000}" name="Table15" displayName="Table15" ref="B149:J183" headerRowCount="0" totalsRowShown="0" tableBorderDxfId="18">
  <tableColumns count="9">
    <tableColumn id="1" xr3:uid="{00000000-0010-0000-0300-000001000000}" name="Column1" headerRowDxfId="17" dataDxfId="16" headerRowCellStyle="Normal_Start-Up Capital Estimate" dataCellStyle="Normal_Start-Up Capital Estimate"/>
    <tableColumn id="2" xr3:uid="{00000000-0010-0000-0300-000002000000}" name="Column2" headerRowDxfId="15" dataDxfId="14" headerRowCellStyle="Normal_Start-Up Capital Estimate" dataCellStyle="Normal_Start-Up Capital Estimate"/>
    <tableColumn id="3" xr3:uid="{00000000-0010-0000-0300-000003000000}" name="Column3" headerRowDxfId="13" dataDxfId="12" headerRowCellStyle="Comma 2" dataCellStyle="Comma 2"/>
    <tableColumn id="4" xr3:uid="{00000000-0010-0000-0300-000004000000}" name="Column4" headerRowDxfId="11" dataDxfId="10" headerRowCellStyle="Normal_Start-Up Capital Estimate" dataCellStyle="Normal_Start-Up Capital Estimate"/>
    <tableColumn id="5" xr3:uid="{00000000-0010-0000-0300-000005000000}" name="Column5" headerRowDxfId="9" dataDxfId="8" headerRowCellStyle="Comma 2" dataCellStyle="Comma 2"/>
    <tableColumn id="6" xr3:uid="{00000000-0010-0000-0300-000006000000}" name="Column6" headerRowDxfId="7" dataDxfId="6" headerRowCellStyle="Normal 2" dataCellStyle="Normal 2"/>
    <tableColumn id="7" xr3:uid="{00000000-0010-0000-0300-000007000000}" name="Column7" headerRowDxfId="5" dataDxfId="4" headerRowCellStyle="Comma 2" dataCellStyle="Comma 2">
      <calculatedColumnFormula>D149*F149</calculatedColumnFormula>
    </tableColumn>
    <tableColumn id="8" xr3:uid="{00000000-0010-0000-0300-000008000000}" name="Column8" headerRowDxfId="3" dataDxfId="2" headerRowCellStyle="Comma 2" dataCellStyle="Comma 2"/>
    <tableColumn id="9" xr3:uid="{00000000-0010-0000-0300-000009000000}" name="Column9" headerRowDxfId="1" dataDxfId="0" headerRowCellStyle="Comma 2" dataCellStyle="Comma 2">
      <calculatedColumnFormula>H149*(1-I149)</calculatedColumnFormula>
    </tableColumn>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2E5CE-1932-4F0F-83A0-1C68C8000229}">
  <sheetPr>
    <pageSetUpPr fitToPage="1"/>
  </sheetPr>
  <dimension ref="A1:L197"/>
  <sheetViews>
    <sheetView showGridLines="0" view="pageBreakPreview" topLeftCell="A39" zoomScaleNormal="100" zoomScaleSheetLayoutView="100" workbookViewId="0">
      <selection activeCell="F53" sqref="F53"/>
    </sheetView>
  </sheetViews>
  <sheetFormatPr defaultColWidth="0" defaultRowHeight="15.6" zeroHeight="1" x14ac:dyDescent="0.55000000000000004"/>
  <cols>
    <col min="1" max="1" width="2.83984375" style="123" customWidth="1"/>
    <col min="2" max="2" width="20.83984375" customWidth="1"/>
    <col min="3" max="3" width="12.41796875" customWidth="1"/>
    <col min="4" max="4" width="14.83984375" customWidth="1"/>
    <col min="5" max="5" width="13.83984375" customWidth="1"/>
    <col min="6" max="6" width="12.15625" customWidth="1"/>
    <col min="7" max="7" width="10.83984375" customWidth="1"/>
    <col min="8" max="8" width="21.83984375" customWidth="1"/>
    <col min="9" max="9" width="19.83984375" customWidth="1"/>
    <col min="10" max="10" width="5.578125" customWidth="1"/>
    <col min="11" max="11" width="2.83984375" customWidth="1"/>
    <col min="12" max="12" width="1.83984375" hidden="1" customWidth="1"/>
    <col min="13" max="16384" width="9.15625" hidden="1"/>
  </cols>
  <sheetData>
    <row r="1" spans="2:10" x14ac:dyDescent="0.55000000000000004"/>
    <row r="2" spans="2:10" ht="58.5" customHeight="1" x14ac:dyDescent="0.55000000000000004">
      <c r="B2" s="122"/>
      <c r="C2" s="122"/>
      <c r="D2" s="122"/>
      <c r="E2" s="122"/>
      <c r="F2" s="122"/>
      <c r="G2" s="122"/>
      <c r="H2" s="122"/>
      <c r="I2" s="122"/>
      <c r="J2" s="122"/>
    </row>
    <row r="3" spans="2:10" ht="30" customHeight="1" x14ac:dyDescent="0.55000000000000004">
      <c r="B3" s="122"/>
      <c r="C3" s="122"/>
      <c r="D3" s="366" t="s">
        <v>0</v>
      </c>
      <c r="E3" s="366"/>
      <c r="F3" s="366"/>
      <c r="G3" s="366"/>
      <c r="H3" s="366"/>
      <c r="I3" s="122"/>
      <c r="J3" s="122"/>
    </row>
    <row r="4" spans="2:10" ht="18.75" customHeight="1" x14ac:dyDescent="0.55000000000000004">
      <c r="B4" s="122"/>
      <c r="C4" s="122"/>
      <c r="D4" s="367" t="s">
        <v>1</v>
      </c>
      <c r="E4" s="367"/>
      <c r="F4" s="367"/>
      <c r="G4" s="367"/>
      <c r="H4" s="367"/>
      <c r="I4" s="122"/>
      <c r="J4" s="122"/>
    </row>
    <row r="5" spans="2:10" ht="15.6" customHeight="1" x14ac:dyDescent="0.55000000000000004"/>
    <row r="6" spans="2:10" ht="15.6" customHeight="1" x14ac:dyDescent="0.55000000000000004">
      <c r="B6" s="123" t="s">
        <v>2</v>
      </c>
      <c r="C6" s="359" t="s">
        <v>3</v>
      </c>
      <c r="D6" s="359"/>
      <c r="E6" s="359"/>
      <c r="F6" s="359"/>
      <c r="G6" s="359"/>
      <c r="H6" s="359"/>
      <c r="I6" s="359"/>
      <c r="J6" s="127"/>
    </row>
    <row r="7" spans="2:10" ht="15.6" customHeight="1" x14ac:dyDescent="0.55000000000000004">
      <c r="C7" s="359"/>
      <c r="D7" s="359"/>
      <c r="E7" s="359"/>
      <c r="F7" s="359"/>
      <c r="G7" s="359"/>
      <c r="H7" s="359"/>
      <c r="I7" s="359"/>
      <c r="J7" s="130"/>
    </row>
    <row r="8" spans="2:10" ht="15.6" customHeight="1" x14ac:dyDescent="0.55000000000000004">
      <c r="C8" s="359"/>
      <c r="D8" s="359"/>
      <c r="E8" s="359"/>
      <c r="F8" s="359"/>
      <c r="G8" s="359"/>
      <c r="H8" s="359"/>
      <c r="I8" s="359"/>
      <c r="J8" s="130"/>
    </row>
    <row r="9" spans="2:10" ht="15.6" customHeight="1" x14ac:dyDescent="0.55000000000000004">
      <c r="C9" s="359"/>
      <c r="D9" s="359"/>
      <c r="E9" s="359"/>
      <c r="F9" s="359"/>
      <c r="G9" s="359"/>
      <c r="H9" s="359"/>
      <c r="I9" s="359"/>
      <c r="J9" s="130"/>
    </row>
    <row r="10" spans="2:10" ht="15.6" customHeight="1" x14ac:dyDescent="0.55000000000000004">
      <c r="C10" s="129"/>
      <c r="D10" s="129"/>
      <c r="E10" s="129"/>
      <c r="F10" s="129"/>
      <c r="G10" s="129"/>
      <c r="H10" s="129"/>
      <c r="I10" s="129"/>
      <c r="J10" s="130"/>
    </row>
    <row r="11" spans="2:10" ht="15.6" customHeight="1" x14ac:dyDescent="0.55000000000000004">
      <c r="E11" s="370" t="s">
        <v>4</v>
      </c>
      <c r="F11" s="370"/>
      <c r="G11" s="370"/>
      <c r="H11" s="370"/>
    </row>
    <row r="12" spans="2:10" ht="15.6" customHeight="1" x14ac:dyDescent="0.55000000000000004">
      <c r="E12" s="132"/>
      <c r="F12" s="132"/>
      <c r="G12" s="132"/>
      <c r="H12" s="132"/>
    </row>
    <row r="13" spans="2:10" ht="15.6" customHeight="1" x14ac:dyDescent="0.6">
      <c r="B13" s="124" t="s">
        <v>5</v>
      </c>
      <c r="C13" s="371" t="s">
        <v>6</v>
      </c>
      <c r="D13" s="371"/>
      <c r="E13" s="371"/>
      <c r="F13" s="371"/>
      <c r="G13" s="371"/>
      <c r="H13" s="371"/>
      <c r="I13" s="371"/>
      <c r="J13" s="371"/>
    </row>
    <row r="14" spans="2:10" ht="15.6" customHeight="1" x14ac:dyDescent="0.55000000000000004"/>
    <row r="15" spans="2:10" ht="15.6" customHeight="1" x14ac:dyDescent="0.55000000000000004">
      <c r="B15" s="125" t="s">
        <v>7</v>
      </c>
      <c r="C15" s="372" t="s">
        <v>8</v>
      </c>
      <c r="D15" s="373"/>
      <c r="E15" s="373"/>
      <c r="F15" s="126"/>
      <c r="G15" s="130"/>
      <c r="H15" s="130"/>
      <c r="I15" s="130"/>
    </row>
    <row r="16" spans="2:10" ht="15.6" customHeight="1" x14ac:dyDescent="0.55000000000000004">
      <c r="B16" s="125"/>
      <c r="C16" s="374" t="s">
        <v>9</v>
      </c>
      <c r="D16" s="374"/>
      <c r="E16" s="374"/>
      <c r="F16" s="374"/>
      <c r="G16" s="374"/>
      <c r="H16" s="374"/>
      <c r="I16" s="374"/>
    </row>
    <row r="17" spans="2:10" ht="15.6" customHeight="1" x14ac:dyDescent="0.55000000000000004">
      <c r="B17" s="125"/>
      <c r="C17" s="374"/>
      <c r="D17" s="374"/>
      <c r="E17" s="374"/>
      <c r="F17" s="374"/>
      <c r="G17" s="374"/>
      <c r="H17" s="374"/>
      <c r="I17" s="374"/>
    </row>
    <row r="18" spans="2:10" ht="15.6" customHeight="1" x14ac:dyDescent="0.55000000000000004">
      <c r="B18" s="125"/>
      <c r="C18" s="376" t="s">
        <v>10</v>
      </c>
      <c r="D18" s="376"/>
      <c r="E18" s="376"/>
      <c r="F18" s="376"/>
      <c r="G18" s="376"/>
      <c r="H18" s="376"/>
      <c r="I18" s="376"/>
    </row>
    <row r="19" spans="2:10" ht="15.6" customHeight="1" x14ac:dyDescent="0.55000000000000004">
      <c r="B19" s="125"/>
      <c r="C19" s="376"/>
      <c r="D19" s="376"/>
      <c r="E19" s="376"/>
      <c r="F19" s="376"/>
      <c r="G19" s="376"/>
      <c r="H19" s="376"/>
      <c r="I19" s="376"/>
    </row>
    <row r="20" spans="2:10" ht="15.6" customHeight="1" x14ac:dyDescent="0.55000000000000004">
      <c r="B20" s="125"/>
      <c r="C20" s="133"/>
      <c r="D20" s="133"/>
      <c r="E20" s="133"/>
      <c r="F20" s="133"/>
      <c r="G20" s="133"/>
      <c r="H20" s="133"/>
      <c r="I20" s="133"/>
    </row>
    <row r="21" spans="2:10" ht="15.6" customHeight="1" x14ac:dyDescent="0.55000000000000004">
      <c r="B21" s="125"/>
      <c r="C21" s="131"/>
      <c r="D21" s="131"/>
      <c r="E21" s="375" t="s">
        <v>11</v>
      </c>
      <c r="F21" s="375"/>
      <c r="G21" s="375"/>
      <c r="H21" s="375"/>
      <c r="I21" s="131"/>
    </row>
    <row r="22" spans="2:10" ht="15.6" customHeight="1" x14ac:dyDescent="0.6">
      <c r="B22" s="125" t="s">
        <v>12</v>
      </c>
      <c r="C22" s="359" t="s">
        <v>13</v>
      </c>
      <c r="D22" s="359"/>
      <c r="E22" s="359"/>
      <c r="F22" s="359"/>
      <c r="G22" s="359"/>
      <c r="H22" s="359"/>
      <c r="I22" s="359"/>
      <c r="J22" s="128"/>
    </row>
    <row r="23" spans="2:10" ht="15.6" customHeight="1" x14ac:dyDescent="0.6">
      <c r="C23" s="359"/>
      <c r="D23" s="359"/>
      <c r="E23" s="359"/>
      <c r="F23" s="359"/>
      <c r="G23" s="359"/>
      <c r="H23" s="359"/>
      <c r="I23" s="359"/>
      <c r="J23" s="128"/>
    </row>
    <row r="24" spans="2:10" ht="15.6" customHeight="1" x14ac:dyDescent="0.6">
      <c r="C24" s="129"/>
      <c r="D24" s="129"/>
      <c r="E24" s="129"/>
      <c r="F24" s="129"/>
      <c r="G24" s="129"/>
      <c r="H24" s="129"/>
      <c r="I24" s="129"/>
      <c r="J24" s="128"/>
    </row>
    <row r="25" spans="2:10" ht="15.6" customHeight="1" x14ac:dyDescent="0.55000000000000004">
      <c r="B25" s="125" t="s">
        <v>14</v>
      </c>
      <c r="C25" s="360" t="s">
        <v>15</v>
      </c>
      <c r="D25" s="360"/>
      <c r="E25" s="360"/>
      <c r="F25" s="360"/>
      <c r="G25" s="360"/>
      <c r="H25" s="360"/>
      <c r="I25" s="360"/>
    </row>
    <row r="26" spans="2:10" ht="15.6" customHeight="1" x14ac:dyDescent="0.55000000000000004">
      <c r="B26" s="125"/>
      <c r="C26" s="360"/>
      <c r="D26" s="360"/>
      <c r="E26" s="360"/>
      <c r="F26" s="360"/>
      <c r="G26" s="360"/>
      <c r="H26" s="360"/>
      <c r="I26" s="360"/>
    </row>
    <row r="27" spans="2:10" ht="15.6" customHeight="1" x14ac:dyDescent="0.55000000000000004">
      <c r="C27" s="369" t="s">
        <v>16</v>
      </c>
      <c r="D27" s="369"/>
      <c r="E27" s="369"/>
      <c r="F27" s="369"/>
      <c r="G27" s="369"/>
      <c r="H27" s="369"/>
      <c r="I27" s="369"/>
    </row>
    <row r="28" spans="2:10" ht="15.6" customHeight="1" x14ac:dyDescent="0.55000000000000004">
      <c r="C28" s="369"/>
      <c r="D28" s="369"/>
      <c r="E28" s="369"/>
      <c r="F28" s="369"/>
      <c r="G28" s="369"/>
      <c r="H28" s="369"/>
      <c r="I28" s="369"/>
    </row>
    <row r="29" spans="2:10" ht="15.6" customHeight="1" x14ac:dyDescent="0.55000000000000004">
      <c r="C29" s="359" t="s">
        <v>17</v>
      </c>
      <c r="D29" s="359"/>
      <c r="E29" s="359"/>
      <c r="F29" s="359"/>
      <c r="G29" s="359"/>
      <c r="H29" s="359"/>
      <c r="I29" s="359"/>
    </row>
    <row r="30" spans="2:10" ht="15.6" customHeight="1" x14ac:dyDescent="0.55000000000000004">
      <c r="C30" s="359"/>
      <c r="D30" s="359"/>
      <c r="E30" s="359"/>
      <c r="F30" s="359"/>
      <c r="G30" s="359"/>
      <c r="H30" s="359"/>
      <c r="I30" s="359"/>
    </row>
    <row r="31" spans="2:10" ht="15.6" customHeight="1" x14ac:dyDescent="0.55000000000000004">
      <c r="C31" s="359" t="s">
        <v>18</v>
      </c>
      <c r="D31" s="359"/>
      <c r="E31" s="359"/>
      <c r="F31" s="359"/>
      <c r="G31" s="359"/>
      <c r="H31" s="359"/>
      <c r="I31" s="359"/>
    </row>
    <row r="32" spans="2:10" ht="15.6" customHeight="1" x14ac:dyDescent="0.55000000000000004">
      <c r="C32" s="359"/>
      <c r="D32" s="359"/>
      <c r="E32" s="359"/>
      <c r="F32" s="359"/>
      <c r="G32" s="359"/>
      <c r="H32" s="359"/>
      <c r="I32" s="359"/>
    </row>
    <row r="33" spans="2:9" ht="15.6" customHeight="1" x14ac:dyDescent="0.55000000000000004">
      <c r="C33" s="127"/>
      <c r="D33" s="127"/>
      <c r="E33" s="127"/>
      <c r="F33" s="127"/>
      <c r="G33" s="127"/>
      <c r="H33" s="127"/>
      <c r="I33" s="127"/>
    </row>
    <row r="34" spans="2:9" ht="15.6" customHeight="1" x14ac:dyDescent="0.55000000000000004">
      <c r="B34" s="125" t="s">
        <v>19</v>
      </c>
      <c r="C34" s="359" t="s">
        <v>20</v>
      </c>
      <c r="D34" s="359"/>
      <c r="E34" s="359"/>
      <c r="F34" s="359"/>
      <c r="G34" s="359"/>
      <c r="H34" s="359"/>
      <c r="I34" s="359"/>
    </row>
    <row r="35" spans="2:9" ht="15.6" customHeight="1" x14ac:dyDescent="0.55000000000000004">
      <c r="C35" s="359"/>
      <c r="D35" s="359"/>
      <c r="E35" s="359"/>
      <c r="F35" s="359"/>
      <c r="G35" s="359"/>
      <c r="H35" s="359"/>
      <c r="I35" s="359"/>
    </row>
    <row r="36" spans="2:9" ht="15.6" customHeight="1" x14ac:dyDescent="0.55000000000000004">
      <c r="C36" s="129"/>
      <c r="D36" s="129"/>
      <c r="E36" s="129"/>
      <c r="F36" s="129"/>
      <c r="G36" s="129"/>
      <c r="H36" s="129"/>
      <c r="I36" s="129"/>
    </row>
    <row r="37" spans="2:9" ht="15.6" customHeight="1" x14ac:dyDescent="0.55000000000000004">
      <c r="B37" s="125" t="s">
        <v>21</v>
      </c>
      <c r="C37" s="359" t="s">
        <v>22</v>
      </c>
      <c r="D37" s="359"/>
      <c r="E37" s="359"/>
      <c r="F37" s="359"/>
      <c r="G37" s="359"/>
      <c r="H37" s="359"/>
      <c r="I37" s="359"/>
    </row>
    <row r="38" spans="2:9" ht="15.6" customHeight="1" x14ac:dyDescent="0.55000000000000004">
      <c r="C38" s="359"/>
      <c r="D38" s="359"/>
      <c r="E38" s="359"/>
      <c r="F38" s="359"/>
      <c r="G38" s="359"/>
      <c r="H38" s="359"/>
      <c r="I38" s="359"/>
    </row>
    <row r="39" spans="2:9" ht="15.6" customHeight="1" x14ac:dyDescent="0.55000000000000004">
      <c r="C39" s="359"/>
      <c r="D39" s="359"/>
      <c r="E39" s="359"/>
      <c r="F39" s="359"/>
      <c r="G39" s="359"/>
      <c r="H39" s="359"/>
      <c r="I39" s="359"/>
    </row>
    <row r="40" spans="2:9" ht="15.6" customHeight="1" x14ac:dyDescent="0.55000000000000004"/>
    <row r="41" spans="2:9" ht="15.6" customHeight="1" x14ac:dyDescent="0.55000000000000004">
      <c r="B41" s="361" t="s">
        <v>23</v>
      </c>
      <c r="C41" s="359" t="s">
        <v>24</v>
      </c>
      <c r="D41" s="359"/>
      <c r="E41" s="359"/>
      <c r="F41" s="359"/>
      <c r="G41" s="359"/>
      <c r="H41" s="359"/>
      <c r="I41" s="359"/>
    </row>
    <row r="42" spans="2:9" ht="15.6" customHeight="1" x14ac:dyDescent="0.55000000000000004">
      <c r="B42" s="361"/>
      <c r="C42" s="359"/>
      <c r="D42" s="359"/>
      <c r="E42" s="359"/>
      <c r="F42" s="359"/>
      <c r="G42" s="359"/>
      <c r="H42" s="359"/>
      <c r="I42" s="359"/>
    </row>
    <row r="43" spans="2:9" ht="15.6" customHeight="1" x14ac:dyDescent="0.55000000000000004">
      <c r="C43" s="359"/>
      <c r="D43" s="359"/>
      <c r="E43" s="359"/>
      <c r="F43" s="359"/>
      <c r="G43" s="359"/>
      <c r="H43" s="359"/>
      <c r="I43" s="359"/>
    </row>
    <row r="44" spans="2:9" ht="15.6" customHeight="1" x14ac:dyDescent="0.55000000000000004">
      <c r="E44" s="368" t="s">
        <v>25</v>
      </c>
      <c r="F44" s="368"/>
      <c r="G44" s="368"/>
      <c r="H44" s="368"/>
    </row>
    <row r="45" spans="2:9" ht="15.6" customHeight="1" x14ac:dyDescent="0.6">
      <c r="B45" s="134" t="s">
        <v>26</v>
      </c>
      <c r="C45" s="359" t="s">
        <v>27</v>
      </c>
      <c r="D45" s="359"/>
      <c r="E45" s="359"/>
      <c r="F45" s="359"/>
      <c r="G45" s="359"/>
      <c r="H45" s="359"/>
      <c r="I45" s="359"/>
    </row>
    <row r="46" spans="2:9" ht="15.6" customHeight="1" x14ac:dyDescent="0.55000000000000004">
      <c r="C46" s="359"/>
      <c r="D46" s="359"/>
      <c r="E46" s="359"/>
      <c r="F46" s="359"/>
      <c r="G46" s="359"/>
      <c r="H46" s="359"/>
      <c r="I46" s="359"/>
    </row>
    <row r="47" spans="2:9" ht="15.6" customHeight="1" x14ac:dyDescent="0.55000000000000004">
      <c r="C47" s="365" t="s">
        <v>28</v>
      </c>
      <c r="D47" s="365"/>
      <c r="E47" s="365"/>
      <c r="F47" s="365"/>
      <c r="G47" s="365"/>
      <c r="H47" s="365"/>
      <c r="I47" s="365"/>
    </row>
    <row r="48" spans="2:9" ht="15.6" customHeight="1" x14ac:dyDescent="0.55000000000000004">
      <c r="C48" s="365"/>
      <c r="D48" s="365"/>
      <c r="E48" s="365"/>
      <c r="F48" s="365"/>
      <c r="G48" s="365"/>
      <c r="H48" s="365"/>
      <c r="I48" s="365"/>
    </row>
    <row r="49" spans="1:9" ht="15.6" customHeight="1" x14ac:dyDescent="0.55000000000000004">
      <c r="C49" s="154"/>
      <c r="D49" s="154"/>
      <c r="E49" s="154"/>
      <c r="F49" s="154"/>
      <c r="G49" s="154"/>
      <c r="H49" s="154"/>
      <c r="I49" s="154"/>
    </row>
    <row r="50" spans="1:9" ht="15.6" customHeight="1" x14ac:dyDescent="0.55000000000000004">
      <c r="B50" s="125" t="s">
        <v>29</v>
      </c>
      <c r="C50" s="365" t="s">
        <v>30</v>
      </c>
      <c r="D50" s="365"/>
      <c r="E50" s="365"/>
      <c r="F50" s="365"/>
      <c r="G50" s="365"/>
      <c r="H50" s="365"/>
      <c r="I50" s="365"/>
    </row>
    <row r="51" spans="1:9" ht="15.6" customHeight="1" x14ac:dyDescent="0.55000000000000004">
      <c r="C51" s="365"/>
      <c r="D51" s="365"/>
      <c r="E51" s="365"/>
      <c r="F51" s="365"/>
      <c r="G51" s="365"/>
      <c r="H51" s="365"/>
      <c r="I51" s="365"/>
    </row>
    <row r="52" spans="1:9" ht="15.6" customHeight="1" x14ac:dyDescent="0.55000000000000004">
      <c r="C52" s="365"/>
      <c r="D52" s="365"/>
      <c r="E52" s="365"/>
      <c r="F52" s="365"/>
      <c r="G52" s="365"/>
      <c r="H52" s="365"/>
      <c r="I52" s="365"/>
    </row>
    <row r="53" spans="1:9" ht="15.6" customHeight="1" x14ac:dyDescent="0.55000000000000004">
      <c r="C53" s="154"/>
      <c r="D53" s="154"/>
      <c r="E53" s="154"/>
      <c r="F53" s="154"/>
      <c r="G53" s="154"/>
      <c r="H53" s="154"/>
      <c r="I53" s="154"/>
    </row>
    <row r="54" spans="1:9" ht="15.6" customHeight="1" x14ac:dyDescent="0.55000000000000004">
      <c r="A54" s="364" t="s">
        <v>31</v>
      </c>
      <c r="B54" s="364"/>
      <c r="C54" s="365" t="s">
        <v>32</v>
      </c>
      <c r="D54" s="365"/>
      <c r="E54" s="365"/>
      <c r="F54" s="365"/>
      <c r="G54" s="365"/>
      <c r="H54" s="365"/>
      <c r="I54" s="365"/>
    </row>
    <row r="55" spans="1:9" ht="15.6" customHeight="1" x14ac:dyDescent="0.55000000000000004">
      <c r="C55" s="365"/>
      <c r="D55" s="365"/>
      <c r="E55" s="365"/>
      <c r="F55" s="365"/>
      <c r="G55" s="365"/>
      <c r="H55" s="365"/>
      <c r="I55" s="365"/>
    </row>
    <row r="56" spans="1:9" ht="15.6" customHeight="1" x14ac:dyDescent="0.55000000000000004">
      <c r="C56" s="154"/>
      <c r="D56" s="154"/>
      <c r="E56" s="154"/>
      <c r="F56" s="154"/>
      <c r="G56" s="154"/>
      <c r="H56" s="154"/>
      <c r="I56" s="154"/>
    </row>
    <row r="57" spans="1:9" ht="15.6" customHeight="1" x14ac:dyDescent="0.55000000000000004">
      <c r="B57" s="125" t="s">
        <v>33</v>
      </c>
      <c r="C57" s="359" t="s">
        <v>34</v>
      </c>
      <c r="D57" s="359"/>
      <c r="E57" s="359"/>
      <c r="F57" s="359"/>
      <c r="G57" s="359"/>
      <c r="H57" s="359"/>
      <c r="I57" s="359"/>
    </row>
    <row r="58" spans="1:9" ht="15.6" customHeight="1" x14ac:dyDescent="0.55000000000000004">
      <c r="C58" s="359"/>
      <c r="D58" s="359"/>
      <c r="E58" s="359"/>
      <c r="F58" s="359"/>
      <c r="G58" s="359"/>
      <c r="H58" s="359"/>
      <c r="I58" s="359"/>
    </row>
    <row r="59" spans="1:9" ht="15.6" customHeight="1" x14ac:dyDescent="0.55000000000000004">
      <c r="C59" s="359"/>
      <c r="D59" s="359"/>
      <c r="E59" s="359"/>
      <c r="F59" s="359"/>
      <c r="G59" s="359"/>
      <c r="H59" s="359"/>
      <c r="I59" s="359"/>
    </row>
    <row r="60" spans="1:9" ht="15.6" customHeight="1" x14ac:dyDescent="0.55000000000000004">
      <c r="C60" s="359"/>
      <c r="D60" s="359"/>
      <c r="E60" s="359"/>
      <c r="F60" s="359"/>
      <c r="G60" s="359"/>
      <c r="H60" s="359"/>
      <c r="I60" s="359"/>
    </row>
    <row r="61" spans="1:9" ht="15.6" customHeight="1" x14ac:dyDescent="0.55000000000000004">
      <c r="C61" s="359"/>
      <c r="D61" s="359"/>
      <c r="E61" s="359"/>
      <c r="F61" s="359"/>
      <c r="G61" s="359"/>
      <c r="H61" s="359"/>
      <c r="I61" s="359"/>
    </row>
    <row r="62" spans="1:9" ht="15.6" customHeight="1" x14ac:dyDescent="0.55000000000000004">
      <c r="C62" s="359"/>
      <c r="D62" s="359"/>
      <c r="E62" s="359"/>
      <c r="F62" s="359"/>
      <c r="G62" s="359"/>
      <c r="H62" s="359"/>
      <c r="I62" s="359"/>
    </row>
    <row r="63" spans="1:9" ht="15.6" customHeight="1" x14ac:dyDescent="0.55000000000000004">
      <c r="C63" s="359"/>
      <c r="D63" s="359"/>
      <c r="E63" s="359"/>
      <c r="F63" s="359"/>
      <c r="G63" s="359"/>
      <c r="H63" s="359"/>
      <c r="I63" s="359"/>
    </row>
    <row r="64" spans="1:9" ht="15.6" customHeight="1" x14ac:dyDescent="0.55000000000000004">
      <c r="C64" s="359"/>
      <c r="D64" s="359"/>
      <c r="E64" s="359"/>
      <c r="F64" s="359"/>
      <c r="G64" s="359"/>
      <c r="H64" s="359"/>
      <c r="I64" s="359"/>
    </row>
    <row r="65" spans="1:11" ht="15.6" customHeight="1" x14ac:dyDescent="0.55000000000000004">
      <c r="C65" s="160"/>
      <c r="D65" s="160"/>
      <c r="E65" s="160"/>
      <c r="F65" s="160"/>
      <c r="G65" s="160"/>
      <c r="H65" s="160"/>
      <c r="I65" s="160"/>
    </row>
    <row r="66" spans="1:11" ht="15.6" customHeight="1" x14ac:dyDescent="0.55000000000000004">
      <c r="A66" s="362" t="s">
        <v>35</v>
      </c>
      <c r="B66" s="362"/>
      <c r="C66" s="363" t="s">
        <v>36</v>
      </c>
      <c r="D66" s="363"/>
      <c r="E66" s="363"/>
      <c r="F66" s="363"/>
      <c r="G66" s="363"/>
      <c r="H66" s="363"/>
      <c r="I66" s="363"/>
    </row>
    <row r="67" spans="1:11" ht="15.6" customHeight="1" x14ac:dyDescent="0.55000000000000004">
      <c r="C67" s="363"/>
      <c r="D67" s="363"/>
      <c r="E67" s="363"/>
      <c r="F67" s="363"/>
      <c r="G67" s="363"/>
      <c r="H67" s="363"/>
      <c r="I67" s="363"/>
    </row>
    <row r="68" spans="1:11" ht="15.6" customHeight="1" x14ac:dyDescent="0.55000000000000004">
      <c r="C68" s="363"/>
      <c r="D68" s="363"/>
      <c r="E68" s="363"/>
      <c r="F68" s="363"/>
      <c r="G68" s="363"/>
      <c r="H68" s="363"/>
      <c r="I68" s="363"/>
      <c r="K68" t="s">
        <v>37</v>
      </c>
    </row>
    <row r="69" spans="1:11" x14ac:dyDescent="0.55000000000000004"/>
    <row r="147" ht="15" hidden="1" customHeight="1" x14ac:dyDescent="0.55000000000000004"/>
    <row r="148" ht="15" hidden="1" customHeight="1" x14ac:dyDescent="0.55000000000000004"/>
    <row r="150" ht="35.25" hidden="1" customHeight="1" x14ac:dyDescent="0.55000000000000004"/>
    <row r="180" ht="15" hidden="1" customHeight="1" x14ac:dyDescent="0.55000000000000004"/>
    <row r="197" ht="15" hidden="1" customHeight="1" x14ac:dyDescent="0.55000000000000004"/>
  </sheetData>
  <mergeCells count="27">
    <mergeCell ref="D3:H3"/>
    <mergeCell ref="D4:H4"/>
    <mergeCell ref="C6:I9"/>
    <mergeCell ref="E44:H44"/>
    <mergeCell ref="C27:I28"/>
    <mergeCell ref="C31:I32"/>
    <mergeCell ref="C34:I35"/>
    <mergeCell ref="C37:I39"/>
    <mergeCell ref="C41:I43"/>
    <mergeCell ref="E11:H11"/>
    <mergeCell ref="C13:J13"/>
    <mergeCell ref="C15:E15"/>
    <mergeCell ref="C16:I17"/>
    <mergeCell ref="E21:H21"/>
    <mergeCell ref="C18:I19"/>
    <mergeCell ref="C22:I23"/>
    <mergeCell ref="C29:I30"/>
    <mergeCell ref="C25:I26"/>
    <mergeCell ref="B41:B42"/>
    <mergeCell ref="C45:I46"/>
    <mergeCell ref="A66:B66"/>
    <mergeCell ref="C66:I68"/>
    <mergeCell ref="A54:B54"/>
    <mergeCell ref="C47:I48"/>
    <mergeCell ref="C54:I55"/>
    <mergeCell ref="C57:I64"/>
    <mergeCell ref="C50:I52"/>
  </mergeCells>
  <pageMargins left="0.4" right="0.4" top="0.3" bottom="0.65" header="0.5" footer="0.5"/>
  <pageSetup scale="58" orientation="portrait" r:id="rId1"/>
  <headerFooter alignWithMargins="0">
    <oddFooter>Page &amp;P of &amp;N</oddFooter>
  </headerFooter>
  <rowBreaks count="2" manualBreakCount="2">
    <brk id="66" max="10" man="1"/>
    <brk id="6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17"/>
  <sheetViews>
    <sheetView showGridLines="0" showZeros="0" tabSelected="1" view="pageBreakPreview" topLeftCell="A15" zoomScaleNormal="130" zoomScaleSheetLayoutView="100" workbookViewId="0">
      <selection activeCell="J21" sqref="J21"/>
    </sheetView>
  </sheetViews>
  <sheetFormatPr defaultColWidth="0" defaultRowHeight="14.4" x14ac:dyDescent="0.55000000000000004"/>
  <cols>
    <col min="1" max="1" width="2.83984375" customWidth="1"/>
    <col min="2" max="2" width="37.83984375" customWidth="1"/>
    <col min="3" max="3" width="12.41796875" customWidth="1"/>
    <col min="4" max="4" width="14.83984375" style="76" customWidth="1"/>
    <col min="5" max="5" width="11.15625" customWidth="1"/>
    <col min="6" max="6" width="12.15625" style="40" customWidth="1"/>
    <col min="7" max="7" width="10.83984375" customWidth="1"/>
    <col min="8" max="8" width="21.83984375" style="40" customWidth="1"/>
    <col min="9" max="9" width="12.83984375" style="71" customWidth="1"/>
    <col min="10" max="10" width="21.83984375" style="40" customWidth="1"/>
    <col min="11" max="11" width="2.83984375" customWidth="1"/>
    <col min="12" max="12" width="1.83984375" hidden="1" customWidth="1"/>
    <col min="13" max="16384" width="9.15625" hidden="1"/>
  </cols>
  <sheetData>
    <row r="1" spans="2:11" ht="28.5" customHeight="1" x14ac:dyDescent="0.75">
      <c r="B1" s="273" t="s">
        <v>38</v>
      </c>
      <c r="C1" s="273"/>
      <c r="D1" s="274"/>
      <c r="E1" s="275"/>
      <c r="F1" s="31"/>
      <c r="G1" s="1" t="s">
        <v>39</v>
      </c>
      <c r="H1" s="41"/>
      <c r="I1" s="2"/>
      <c r="J1" s="42"/>
      <c r="K1" s="3" t="s">
        <v>39</v>
      </c>
    </row>
    <row r="2" spans="2:11" ht="25.5" customHeight="1" thickBot="1" x14ac:dyDescent="0.8">
      <c r="B2" s="273" t="s">
        <v>40</v>
      </c>
      <c r="C2" s="273"/>
      <c r="D2" s="274"/>
      <c r="E2" s="275"/>
      <c r="F2" s="31"/>
      <c r="G2" s="1"/>
      <c r="H2" s="42"/>
      <c r="I2" s="2"/>
      <c r="J2" s="272" t="s">
        <v>41</v>
      </c>
      <c r="K2" s="3"/>
    </row>
    <row r="3" spans="2:11" ht="14.7" x14ac:dyDescent="0.55000000000000004">
      <c r="B3" s="386" t="s">
        <v>42</v>
      </c>
      <c r="C3" s="387"/>
      <c r="D3" s="387"/>
      <c r="E3" s="387"/>
      <c r="F3" s="387"/>
      <c r="G3" s="387"/>
      <c r="H3" s="387"/>
      <c r="I3" s="387"/>
      <c r="J3" s="388"/>
      <c r="K3" s="29"/>
    </row>
    <row r="4" spans="2:11" ht="9" customHeight="1" x14ac:dyDescent="0.55000000000000004">
      <c r="B4" s="185"/>
      <c r="C4" s="189"/>
      <c r="D4" s="189"/>
      <c r="E4" s="189"/>
      <c r="F4" s="190"/>
      <c r="G4" s="189"/>
      <c r="H4" s="189"/>
      <c r="I4" s="189"/>
      <c r="J4" s="186"/>
      <c r="K4" s="29"/>
    </row>
    <row r="5" spans="2:11" x14ac:dyDescent="0.55000000000000004">
      <c r="B5" s="412" t="s">
        <v>43</v>
      </c>
      <c r="C5" s="413"/>
      <c r="D5" s="75"/>
      <c r="E5" s="20"/>
      <c r="F5" s="414" t="s">
        <v>218</v>
      </c>
      <c r="G5" s="414"/>
      <c r="H5" s="36"/>
      <c r="I5" s="415" t="s">
        <v>44</v>
      </c>
      <c r="J5" s="416"/>
      <c r="K5" s="46"/>
    </row>
    <row r="6" spans="2:11" ht="9" customHeight="1" thickBot="1" x14ac:dyDescent="0.6">
      <c r="B6" s="187"/>
      <c r="C6" s="191"/>
      <c r="D6" s="191"/>
      <c r="E6" s="191"/>
      <c r="F6" s="191"/>
      <c r="G6" s="191"/>
      <c r="H6" s="191"/>
      <c r="I6" s="191"/>
      <c r="J6" s="188"/>
      <c r="K6" s="46"/>
    </row>
    <row r="7" spans="2:11" ht="14.7" thickBot="1" x14ac:dyDescent="0.6">
      <c r="B7" s="4"/>
      <c r="C7" s="4"/>
      <c r="D7" s="72"/>
      <c r="E7" s="5"/>
      <c r="F7" s="32"/>
      <c r="G7" s="7"/>
      <c r="H7" s="43"/>
      <c r="I7" s="6"/>
      <c r="J7" s="44"/>
      <c r="K7" s="46"/>
    </row>
    <row r="8" spans="2:11" x14ac:dyDescent="0.55000000000000004">
      <c r="B8" s="276"/>
      <c r="C8" s="277"/>
      <c r="D8" s="278"/>
      <c r="E8" s="279"/>
      <c r="F8" s="280" t="s">
        <v>45</v>
      </c>
      <c r="G8" s="281"/>
      <c r="H8" s="282"/>
      <c r="I8" s="389" t="s">
        <v>46</v>
      </c>
      <c r="J8" s="390"/>
      <c r="K8" s="13"/>
    </row>
    <row r="9" spans="2:11" ht="14.7" thickBot="1" x14ac:dyDescent="0.6">
      <c r="B9" s="283" t="s">
        <v>47</v>
      </c>
      <c r="C9" s="284"/>
      <c r="D9" s="285" t="s">
        <v>48</v>
      </c>
      <c r="E9" s="286" t="s">
        <v>49</v>
      </c>
      <c r="F9" s="287" t="s">
        <v>50</v>
      </c>
      <c r="G9" s="288"/>
      <c r="H9" s="289" t="s">
        <v>51</v>
      </c>
      <c r="I9" s="290" t="s">
        <v>52</v>
      </c>
      <c r="J9" s="291" t="s">
        <v>53</v>
      </c>
      <c r="K9" s="52"/>
    </row>
    <row r="10" spans="2:11" ht="15" customHeight="1" x14ac:dyDescent="0.55000000000000004">
      <c r="B10" s="377" t="s">
        <v>54</v>
      </c>
      <c r="C10" s="378"/>
      <c r="D10" s="378"/>
      <c r="E10" s="378"/>
      <c r="F10" s="378"/>
      <c r="G10" s="378"/>
      <c r="H10" s="378"/>
      <c r="I10" s="378"/>
      <c r="J10" s="379"/>
      <c r="K10" s="327"/>
    </row>
    <row r="11" spans="2:11" x14ac:dyDescent="0.55000000000000004">
      <c r="B11" s="78" t="s">
        <v>55</v>
      </c>
      <c r="C11" s="79"/>
      <c r="D11" s="80"/>
      <c r="E11" s="81"/>
      <c r="F11" s="82"/>
      <c r="G11" s="83"/>
      <c r="H11" s="84"/>
      <c r="I11" s="85"/>
      <c r="J11" s="86"/>
      <c r="K11" s="53" t="s">
        <v>56</v>
      </c>
    </row>
    <row r="12" spans="2:11" hidden="1" x14ac:dyDescent="0.55000000000000004">
      <c r="D12"/>
      <c r="F12"/>
      <c r="H12"/>
      <c r="I12"/>
      <c r="J12"/>
      <c r="K12" s="53" t="s">
        <v>56</v>
      </c>
    </row>
    <row r="13" spans="2:11" x14ac:dyDescent="0.55000000000000004">
      <c r="B13" s="91" t="s">
        <v>57</v>
      </c>
      <c r="C13" s="87"/>
      <c r="D13" s="156"/>
      <c r="E13" s="88" t="s">
        <v>58</v>
      </c>
      <c r="F13" s="172">
        <v>10</v>
      </c>
      <c r="G13" s="171" t="s">
        <v>59</v>
      </c>
      <c r="H13" s="89">
        <f>IF($D13="",0,IF(D13*F13&lt;5300,5300,D13*F13))</f>
        <v>0</v>
      </c>
      <c r="I13" s="137"/>
      <c r="J13" s="93">
        <f t="shared" ref="J13:J25" si="0">H13*(1-I13)</f>
        <v>0</v>
      </c>
      <c r="K13" s="53" t="s">
        <v>56</v>
      </c>
    </row>
    <row r="14" spans="2:11" x14ac:dyDescent="0.55000000000000004">
      <c r="B14" s="92" t="s">
        <v>60</v>
      </c>
      <c r="C14" s="90"/>
      <c r="D14" s="155"/>
      <c r="E14" s="100" t="s">
        <v>58</v>
      </c>
      <c r="F14" s="172">
        <v>7.5</v>
      </c>
      <c r="G14" s="120" t="s">
        <v>59</v>
      </c>
      <c r="H14" s="102">
        <f>IF($D14="",0,IF(D14*F14&lt;8000,8000,D14*F14))</f>
        <v>0</v>
      </c>
      <c r="I14" s="144"/>
      <c r="J14" s="107">
        <f t="shared" si="0"/>
        <v>0</v>
      </c>
      <c r="K14" s="53" t="s">
        <v>56</v>
      </c>
    </row>
    <row r="15" spans="2:11" x14ac:dyDescent="0.55000000000000004">
      <c r="B15" s="92" t="s">
        <v>61</v>
      </c>
      <c r="C15" s="90"/>
      <c r="D15" s="155"/>
      <c r="E15" s="100" t="s">
        <v>58</v>
      </c>
      <c r="F15" s="172">
        <v>6.5</v>
      </c>
      <c r="G15" s="120" t="s">
        <v>59</v>
      </c>
      <c r="H15" s="102">
        <f>IF($D15="",0,IF(D15*F15&lt;30000,30000,D15*F15))</f>
        <v>0</v>
      </c>
      <c r="I15" s="144">
        <v>0</v>
      </c>
      <c r="J15" s="107">
        <f t="shared" si="0"/>
        <v>0</v>
      </c>
      <c r="K15" s="53" t="s">
        <v>56</v>
      </c>
    </row>
    <row r="16" spans="2:11" x14ac:dyDescent="0.55000000000000004">
      <c r="B16" s="92" t="s">
        <v>62</v>
      </c>
      <c r="C16" s="90"/>
      <c r="D16" s="155"/>
      <c r="E16" s="100" t="s">
        <v>58</v>
      </c>
      <c r="F16" s="172">
        <v>4.5</v>
      </c>
      <c r="G16" s="120" t="s">
        <v>59</v>
      </c>
      <c r="H16" s="102">
        <f>IF($D16="",0,IF(D16*F16&lt;100000,100000,D16*F16))</f>
        <v>0</v>
      </c>
      <c r="I16" s="144"/>
      <c r="J16" s="107">
        <f t="shared" si="0"/>
        <v>0</v>
      </c>
      <c r="K16" s="53" t="s">
        <v>56</v>
      </c>
    </row>
    <row r="17" spans="2:11" x14ac:dyDescent="0.55000000000000004">
      <c r="B17" s="92" t="s">
        <v>63</v>
      </c>
      <c r="C17" s="90"/>
      <c r="D17" s="155"/>
      <c r="E17" s="100" t="s">
        <v>58</v>
      </c>
      <c r="F17" s="172">
        <v>3</v>
      </c>
      <c r="G17" s="120" t="s">
        <v>59</v>
      </c>
      <c r="H17" s="102">
        <f>IF($D17="",0,IF(D17*F17&lt;175000,175000,D17*F17))</f>
        <v>0</v>
      </c>
      <c r="I17" s="144"/>
      <c r="J17" s="107">
        <f t="shared" si="0"/>
        <v>0</v>
      </c>
      <c r="K17" s="53" t="s">
        <v>56</v>
      </c>
    </row>
    <row r="18" spans="2:11" x14ac:dyDescent="0.55000000000000004">
      <c r="B18" s="92" t="s">
        <v>64</v>
      </c>
      <c r="C18" s="90"/>
      <c r="D18" s="155"/>
      <c r="E18" s="100" t="s">
        <v>58</v>
      </c>
      <c r="F18" s="172">
        <v>2.5</v>
      </c>
      <c r="G18" s="120" t="s">
        <v>59</v>
      </c>
      <c r="H18" s="102">
        <f>IF($D18="",0,IF(D18*F18&lt;500000,500000,D18*F18))</f>
        <v>0</v>
      </c>
      <c r="I18" s="144"/>
      <c r="J18" s="107">
        <f t="shared" si="0"/>
        <v>0</v>
      </c>
      <c r="K18" s="53" t="s">
        <v>56</v>
      </c>
    </row>
    <row r="19" spans="2:11" x14ac:dyDescent="0.55000000000000004">
      <c r="B19" s="90" t="s">
        <v>65</v>
      </c>
      <c r="C19" s="90"/>
      <c r="D19" s="155"/>
      <c r="E19" s="100" t="s">
        <v>66</v>
      </c>
      <c r="F19" s="172">
        <v>9.5</v>
      </c>
      <c r="G19" s="120" t="s">
        <v>59</v>
      </c>
      <c r="H19" s="102">
        <f>ROUND(D19*F19,3)</f>
        <v>0</v>
      </c>
      <c r="I19" s="144"/>
      <c r="J19" s="107">
        <f t="shared" si="0"/>
        <v>0</v>
      </c>
      <c r="K19" s="53" t="s">
        <v>56</v>
      </c>
    </row>
    <row r="20" spans="2:11" x14ac:dyDescent="0.55000000000000004">
      <c r="B20" s="90" t="s">
        <v>67</v>
      </c>
      <c r="C20" s="90"/>
      <c r="D20" s="155">
        <v>21.46</v>
      </c>
      <c r="E20" s="100" t="s">
        <v>68</v>
      </c>
      <c r="F20" s="172">
        <v>2169</v>
      </c>
      <c r="G20" s="120" t="s">
        <v>59</v>
      </c>
      <c r="H20" s="102">
        <f t="shared" ref="H20:H42" si="1">ROUND(D20*F20,3)</f>
        <v>46546.74</v>
      </c>
      <c r="I20" s="144">
        <v>0</v>
      </c>
      <c r="J20" s="107">
        <f t="shared" si="0"/>
        <v>46546.74</v>
      </c>
      <c r="K20" s="53" t="s">
        <v>56</v>
      </c>
    </row>
    <row r="21" spans="2:11" x14ac:dyDescent="0.55000000000000004">
      <c r="B21" s="90" t="s">
        <v>69</v>
      </c>
      <c r="C21" s="90"/>
      <c r="D21" s="155"/>
      <c r="E21" s="100" t="s">
        <v>70</v>
      </c>
      <c r="F21" s="164"/>
      <c r="G21" s="120" t="s">
        <v>59</v>
      </c>
      <c r="H21" s="102">
        <f t="shared" si="1"/>
        <v>0</v>
      </c>
      <c r="I21" s="144"/>
      <c r="J21" s="107">
        <f t="shared" si="0"/>
        <v>0</v>
      </c>
      <c r="K21" s="53" t="s">
        <v>56</v>
      </c>
    </row>
    <row r="22" spans="2:11" x14ac:dyDescent="0.55000000000000004">
      <c r="B22" s="140"/>
      <c r="C22" s="140"/>
      <c r="D22" s="179"/>
      <c r="E22" s="320"/>
      <c r="F22" s="328"/>
      <c r="G22" s="329"/>
      <c r="H22" s="173">
        <f>D22*F22</f>
        <v>0</v>
      </c>
      <c r="I22" s="174"/>
      <c r="J22" s="175">
        <f>H22*(1-I22)</f>
        <v>0</v>
      </c>
      <c r="K22" s="53" t="s">
        <v>56</v>
      </c>
    </row>
    <row r="23" spans="2:11" x14ac:dyDescent="0.55000000000000004">
      <c r="B23" s="140"/>
      <c r="C23" s="140"/>
      <c r="D23" s="179"/>
      <c r="E23" s="320"/>
      <c r="F23" s="328"/>
      <c r="G23" s="329"/>
      <c r="H23" s="173">
        <f>D23*F23</f>
        <v>0</v>
      </c>
      <c r="I23" s="174"/>
      <c r="J23" s="175">
        <f>H23*(1-I23)</f>
        <v>0</v>
      </c>
      <c r="K23" s="53" t="s">
        <v>56</v>
      </c>
    </row>
    <row r="24" spans="2:11" x14ac:dyDescent="0.55000000000000004">
      <c r="B24" s="136" t="s">
        <v>71</v>
      </c>
      <c r="C24" s="140"/>
      <c r="D24" s="179"/>
      <c r="E24" s="320"/>
      <c r="F24" s="328"/>
      <c r="G24" s="329"/>
      <c r="H24" s="173">
        <f>D24*F24</f>
        <v>0</v>
      </c>
      <c r="I24" s="174"/>
      <c r="J24" s="175">
        <f>H24*(1-I24)</f>
        <v>0</v>
      </c>
      <c r="K24" s="53" t="s">
        <v>56</v>
      </c>
    </row>
    <row r="25" spans="2:11" x14ac:dyDescent="0.55000000000000004">
      <c r="B25" s="116" t="s">
        <v>72</v>
      </c>
      <c r="C25" s="90"/>
      <c r="D25" s="155">
        <v>1</v>
      </c>
      <c r="E25" s="100" t="s">
        <v>70</v>
      </c>
      <c r="F25" s="172">
        <v>1260</v>
      </c>
      <c r="G25" s="120" t="s">
        <v>59</v>
      </c>
      <c r="H25" s="102">
        <f t="shared" si="1"/>
        <v>1260</v>
      </c>
      <c r="I25" s="144"/>
      <c r="J25" s="107">
        <f t="shared" si="0"/>
        <v>1260</v>
      </c>
      <c r="K25" s="53"/>
    </row>
    <row r="26" spans="2:11" x14ac:dyDescent="0.55000000000000004">
      <c r="B26" s="117" t="s">
        <v>73</v>
      </c>
      <c r="C26" s="90"/>
      <c r="D26" s="155">
        <v>10</v>
      </c>
      <c r="E26" s="161" t="s">
        <v>70</v>
      </c>
      <c r="F26" s="172">
        <v>233</v>
      </c>
      <c r="G26" s="120" t="s">
        <v>59</v>
      </c>
      <c r="H26" s="102">
        <f t="shared" si="1"/>
        <v>2330</v>
      </c>
      <c r="I26" s="144"/>
      <c r="J26" s="107">
        <f t="shared" ref="J26:J42" si="2">H26*(1-I26)</f>
        <v>2330</v>
      </c>
      <c r="K26" s="53"/>
    </row>
    <row r="27" spans="2:11" x14ac:dyDescent="0.55000000000000004">
      <c r="B27" s="117" t="s">
        <v>74</v>
      </c>
      <c r="C27" s="90"/>
      <c r="D27" s="155">
        <v>6</v>
      </c>
      <c r="E27" s="162" t="s">
        <v>70</v>
      </c>
      <c r="F27" s="172">
        <v>700</v>
      </c>
      <c r="G27" s="120" t="s">
        <v>59</v>
      </c>
      <c r="H27" s="102">
        <f t="shared" si="1"/>
        <v>4200</v>
      </c>
      <c r="I27" s="144"/>
      <c r="J27" s="107">
        <f t="shared" si="2"/>
        <v>4200</v>
      </c>
      <c r="K27" s="53"/>
    </row>
    <row r="28" spans="2:11" x14ac:dyDescent="0.55000000000000004">
      <c r="B28" s="118" t="s">
        <v>75</v>
      </c>
      <c r="C28" s="90"/>
      <c r="D28" s="155"/>
      <c r="E28" s="163" t="s">
        <v>76</v>
      </c>
      <c r="F28" s="172">
        <v>3</v>
      </c>
      <c r="G28" s="120" t="s">
        <v>59</v>
      </c>
      <c r="H28" s="102">
        <f t="shared" si="1"/>
        <v>0</v>
      </c>
      <c r="I28" s="144"/>
      <c r="J28" s="107">
        <f t="shared" si="2"/>
        <v>0</v>
      </c>
      <c r="K28" s="53"/>
    </row>
    <row r="29" spans="2:11" x14ac:dyDescent="0.55000000000000004">
      <c r="B29" s="330" t="s">
        <v>77</v>
      </c>
      <c r="C29" s="90"/>
      <c r="D29" s="155"/>
      <c r="E29" s="161" t="s">
        <v>70</v>
      </c>
      <c r="F29" s="172">
        <v>2466</v>
      </c>
      <c r="G29" s="120" t="s">
        <v>59</v>
      </c>
      <c r="H29" s="102">
        <f t="shared" si="1"/>
        <v>0</v>
      </c>
      <c r="I29" s="144"/>
      <c r="J29" s="107">
        <f t="shared" si="2"/>
        <v>0</v>
      </c>
      <c r="K29" s="53"/>
    </row>
    <row r="30" spans="2:11" x14ac:dyDescent="0.55000000000000004">
      <c r="B30" s="90" t="s">
        <v>78</v>
      </c>
      <c r="C30" s="90"/>
      <c r="D30" s="155"/>
      <c r="E30" s="100" t="s">
        <v>70</v>
      </c>
      <c r="F30" s="172">
        <v>578</v>
      </c>
      <c r="G30" s="120" t="s">
        <v>59</v>
      </c>
      <c r="H30" s="102">
        <f t="shared" si="1"/>
        <v>0</v>
      </c>
      <c r="I30" s="138"/>
      <c r="J30" s="94">
        <f t="shared" si="2"/>
        <v>0</v>
      </c>
      <c r="K30" s="53"/>
    </row>
    <row r="31" spans="2:11" x14ac:dyDescent="0.55000000000000004">
      <c r="B31" s="118" t="s">
        <v>79</v>
      </c>
      <c r="C31" s="90"/>
      <c r="D31" s="155">
        <v>10456</v>
      </c>
      <c r="E31" s="162" t="s">
        <v>76</v>
      </c>
      <c r="F31" s="172">
        <v>4</v>
      </c>
      <c r="G31" s="120" t="s">
        <v>59</v>
      </c>
      <c r="H31" s="102">
        <f t="shared" si="1"/>
        <v>41824</v>
      </c>
      <c r="I31" s="144"/>
      <c r="J31" s="107">
        <f t="shared" si="2"/>
        <v>41824</v>
      </c>
      <c r="K31" s="53"/>
    </row>
    <row r="32" spans="2:11" x14ac:dyDescent="0.55000000000000004">
      <c r="B32" s="90" t="s">
        <v>80</v>
      </c>
      <c r="C32" s="90"/>
      <c r="D32" s="155"/>
      <c r="E32" s="162" t="s">
        <v>76</v>
      </c>
      <c r="F32" s="172">
        <v>46</v>
      </c>
      <c r="G32" s="120" t="s">
        <v>59</v>
      </c>
      <c r="H32" s="102">
        <f t="shared" si="1"/>
        <v>0</v>
      </c>
      <c r="I32" s="138"/>
      <c r="J32" s="94">
        <f t="shared" si="2"/>
        <v>0</v>
      </c>
      <c r="K32" s="53"/>
    </row>
    <row r="33" spans="2:11" x14ac:dyDescent="0.55000000000000004">
      <c r="B33" s="118" t="s">
        <v>81</v>
      </c>
      <c r="C33" s="90"/>
      <c r="D33" s="155"/>
      <c r="E33" s="163" t="s">
        <v>70</v>
      </c>
      <c r="F33" s="172">
        <v>35</v>
      </c>
      <c r="G33" s="120" t="s">
        <v>59</v>
      </c>
      <c r="H33" s="102">
        <f t="shared" si="1"/>
        <v>0</v>
      </c>
      <c r="I33" s="144"/>
      <c r="J33" s="107">
        <f t="shared" si="2"/>
        <v>0</v>
      </c>
      <c r="K33" s="53"/>
    </row>
    <row r="34" spans="2:11" x14ac:dyDescent="0.55000000000000004">
      <c r="B34" s="330" t="s">
        <v>82</v>
      </c>
      <c r="C34" s="90"/>
      <c r="D34" s="155">
        <v>3600</v>
      </c>
      <c r="E34" s="161" t="s">
        <v>76</v>
      </c>
      <c r="F34" s="172">
        <v>9</v>
      </c>
      <c r="G34" s="120" t="s">
        <v>59</v>
      </c>
      <c r="H34" s="102">
        <f t="shared" si="1"/>
        <v>32400</v>
      </c>
      <c r="I34" s="144"/>
      <c r="J34" s="107">
        <f t="shared" si="2"/>
        <v>32400</v>
      </c>
      <c r="K34" s="53"/>
    </row>
    <row r="35" spans="2:11" x14ac:dyDescent="0.55000000000000004">
      <c r="B35" s="90" t="s">
        <v>83</v>
      </c>
      <c r="C35" s="90"/>
      <c r="D35" s="155"/>
      <c r="E35" s="100" t="s">
        <v>68</v>
      </c>
      <c r="F35" s="172">
        <v>289</v>
      </c>
      <c r="G35" s="120" t="s">
        <v>59</v>
      </c>
      <c r="H35" s="102">
        <f t="shared" si="1"/>
        <v>0</v>
      </c>
      <c r="I35" s="138"/>
      <c r="J35" s="94">
        <f t="shared" si="2"/>
        <v>0</v>
      </c>
      <c r="K35" s="53"/>
    </row>
    <row r="36" spans="2:11" x14ac:dyDescent="0.55000000000000004">
      <c r="B36" s="117" t="s">
        <v>84</v>
      </c>
      <c r="C36" s="90"/>
      <c r="D36" s="155">
        <v>2800</v>
      </c>
      <c r="E36" s="162" t="s">
        <v>66</v>
      </c>
      <c r="F36" s="172">
        <v>4</v>
      </c>
      <c r="G36" s="120" t="s">
        <v>59</v>
      </c>
      <c r="H36" s="102">
        <f t="shared" si="1"/>
        <v>11200</v>
      </c>
      <c r="I36" s="144"/>
      <c r="J36" s="107">
        <f t="shared" si="2"/>
        <v>11200</v>
      </c>
      <c r="K36" s="53"/>
    </row>
    <row r="37" spans="2:11" x14ac:dyDescent="0.55000000000000004">
      <c r="B37" s="118" t="s">
        <v>85</v>
      </c>
      <c r="C37" s="90"/>
      <c r="D37" s="155"/>
      <c r="E37" s="161" t="s">
        <v>68</v>
      </c>
      <c r="F37" s="172">
        <v>1927</v>
      </c>
      <c r="G37" s="120" t="s">
        <v>59</v>
      </c>
      <c r="H37" s="102">
        <f t="shared" si="1"/>
        <v>0</v>
      </c>
      <c r="I37" s="144"/>
      <c r="J37" s="107">
        <f t="shared" si="2"/>
        <v>0</v>
      </c>
      <c r="K37" s="53"/>
    </row>
    <row r="38" spans="2:11" x14ac:dyDescent="0.55000000000000004">
      <c r="B38" s="330" t="s">
        <v>86</v>
      </c>
      <c r="C38" s="90"/>
      <c r="D38" s="155">
        <v>16</v>
      </c>
      <c r="E38" s="162" t="s">
        <v>70</v>
      </c>
      <c r="F38" s="172">
        <v>3316</v>
      </c>
      <c r="G38" s="120" t="s">
        <v>59</v>
      </c>
      <c r="H38" s="102">
        <f t="shared" si="1"/>
        <v>53056</v>
      </c>
      <c r="I38" s="144"/>
      <c r="J38" s="107">
        <f t="shared" si="2"/>
        <v>53056</v>
      </c>
      <c r="K38" s="54"/>
    </row>
    <row r="39" spans="2:11" x14ac:dyDescent="0.55000000000000004">
      <c r="B39" s="140"/>
      <c r="C39" s="140"/>
      <c r="D39" s="155"/>
      <c r="E39" s="177"/>
      <c r="F39" s="178"/>
      <c r="G39" s="120" t="s">
        <v>59</v>
      </c>
      <c r="H39" s="102">
        <f t="shared" si="1"/>
        <v>0</v>
      </c>
      <c r="I39" s="144"/>
      <c r="J39" s="107">
        <f>H39*(1-I39)</f>
        <v>0</v>
      </c>
      <c r="K39" s="54"/>
    </row>
    <row r="40" spans="2:11" x14ac:dyDescent="0.55000000000000004">
      <c r="B40" s="140"/>
      <c r="C40" s="140"/>
      <c r="D40" s="155"/>
      <c r="E40" s="177"/>
      <c r="F40" s="178"/>
      <c r="G40" s="120" t="s">
        <v>59</v>
      </c>
      <c r="H40" s="102">
        <f t="shared" si="1"/>
        <v>0</v>
      </c>
      <c r="I40" s="144"/>
      <c r="J40" s="107">
        <f>H40*(1-I40)</f>
        <v>0</v>
      </c>
      <c r="K40" s="54"/>
    </row>
    <row r="41" spans="2:11" ht="15" customHeight="1" x14ac:dyDescent="0.55000000000000004">
      <c r="B41" s="140"/>
      <c r="C41" s="140"/>
      <c r="D41" s="155"/>
      <c r="E41" s="177"/>
      <c r="F41" s="178"/>
      <c r="G41" s="101" t="s">
        <v>59</v>
      </c>
      <c r="H41" s="102">
        <f t="shared" si="1"/>
        <v>0</v>
      </c>
      <c r="I41" s="144"/>
      <c r="J41" s="107">
        <f t="shared" si="2"/>
        <v>0</v>
      </c>
      <c r="K41" s="54"/>
    </row>
    <row r="42" spans="2:11" ht="15" customHeight="1" x14ac:dyDescent="0.55000000000000004">
      <c r="B42" s="136" t="s">
        <v>71</v>
      </c>
      <c r="C42" s="135"/>
      <c r="D42" s="155"/>
      <c r="E42" s="177"/>
      <c r="F42" s="178"/>
      <c r="G42" s="101" t="s">
        <v>59</v>
      </c>
      <c r="H42" s="102">
        <f t="shared" si="1"/>
        <v>0</v>
      </c>
      <c r="I42" s="138"/>
      <c r="J42" s="94">
        <f t="shared" si="2"/>
        <v>0</v>
      </c>
      <c r="K42" s="67"/>
    </row>
    <row r="43" spans="2:11" ht="15" customHeight="1" x14ac:dyDescent="0.55000000000000004">
      <c r="B43" s="292"/>
      <c r="C43" s="293"/>
      <c r="D43" s="294"/>
      <c r="E43" s="81"/>
      <c r="F43" s="295" t="s">
        <v>87</v>
      </c>
      <c r="G43" s="296" t="s">
        <v>59</v>
      </c>
      <c r="H43" s="297">
        <f>ROUND(0.35*SUM(H26:H42),2)</f>
        <v>50753.5</v>
      </c>
      <c r="I43" s="77"/>
      <c r="J43" s="300">
        <f>H43</f>
        <v>50753.5</v>
      </c>
      <c r="K43" s="55"/>
    </row>
    <row r="44" spans="2:11" ht="35.25" customHeight="1" thickBot="1" x14ac:dyDescent="0.6">
      <c r="B44" s="398" t="s">
        <v>88</v>
      </c>
      <c r="C44" s="399"/>
      <c r="D44" s="397" t="s">
        <v>89</v>
      </c>
      <c r="E44" s="397"/>
      <c r="F44" s="397"/>
      <c r="G44" s="298" t="s">
        <v>59</v>
      </c>
      <c r="H44" s="299">
        <f>ROUND(SUM(H13:H43),2)</f>
        <v>243570.24</v>
      </c>
      <c r="I44" s="331"/>
      <c r="J44" s="301">
        <f>SUM(J13:J43)</f>
        <v>243570.24</v>
      </c>
      <c r="K44" s="29"/>
    </row>
    <row r="45" spans="2:11" ht="14.7" x14ac:dyDescent="0.55000000000000004">
      <c r="B45" s="400" t="s">
        <v>90</v>
      </c>
      <c r="C45" s="401"/>
      <c r="D45" s="401"/>
      <c r="E45" s="401"/>
      <c r="F45" s="401"/>
      <c r="G45" s="401"/>
      <c r="H45" s="401"/>
      <c r="I45" s="401"/>
      <c r="J45" s="402"/>
      <c r="K45" s="12"/>
    </row>
    <row r="46" spans="2:11" x14ac:dyDescent="0.55000000000000004">
      <c r="B46" s="302" t="s">
        <v>91</v>
      </c>
      <c r="C46" s="303"/>
      <c r="D46" s="304"/>
      <c r="E46" s="305"/>
      <c r="F46" s="306"/>
      <c r="G46" s="303"/>
      <c r="H46" s="306"/>
      <c r="I46" s="303"/>
      <c r="J46" s="307"/>
      <c r="K46" s="53" t="s">
        <v>56</v>
      </c>
    </row>
    <row r="47" spans="2:11" hidden="1" x14ac:dyDescent="0.55000000000000004">
      <c r="D47"/>
      <c r="F47"/>
      <c r="H47"/>
      <c r="I47"/>
      <c r="J47"/>
      <c r="K47" s="53" t="s">
        <v>56</v>
      </c>
    </row>
    <row r="48" spans="2:11" x14ac:dyDescent="0.55000000000000004">
      <c r="B48" s="95" t="s">
        <v>92</v>
      </c>
      <c r="C48" s="95"/>
      <c r="D48" s="157"/>
      <c r="E48" s="96" t="s">
        <v>93</v>
      </c>
      <c r="F48" s="165"/>
      <c r="G48" s="97" t="s">
        <v>59</v>
      </c>
      <c r="H48" s="98">
        <f t="shared" ref="H48:H85" si="3">ROUND(D48*F48,3)</f>
        <v>0</v>
      </c>
      <c r="I48" s="143"/>
      <c r="J48" s="106">
        <f>H48*(1-I48)</f>
        <v>0</v>
      </c>
      <c r="K48" s="53" t="s">
        <v>56</v>
      </c>
    </row>
    <row r="49" spans="2:11" x14ac:dyDescent="0.55000000000000004">
      <c r="B49" s="90" t="s">
        <v>94</v>
      </c>
      <c r="C49" s="90"/>
      <c r="D49" s="155"/>
      <c r="E49" s="100" t="s">
        <v>95</v>
      </c>
      <c r="F49" s="172">
        <v>40</v>
      </c>
      <c r="G49" s="101" t="s">
        <v>59</v>
      </c>
      <c r="H49" s="98">
        <f t="shared" si="3"/>
        <v>0</v>
      </c>
      <c r="I49" s="144"/>
      <c r="J49" s="107">
        <f>H49*(1-I49)</f>
        <v>0</v>
      </c>
      <c r="K49" s="53" t="s">
        <v>56</v>
      </c>
    </row>
    <row r="50" spans="2:11" x14ac:dyDescent="0.55000000000000004">
      <c r="B50" s="90" t="s">
        <v>94</v>
      </c>
      <c r="C50" s="90"/>
      <c r="D50" s="155"/>
      <c r="E50" s="100" t="s">
        <v>58</v>
      </c>
      <c r="F50" s="172">
        <v>71</v>
      </c>
      <c r="G50" s="120" t="s">
        <v>59</v>
      </c>
      <c r="H50" s="98">
        <f t="shared" si="3"/>
        <v>0</v>
      </c>
      <c r="I50" s="144"/>
      <c r="J50" s="107">
        <f t="shared" ref="J50:J85" si="4">H50*(1-I50)</f>
        <v>0</v>
      </c>
      <c r="K50" s="53" t="s">
        <v>56</v>
      </c>
    </row>
    <row r="51" spans="2:11" x14ac:dyDescent="0.55000000000000004">
      <c r="B51" s="90" t="s">
        <v>96</v>
      </c>
      <c r="C51" s="90"/>
      <c r="D51" s="155"/>
      <c r="E51" s="100" t="s">
        <v>66</v>
      </c>
      <c r="F51" s="172">
        <v>19</v>
      </c>
      <c r="G51" s="120" t="s">
        <v>59</v>
      </c>
      <c r="H51" s="98">
        <f t="shared" si="3"/>
        <v>0</v>
      </c>
      <c r="I51" s="144"/>
      <c r="J51" s="107">
        <f t="shared" ref="J51" si="5">H51*(1-I51)</f>
        <v>0</v>
      </c>
      <c r="K51" s="53" t="s">
        <v>56</v>
      </c>
    </row>
    <row r="52" spans="2:11" x14ac:dyDescent="0.55000000000000004">
      <c r="B52" s="90" t="s">
        <v>97</v>
      </c>
      <c r="C52" s="90"/>
      <c r="D52" s="155"/>
      <c r="E52" s="100" t="s">
        <v>66</v>
      </c>
      <c r="F52" s="172">
        <v>27</v>
      </c>
      <c r="G52" s="120" t="s">
        <v>59</v>
      </c>
      <c r="H52" s="98">
        <f t="shared" si="3"/>
        <v>0</v>
      </c>
      <c r="I52" s="144"/>
      <c r="J52" s="107">
        <f t="shared" si="4"/>
        <v>0</v>
      </c>
      <c r="K52" s="53" t="s">
        <v>56</v>
      </c>
    </row>
    <row r="53" spans="2:11" x14ac:dyDescent="0.55000000000000004">
      <c r="B53" s="90" t="s">
        <v>98</v>
      </c>
      <c r="C53" s="90"/>
      <c r="D53" s="155"/>
      <c r="E53" s="100" t="s">
        <v>66</v>
      </c>
      <c r="F53" s="172">
        <v>41</v>
      </c>
      <c r="G53" s="120" t="s">
        <v>59</v>
      </c>
      <c r="H53" s="98">
        <f t="shared" si="3"/>
        <v>0</v>
      </c>
      <c r="I53" s="144"/>
      <c r="J53" s="107">
        <f t="shared" si="4"/>
        <v>0</v>
      </c>
      <c r="K53" s="53" t="s">
        <v>56</v>
      </c>
    </row>
    <row r="54" spans="2:11" x14ac:dyDescent="0.55000000000000004">
      <c r="B54" s="90" t="s">
        <v>99</v>
      </c>
      <c r="C54" s="139" t="s">
        <v>100</v>
      </c>
      <c r="D54" s="155"/>
      <c r="E54" s="100" t="s">
        <v>95</v>
      </c>
      <c r="F54" s="172">
        <v>123</v>
      </c>
      <c r="G54" s="101" t="s">
        <v>59</v>
      </c>
      <c r="H54" s="98">
        <f t="shared" si="3"/>
        <v>0</v>
      </c>
      <c r="I54" s="144"/>
      <c r="J54" s="107">
        <f t="shared" si="4"/>
        <v>0</v>
      </c>
      <c r="K54" s="53" t="s">
        <v>56</v>
      </c>
    </row>
    <row r="55" spans="2:11" x14ac:dyDescent="0.55000000000000004">
      <c r="B55" s="90" t="s">
        <v>101</v>
      </c>
      <c r="C55" s="90"/>
      <c r="D55" s="155"/>
      <c r="E55" s="100" t="s">
        <v>102</v>
      </c>
      <c r="F55" s="172">
        <v>12</v>
      </c>
      <c r="G55" s="101" t="s">
        <v>59</v>
      </c>
      <c r="H55" s="98">
        <f t="shared" si="3"/>
        <v>0</v>
      </c>
      <c r="I55" s="144"/>
      <c r="J55" s="107">
        <f t="shared" si="4"/>
        <v>0</v>
      </c>
      <c r="K55" s="53" t="s">
        <v>56</v>
      </c>
    </row>
    <row r="56" spans="2:11" x14ac:dyDescent="0.55000000000000004">
      <c r="B56" s="90" t="s">
        <v>103</v>
      </c>
      <c r="C56" s="90"/>
      <c r="D56" s="155"/>
      <c r="E56" s="100" t="s">
        <v>70</v>
      </c>
      <c r="F56" s="172">
        <v>421</v>
      </c>
      <c r="G56" s="101" t="s">
        <v>59</v>
      </c>
      <c r="H56" s="98">
        <f t="shared" si="3"/>
        <v>0</v>
      </c>
      <c r="I56" s="144"/>
      <c r="J56" s="107">
        <f t="shared" si="4"/>
        <v>0</v>
      </c>
      <c r="K56" s="53" t="s">
        <v>56</v>
      </c>
    </row>
    <row r="57" spans="2:11" x14ac:dyDescent="0.55000000000000004">
      <c r="B57" s="90" t="s">
        <v>104</v>
      </c>
      <c r="C57" s="90"/>
      <c r="D57" s="155"/>
      <c r="E57" s="100" t="s">
        <v>70</v>
      </c>
      <c r="F57" s="166"/>
      <c r="G57" s="101" t="s">
        <v>59</v>
      </c>
      <c r="H57" s="98">
        <f t="shared" si="3"/>
        <v>0</v>
      </c>
      <c r="I57" s="144"/>
      <c r="J57" s="107">
        <f t="shared" si="4"/>
        <v>0</v>
      </c>
      <c r="K57" s="53" t="s">
        <v>56</v>
      </c>
    </row>
    <row r="58" spans="2:11" x14ac:dyDescent="0.55000000000000004">
      <c r="B58" s="90" t="s">
        <v>105</v>
      </c>
      <c r="C58" s="90"/>
      <c r="D58" s="155"/>
      <c r="E58" s="100" t="s">
        <v>102</v>
      </c>
      <c r="F58" s="172">
        <v>18</v>
      </c>
      <c r="G58" s="101" t="s">
        <v>59</v>
      </c>
      <c r="H58" s="98">
        <f t="shared" si="3"/>
        <v>0</v>
      </c>
      <c r="I58" s="144"/>
      <c r="J58" s="107">
        <f t="shared" si="4"/>
        <v>0</v>
      </c>
      <c r="K58" s="53" t="s">
        <v>56</v>
      </c>
    </row>
    <row r="59" spans="2:11" x14ac:dyDescent="0.55000000000000004">
      <c r="B59" s="90" t="s">
        <v>106</v>
      </c>
      <c r="C59" s="90"/>
      <c r="D59" s="155"/>
      <c r="E59" s="100" t="s">
        <v>102</v>
      </c>
      <c r="F59" s="172">
        <v>32</v>
      </c>
      <c r="G59" s="101" t="s">
        <v>59</v>
      </c>
      <c r="H59" s="98">
        <f t="shared" si="3"/>
        <v>0</v>
      </c>
      <c r="I59" s="144"/>
      <c r="J59" s="107">
        <f t="shared" si="4"/>
        <v>0</v>
      </c>
      <c r="K59" s="53" t="s">
        <v>56</v>
      </c>
    </row>
    <row r="60" spans="2:11" x14ac:dyDescent="0.55000000000000004">
      <c r="B60" s="90" t="s">
        <v>107</v>
      </c>
      <c r="C60" s="90"/>
      <c r="D60" s="155"/>
      <c r="E60" s="100" t="s">
        <v>70</v>
      </c>
      <c r="F60" s="172">
        <v>278</v>
      </c>
      <c r="G60" s="101" t="s">
        <v>59</v>
      </c>
      <c r="H60" s="98">
        <f t="shared" si="3"/>
        <v>0</v>
      </c>
      <c r="I60" s="144"/>
      <c r="J60" s="107">
        <f t="shared" si="4"/>
        <v>0</v>
      </c>
      <c r="K60" s="53" t="s">
        <v>56</v>
      </c>
    </row>
    <row r="61" spans="2:11" x14ac:dyDescent="0.55000000000000004">
      <c r="B61" s="90" t="s">
        <v>108</v>
      </c>
      <c r="C61" s="90"/>
      <c r="D61" s="155"/>
      <c r="E61" s="100" t="s">
        <v>70</v>
      </c>
      <c r="F61" s="172">
        <v>33</v>
      </c>
      <c r="G61" s="101" t="s">
        <v>59</v>
      </c>
      <c r="H61" s="98">
        <f t="shared" si="3"/>
        <v>0</v>
      </c>
      <c r="I61" s="144"/>
      <c r="J61" s="107">
        <f t="shared" si="4"/>
        <v>0</v>
      </c>
      <c r="K61" s="53" t="s">
        <v>56</v>
      </c>
    </row>
    <row r="62" spans="2:11" x14ac:dyDescent="0.55000000000000004">
      <c r="B62" s="90" t="s">
        <v>109</v>
      </c>
      <c r="C62" s="90"/>
      <c r="D62" s="155"/>
      <c r="E62" s="100" t="s">
        <v>76</v>
      </c>
      <c r="F62" s="172">
        <v>41</v>
      </c>
      <c r="G62" s="101" t="s">
        <v>59</v>
      </c>
      <c r="H62" s="98">
        <f t="shared" si="3"/>
        <v>0</v>
      </c>
      <c r="I62" s="144"/>
      <c r="J62" s="107">
        <f t="shared" si="4"/>
        <v>0</v>
      </c>
      <c r="K62" s="53" t="s">
        <v>56</v>
      </c>
    </row>
    <row r="63" spans="2:11" x14ac:dyDescent="0.55000000000000004">
      <c r="B63" s="90" t="s">
        <v>110</v>
      </c>
      <c r="C63" s="90"/>
      <c r="D63" s="155"/>
      <c r="E63" s="100" t="s">
        <v>76</v>
      </c>
      <c r="F63" s="172">
        <v>41</v>
      </c>
      <c r="G63" s="101" t="s">
        <v>59</v>
      </c>
      <c r="H63" s="98">
        <f t="shared" si="3"/>
        <v>0</v>
      </c>
      <c r="I63" s="144"/>
      <c r="J63" s="107">
        <f t="shared" si="4"/>
        <v>0</v>
      </c>
      <c r="K63" s="53" t="s">
        <v>56</v>
      </c>
    </row>
    <row r="64" spans="2:11" x14ac:dyDescent="0.55000000000000004">
      <c r="B64" s="90" t="s">
        <v>111</v>
      </c>
      <c r="C64" s="90"/>
      <c r="D64" s="155"/>
      <c r="E64" s="100" t="s">
        <v>76</v>
      </c>
      <c r="F64" s="172">
        <v>41</v>
      </c>
      <c r="G64" s="101" t="s">
        <v>59</v>
      </c>
      <c r="H64" s="98">
        <f t="shared" si="3"/>
        <v>0</v>
      </c>
      <c r="I64" s="144"/>
      <c r="J64" s="107">
        <f t="shared" si="4"/>
        <v>0</v>
      </c>
      <c r="K64" s="53" t="s">
        <v>56</v>
      </c>
    </row>
    <row r="65" spans="2:11" x14ac:dyDescent="0.55000000000000004">
      <c r="B65" s="90" t="s">
        <v>112</v>
      </c>
      <c r="C65" s="90"/>
      <c r="D65" s="155"/>
      <c r="E65" s="100" t="s">
        <v>66</v>
      </c>
      <c r="F65" s="172">
        <v>67</v>
      </c>
      <c r="G65" s="101" t="s">
        <v>59</v>
      </c>
      <c r="H65" s="98">
        <f t="shared" si="3"/>
        <v>0</v>
      </c>
      <c r="I65" s="144"/>
      <c r="J65" s="107">
        <f t="shared" si="4"/>
        <v>0</v>
      </c>
      <c r="K65" s="53" t="s">
        <v>56</v>
      </c>
    </row>
    <row r="66" spans="2:11" x14ac:dyDescent="0.55000000000000004">
      <c r="B66" s="90" t="s">
        <v>113</v>
      </c>
      <c r="C66" s="90"/>
      <c r="D66" s="155"/>
      <c r="E66" s="100" t="s">
        <v>66</v>
      </c>
      <c r="F66" s="172">
        <v>83</v>
      </c>
      <c r="G66" s="101" t="s">
        <v>59</v>
      </c>
      <c r="H66" s="98">
        <f t="shared" si="3"/>
        <v>0</v>
      </c>
      <c r="I66" s="144"/>
      <c r="J66" s="107">
        <f t="shared" si="4"/>
        <v>0</v>
      </c>
      <c r="K66" s="53" t="s">
        <v>56</v>
      </c>
    </row>
    <row r="67" spans="2:11" x14ac:dyDescent="0.55000000000000004">
      <c r="B67" s="90" t="s">
        <v>114</v>
      </c>
      <c r="C67" s="90"/>
      <c r="D67" s="155"/>
      <c r="E67" s="100" t="s">
        <v>66</v>
      </c>
      <c r="F67" s="172">
        <v>101</v>
      </c>
      <c r="G67" s="101" t="s">
        <v>59</v>
      </c>
      <c r="H67" s="98">
        <f t="shared" si="3"/>
        <v>0</v>
      </c>
      <c r="I67" s="144"/>
      <c r="J67" s="107">
        <f t="shared" si="4"/>
        <v>0</v>
      </c>
      <c r="K67" s="53" t="s">
        <v>56</v>
      </c>
    </row>
    <row r="68" spans="2:11" x14ac:dyDescent="0.55000000000000004">
      <c r="B68" s="90" t="s">
        <v>115</v>
      </c>
      <c r="C68" s="90"/>
      <c r="D68" s="155"/>
      <c r="E68" s="100" t="s">
        <v>66</v>
      </c>
      <c r="F68" s="172">
        <v>134</v>
      </c>
      <c r="G68" s="120" t="s">
        <v>59</v>
      </c>
      <c r="H68" s="98">
        <f t="shared" si="3"/>
        <v>0</v>
      </c>
      <c r="I68" s="144"/>
      <c r="J68" s="107">
        <f t="shared" si="4"/>
        <v>0</v>
      </c>
      <c r="K68" s="53" t="s">
        <v>56</v>
      </c>
    </row>
    <row r="69" spans="2:11" x14ac:dyDescent="0.55000000000000004">
      <c r="B69" s="90" t="s">
        <v>116</v>
      </c>
      <c r="C69" s="90"/>
      <c r="D69" s="155"/>
      <c r="E69" s="100" t="s">
        <v>70</v>
      </c>
      <c r="F69" s="172">
        <v>1608</v>
      </c>
      <c r="G69" s="101" t="s">
        <v>59</v>
      </c>
      <c r="H69" s="98">
        <f t="shared" si="3"/>
        <v>0</v>
      </c>
      <c r="I69" s="144"/>
      <c r="J69" s="107">
        <f t="shared" si="4"/>
        <v>0</v>
      </c>
      <c r="K69" s="53" t="s">
        <v>56</v>
      </c>
    </row>
    <row r="70" spans="2:11" x14ac:dyDescent="0.55000000000000004">
      <c r="B70" s="90" t="s">
        <v>117</v>
      </c>
      <c r="C70" s="90"/>
      <c r="D70" s="155"/>
      <c r="E70" s="100" t="s">
        <v>76</v>
      </c>
      <c r="F70" s="172">
        <v>85</v>
      </c>
      <c r="G70" s="101" t="s">
        <v>59</v>
      </c>
      <c r="H70" s="98">
        <f t="shared" si="3"/>
        <v>0</v>
      </c>
      <c r="I70" s="144"/>
      <c r="J70" s="107">
        <f t="shared" si="4"/>
        <v>0</v>
      </c>
      <c r="K70" s="53" t="s">
        <v>56</v>
      </c>
    </row>
    <row r="71" spans="2:11" x14ac:dyDescent="0.55000000000000004">
      <c r="B71" s="90" t="s">
        <v>118</v>
      </c>
      <c r="C71" s="90"/>
      <c r="D71" s="155"/>
      <c r="E71" s="100" t="s">
        <v>76</v>
      </c>
      <c r="F71" s="172">
        <v>128</v>
      </c>
      <c r="G71" s="120" t="s">
        <v>59</v>
      </c>
      <c r="H71" s="98">
        <f t="shared" si="3"/>
        <v>0</v>
      </c>
      <c r="I71" s="144"/>
      <c r="J71" s="107">
        <f t="shared" si="4"/>
        <v>0</v>
      </c>
      <c r="K71" s="53" t="s">
        <v>56</v>
      </c>
    </row>
    <row r="72" spans="2:11" x14ac:dyDescent="0.55000000000000004">
      <c r="B72" s="90" t="s">
        <v>119</v>
      </c>
      <c r="C72" s="90"/>
      <c r="D72" s="155"/>
      <c r="E72" s="100" t="s">
        <v>70</v>
      </c>
      <c r="F72" s="172">
        <v>2070</v>
      </c>
      <c r="G72" s="101" t="s">
        <v>59</v>
      </c>
      <c r="H72" s="98">
        <f t="shared" si="3"/>
        <v>0</v>
      </c>
      <c r="I72" s="144"/>
      <c r="J72" s="107">
        <f t="shared" si="4"/>
        <v>0</v>
      </c>
      <c r="K72" s="53" t="s">
        <v>56</v>
      </c>
    </row>
    <row r="73" spans="2:11" x14ac:dyDescent="0.55000000000000004">
      <c r="B73" s="90" t="s">
        <v>120</v>
      </c>
      <c r="C73" s="90"/>
      <c r="D73" s="155"/>
      <c r="E73" s="100" t="s">
        <v>76</v>
      </c>
      <c r="F73" s="172">
        <v>70</v>
      </c>
      <c r="G73" s="101" t="s">
        <v>59</v>
      </c>
      <c r="H73" s="98">
        <f t="shared" si="3"/>
        <v>0</v>
      </c>
      <c r="I73" s="144"/>
      <c r="J73" s="107">
        <f t="shared" si="4"/>
        <v>0</v>
      </c>
      <c r="K73" s="53" t="s">
        <v>56</v>
      </c>
    </row>
    <row r="74" spans="2:11" x14ac:dyDescent="0.55000000000000004">
      <c r="B74" s="90" t="s">
        <v>121</v>
      </c>
      <c r="C74" s="90"/>
      <c r="D74" s="155"/>
      <c r="E74" s="100" t="s">
        <v>76</v>
      </c>
      <c r="F74" s="172">
        <v>101</v>
      </c>
      <c r="G74" s="101" t="s">
        <v>59</v>
      </c>
      <c r="H74" s="98">
        <f t="shared" si="3"/>
        <v>0</v>
      </c>
      <c r="I74" s="144"/>
      <c r="J74" s="107">
        <f t="shared" si="4"/>
        <v>0</v>
      </c>
      <c r="K74" s="53" t="s">
        <v>56</v>
      </c>
    </row>
    <row r="75" spans="2:11" x14ac:dyDescent="0.55000000000000004">
      <c r="B75" s="90" t="s">
        <v>122</v>
      </c>
      <c r="C75" s="90"/>
      <c r="D75" s="155"/>
      <c r="E75" s="100" t="s">
        <v>70</v>
      </c>
      <c r="F75" s="172">
        <v>2936</v>
      </c>
      <c r="G75" s="101" t="s">
        <v>59</v>
      </c>
      <c r="H75" s="98">
        <f t="shared" si="3"/>
        <v>0</v>
      </c>
      <c r="I75" s="144"/>
      <c r="J75" s="107">
        <f t="shared" si="4"/>
        <v>0</v>
      </c>
      <c r="K75" s="53" t="s">
        <v>56</v>
      </c>
    </row>
    <row r="76" spans="2:11" x14ac:dyDescent="0.55000000000000004">
      <c r="B76" s="90" t="s">
        <v>123</v>
      </c>
      <c r="C76" s="90"/>
      <c r="D76" s="155"/>
      <c r="E76" s="100" t="s">
        <v>70</v>
      </c>
      <c r="F76" s="172">
        <v>5270</v>
      </c>
      <c r="G76" s="101" t="s">
        <v>59</v>
      </c>
      <c r="H76" s="98">
        <f t="shared" si="3"/>
        <v>0</v>
      </c>
      <c r="I76" s="144"/>
      <c r="J76" s="107">
        <f t="shared" si="4"/>
        <v>0</v>
      </c>
      <c r="K76" s="53" t="s">
        <v>56</v>
      </c>
    </row>
    <row r="77" spans="2:11" x14ac:dyDescent="0.55000000000000004">
      <c r="B77" s="90" t="s">
        <v>124</v>
      </c>
      <c r="C77" s="90"/>
      <c r="D77" s="155"/>
      <c r="E77" s="100" t="s">
        <v>76</v>
      </c>
      <c r="F77" s="172">
        <v>110</v>
      </c>
      <c r="G77" s="101" t="s">
        <v>59</v>
      </c>
      <c r="H77" s="98">
        <f t="shared" si="3"/>
        <v>0</v>
      </c>
      <c r="I77" s="144"/>
      <c r="J77" s="107">
        <f t="shared" si="4"/>
        <v>0</v>
      </c>
      <c r="K77" s="53" t="s">
        <v>56</v>
      </c>
    </row>
    <row r="78" spans="2:11" x14ac:dyDescent="0.55000000000000004">
      <c r="B78" s="90" t="s">
        <v>125</v>
      </c>
      <c r="C78" s="90"/>
      <c r="D78" s="155"/>
      <c r="E78" s="100" t="s">
        <v>76</v>
      </c>
      <c r="F78" s="172">
        <v>112</v>
      </c>
      <c r="G78" s="101" t="s">
        <v>59</v>
      </c>
      <c r="H78" s="98">
        <f t="shared" si="3"/>
        <v>0</v>
      </c>
      <c r="I78" s="144"/>
      <c r="J78" s="107">
        <f t="shared" si="4"/>
        <v>0</v>
      </c>
      <c r="K78" s="53" t="s">
        <v>56</v>
      </c>
    </row>
    <row r="79" spans="2:11" x14ac:dyDescent="0.55000000000000004">
      <c r="B79" s="90" t="s">
        <v>126</v>
      </c>
      <c r="C79" s="140"/>
      <c r="D79" s="155"/>
      <c r="E79" s="100" t="s">
        <v>76</v>
      </c>
      <c r="F79" s="172">
        <v>24</v>
      </c>
      <c r="G79" s="101" t="s">
        <v>59</v>
      </c>
      <c r="H79" s="98">
        <f t="shared" si="3"/>
        <v>0</v>
      </c>
      <c r="I79" s="144"/>
      <c r="J79" s="107">
        <f t="shared" si="4"/>
        <v>0</v>
      </c>
      <c r="K79" s="53" t="s">
        <v>56</v>
      </c>
    </row>
    <row r="80" spans="2:11" x14ac:dyDescent="0.55000000000000004">
      <c r="B80" s="90" t="s">
        <v>127</v>
      </c>
      <c r="C80" s="90"/>
      <c r="D80" s="155"/>
      <c r="E80" s="100" t="s">
        <v>70</v>
      </c>
      <c r="F80" s="176"/>
      <c r="G80" s="101" t="s">
        <v>59</v>
      </c>
      <c r="H80" s="173">
        <f>ROUND(D80*F80,3)</f>
        <v>0</v>
      </c>
      <c r="I80" s="174"/>
      <c r="J80" s="175">
        <f>H80*(1-I80)</f>
        <v>0</v>
      </c>
      <c r="K80" s="53" t="s">
        <v>56</v>
      </c>
    </row>
    <row r="81" spans="2:11" x14ac:dyDescent="0.55000000000000004">
      <c r="B81" s="90" t="s">
        <v>128</v>
      </c>
      <c r="C81" s="90"/>
      <c r="D81" s="155"/>
      <c r="E81" s="100" t="s">
        <v>70</v>
      </c>
      <c r="F81" s="172">
        <v>1200</v>
      </c>
      <c r="G81" s="101" t="s">
        <v>59</v>
      </c>
      <c r="H81" s="98">
        <f t="shared" si="3"/>
        <v>0</v>
      </c>
      <c r="I81" s="144"/>
      <c r="J81" s="107">
        <f t="shared" si="4"/>
        <v>0</v>
      </c>
      <c r="K81" s="53" t="s">
        <v>56</v>
      </c>
    </row>
    <row r="82" spans="2:11" x14ac:dyDescent="0.55000000000000004">
      <c r="B82" s="140"/>
      <c r="C82" s="135"/>
      <c r="D82" s="155"/>
      <c r="E82" s="177"/>
      <c r="F82" s="178"/>
      <c r="G82" s="101" t="s">
        <v>59</v>
      </c>
      <c r="H82" s="98">
        <f>ROUND(D82*F82,3)</f>
        <v>0</v>
      </c>
      <c r="I82" s="144"/>
      <c r="J82" s="107">
        <f>H82*(1-I82)</f>
        <v>0</v>
      </c>
      <c r="K82" s="53" t="s">
        <v>56</v>
      </c>
    </row>
    <row r="83" spans="2:11" x14ac:dyDescent="0.55000000000000004">
      <c r="B83" s="140"/>
      <c r="C83" s="135"/>
      <c r="D83" s="155"/>
      <c r="E83" s="141"/>
      <c r="F83" s="178"/>
      <c r="G83" s="101" t="s">
        <v>59</v>
      </c>
      <c r="H83" s="98">
        <f>ROUND(D83*F83,3)</f>
        <v>0</v>
      </c>
      <c r="I83" s="144"/>
      <c r="J83" s="107">
        <f>H83*(1-I83)</f>
        <v>0</v>
      </c>
      <c r="K83" s="53" t="s">
        <v>56</v>
      </c>
    </row>
    <row r="84" spans="2:11" x14ac:dyDescent="0.55000000000000004">
      <c r="B84" s="140"/>
      <c r="C84" s="135"/>
      <c r="D84" s="155"/>
      <c r="E84" s="177"/>
      <c r="F84" s="178"/>
      <c r="G84" s="101" t="s">
        <v>59</v>
      </c>
      <c r="H84" s="98">
        <f t="shared" si="3"/>
        <v>0</v>
      </c>
      <c r="I84" s="144"/>
      <c r="J84" s="107">
        <f t="shared" si="4"/>
        <v>0</v>
      </c>
      <c r="K84" s="53" t="s">
        <v>56</v>
      </c>
    </row>
    <row r="85" spans="2:11" x14ac:dyDescent="0.55000000000000004">
      <c r="B85" s="315" t="s">
        <v>71</v>
      </c>
      <c r="C85" s="332"/>
      <c r="D85" s="316"/>
      <c r="E85" s="333"/>
      <c r="F85" s="317"/>
      <c r="G85" s="318" t="s">
        <v>59</v>
      </c>
      <c r="H85" s="319">
        <f t="shared" si="3"/>
        <v>0</v>
      </c>
      <c r="I85" s="313"/>
      <c r="J85" s="314">
        <f t="shared" si="4"/>
        <v>0</v>
      </c>
      <c r="K85" s="53" t="s">
        <v>56</v>
      </c>
    </row>
    <row r="86" spans="2:11" x14ac:dyDescent="0.55000000000000004">
      <c r="B86" s="321" t="s">
        <v>129</v>
      </c>
      <c r="C86" s="322"/>
      <c r="D86" s="323"/>
      <c r="E86" s="324"/>
      <c r="F86" s="325"/>
      <c r="G86" s="322"/>
      <c r="H86" s="326"/>
      <c r="I86" s="308"/>
      <c r="J86" s="309"/>
      <c r="K86" s="53" t="s">
        <v>56</v>
      </c>
    </row>
    <row r="87" spans="2:11" hidden="1" x14ac:dyDescent="0.55000000000000004">
      <c r="D87"/>
      <c r="F87"/>
      <c r="H87"/>
      <c r="I87"/>
      <c r="J87"/>
      <c r="K87" s="53" t="s">
        <v>56</v>
      </c>
    </row>
    <row r="88" spans="2:11" x14ac:dyDescent="0.55000000000000004">
      <c r="B88" s="95" t="s">
        <v>130</v>
      </c>
      <c r="C88" s="95"/>
      <c r="D88" s="157"/>
      <c r="E88" s="96" t="s">
        <v>76</v>
      </c>
      <c r="F88" s="169"/>
      <c r="G88" s="168" t="s">
        <v>59</v>
      </c>
      <c r="H88" s="98">
        <f t="shared" ref="H88:H144" si="6">ROUND(D88*F88,3)</f>
        <v>0</v>
      </c>
      <c r="I88" s="99"/>
      <c r="J88" s="110">
        <f>H88*(1-I88)</f>
        <v>0</v>
      </c>
      <c r="K88" s="53" t="s">
        <v>56</v>
      </c>
    </row>
    <row r="89" spans="2:11" x14ac:dyDescent="0.55000000000000004">
      <c r="B89" s="90" t="s">
        <v>131</v>
      </c>
      <c r="C89" s="90"/>
      <c r="D89" s="155">
        <v>30</v>
      </c>
      <c r="E89" s="100" t="s">
        <v>76</v>
      </c>
      <c r="F89" s="172">
        <v>88</v>
      </c>
      <c r="G89" s="120" t="s">
        <v>59</v>
      </c>
      <c r="H89" s="98">
        <f t="shared" si="6"/>
        <v>2640</v>
      </c>
      <c r="I89" s="103"/>
      <c r="J89" s="107">
        <f t="shared" ref="J89:J144" si="7">H89*(1-I89)</f>
        <v>2640</v>
      </c>
      <c r="K89" s="53" t="s">
        <v>56</v>
      </c>
    </row>
    <row r="90" spans="2:11" x14ac:dyDescent="0.55000000000000004">
      <c r="B90" s="113" t="s">
        <v>132</v>
      </c>
      <c r="C90" s="113"/>
      <c r="D90" s="155"/>
      <c r="E90" s="100" t="s">
        <v>76</v>
      </c>
      <c r="F90" s="172">
        <v>105</v>
      </c>
      <c r="G90" s="120" t="s">
        <v>59</v>
      </c>
      <c r="H90" s="98">
        <f t="shared" si="6"/>
        <v>0</v>
      </c>
      <c r="I90" s="103"/>
      <c r="J90" s="107">
        <f t="shared" si="7"/>
        <v>0</v>
      </c>
      <c r="K90" s="53" t="s">
        <v>56</v>
      </c>
    </row>
    <row r="91" spans="2:11" x14ac:dyDescent="0.55000000000000004">
      <c r="B91" s="113" t="s">
        <v>133</v>
      </c>
      <c r="C91" s="113"/>
      <c r="D91" s="155"/>
      <c r="E91" s="100" t="s">
        <v>76</v>
      </c>
      <c r="F91" s="172">
        <v>132</v>
      </c>
      <c r="G91" s="120" t="s">
        <v>59</v>
      </c>
      <c r="H91" s="98">
        <f t="shared" si="6"/>
        <v>0</v>
      </c>
      <c r="I91" s="103"/>
      <c r="J91" s="107">
        <f t="shared" si="7"/>
        <v>0</v>
      </c>
      <c r="K91" s="53" t="s">
        <v>56</v>
      </c>
    </row>
    <row r="92" spans="2:11" x14ac:dyDescent="0.55000000000000004">
      <c r="B92" s="113" t="s">
        <v>134</v>
      </c>
      <c r="C92" s="114"/>
      <c r="D92" s="155"/>
      <c r="E92" s="100" t="s">
        <v>76</v>
      </c>
      <c r="F92" s="172">
        <v>162</v>
      </c>
      <c r="G92" s="120" t="s">
        <v>59</v>
      </c>
      <c r="H92" s="98">
        <f t="shared" si="6"/>
        <v>0</v>
      </c>
      <c r="I92" s="103"/>
      <c r="J92" s="107">
        <f t="shared" si="7"/>
        <v>0</v>
      </c>
      <c r="K92" s="53" t="s">
        <v>56</v>
      </c>
    </row>
    <row r="93" spans="2:11" x14ac:dyDescent="0.55000000000000004">
      <c r="B93" s="113" t="s">
        <v>135</v>
      </c>
      <c r="C93" s="114"/>
      <c r="D93" s="155"/>
      <c r="E93" s="100" t="s">
        <v>76</v>
      </c>
      <c r="F93" s="172">
        <v>216</v>
      </c>
      <c r="G93" s="120" t="s">
        <v>59</v>
      </c>
      <c r="H93" s="98">
        <f t="shared" si="6"/>
        <v>0</v>
      </c>
      <c r="I93" s="103"/>
      <c r="J93" s="107">
        <f t="shared" si="7"/>
        <v>0</v>
      </c>
      <c r="K93" s="53" t="s">
        <v>56</v>
      </c>
    </row>
    <row r="94" spans="2:11" x14ac:dyDescent="0.55000000000000004">
      <c r="B94" s="113" t="s">
        <v>136</v>
      </c>
      <c r="C94" s="114"/>
      <c r="D94" s="155"/>
      <c r="E94" s="100" t="s">
        <v>76</v>
      </c>
      <c r="F94" s="172">
        <v>263</v>
      </c>
      <c r="G94" s="120" t="s">
        <v>59</v>
      </c>
      <c r="H94" s="98">
        <f t="shared" si="6"/>
        <v>0</v>
      </c>
      <c r="I94" s="103"/>
      <c r="J94" s="107">
        <f t="shared" si="7"/>
        <v>0</v>
      </c>
      <c r="K94" s="53" t="s">
        <v>56</v>
      </c>
    </row>
    <row r="95" spans="2:11" x14ac:dyDescent="0.55000000000000004">
      <c r="B95" s="113" t="s">
        <v>137</v>
      </c>
      <c r="C95" s="114"/>
      <c r="D95" s="155"/>
      <c r="E95" s="100" t="s">
        <v>76</v>
      </c>
      <c r="F95" s="172">
        <v>344</v>
      </c>
      <c r="G95" s="120" t="s">
        <v>59</v>
      </c>
      <c r="H95" s="98">
        <f t="shared" si="6"/>
        <v>0</v>
      </c>
      <c r="I95" s="103"/>
      <c r="J95" s="107">
        <f t="shared" si="7"/>
        <v>0</v>
      </c>
      <c r="K95" s="53" t="s">
        <v>56</v>
      </c>
    </row>
    <row r="96" spans="2:11" x14ac:dyDescent="0.55000000000000004">
      <c r="B96" s="113" t="s">
        <v>138</v>
      </c>
      <c r="C96" s="114"/>
      <c r="D96" s="155"/>
      <c r="E96" s="100" t="s">
        <v>76</v>
      </c>
      <c r="F96" s="172">
        <v>402</v>
      </c>
      <c r="G96" s="120" t="s">
        <v>59</v>
      </c>
      <c r="H96" s="98">
        <f t="shared" si="6"/>
        <v>0</v>
      </c>
      <c r="I96" s="103"/>
      <c r="J96" s="107">
        <f t="shared" si="7"/>
        <v>0</v>
      </c>
      <c r="K96" s="53" t="s">
        <v>56</v>
      </c>
    </row>
    <row r="97" spans="2:11" x14ac:dyDescent="0.55000000000000004">
      <c r="B97" s="113" t="s">
        <v>139</v>
      </c>
      <c r="C97" s="114"/>
      <c r="D97" s="155"/>
      <c r="E97" s="100" t="s">
        <v>76</v>
      </c>
      <c r="F97" s="172">
        <v>465</v>
      </c>
      <c r="G97" s="120" t="s">
        <v>59</v>
      </c>
      <c r="H97" s="98">
        <f t="shared" si="6"/>
        <v>0</v>
      </c>
      <c r="I97" s="103"/>
      <c r="J97" s="107">
        <f t="shared" si="7"/>
        <v>0</v>
      </c>
      <c r="K97" s="53" t="s">
        <v>56</v>
      </c>
    </row>
    <row r="98" spans="2:11" x14ac:dyDescent="0.55000000000000004">
      <c r="B98" s="113" t="s">
        <v>140</v>
      </c>
      <c r="C98" s="114"/>
      <c r="D98" s="155"/>
      <c r="E98" s="100" t="s">
        <v>76</v>
      </c>
      <c r="F98" s="172">
        <v>532</v>
      </c>
      <c r="G98" s="120" t="s">
        <v>59</v>
      </c>
      <c r="H98" s="98">
        <f t="shared" si="6"/>
        <v>0</v>
      </c>
      <c r="I98" s="103"/>
      <c r="J98" s="107">
        <f t="shared" si="7"/>
        <v>0</v>
      </c>
      <c r="K98" s="53" t="s">
        <v>56</v>
      </c>
    </row>
    <row r="99" spans="2:11" x14ac:dyDescent="0.55000000000000004">
      <c r="B99" s="113" t="s">
        <v>141</v>
      </c>
      <c r="C99" s="113"/>
      <c r="D99" s="155"/>
      <c r="E99" s="100" t="s">
        <v>76</v>
      </c>
      <c r="F99" s="172">
        <v>113</v>
      </c>
      <c r="G99" s="120" t="s">
        <v>59</v>
      </c>
      <c r="H99" s="98">
        <f t="shared" si="6"/>
        <v>0</v>
      </c>
      <c r="I99" s="103"/>
      <c r="J99" s="107">
        <f t="shared" si="7"/>
        <v>0</v>
      </c>
      <c r="K99" s="53" t="s">
        <v>56</v>
      </c>
    </row>
    <row r="100" spans="2:11" x14ac:dyDescent="0.55000000000000004">
      <c r="B100" s="113" t="s">
        <v>142</v>
      </c>
      <c r="C100" s="113"/>
      <c r="D100" s="155"/>
      <c r="E100" s="100" t="s">
        <v>76</v>
      </c>
      <c r="F100" s="172">
        <v>130</v>
      </c>
      <c r="G100" s="120" t="s">
        <v>59</v>
      </c>
      <c r="H100" s="98">
        <f t="shared" si="6"/>
        <v>0</v>
      </c>
      <c r="I100" s="103"/>
      <c r="J100" s="107">
        <f t="shared" si="7"/>
        <v>0</v>
      </c>
      <c r="K100" s="53" t="s">
        <v>56</v>
      </c>
    </row>
    <row r="101" spans="2:11" x14ac:dyDescent="0.55000000000000004">
      <c r="B101" s="113" t="s">
        <v>143</v>
      </c>
      <c r="C101" s="113"/>
      <c r="D101" s="155"/>
      <c r="E101" s="100" t="s">
        <v>76</v>
      </c>
      <c r="F101" s="172">
        <v>166</v>
      </c>
      <c r="G101" s="120" t="s">
        <v>59</v>
      </c>
      <c r="H101" s="98">
        <f t="shared" si="6"/>
        <v>0</v>
      </c>
      <c r="I101" s="103"/>
      <c r="J101" s="107">
        <f t="shared" si="7"/>
        <v>0</v>
      </c>
      <c r="K101" s="53" t="s">
        <v>56</v>
      </c>
    </row>
    <row r="102" spans="2:11" x14ac:dyDescent="0.55000000000000004">
      <c r="B102" s="113" t="s">
        <v>144</v>
      </c>
      <c r="C102" s="113"/>
      <c r="D102" s="155"/>
      <c r="E102" s="100" t="s">
        <v>76</v>
      </c>
      <c r="F102" s="172">
        <v>198</v>
      </c>
      <c r="G102" s="120" t="s">
        <v>59</v>
      </c>
      <c r="H102" s="98">
        <f t="shared" si="6"/>
        <v>0</v>
      </c>
      <c r="I102" s="103"/>
      <c r="J102" s="107">
        <f t="shared" si="7"/>
        <v>0</v>
      </c>
      <c r="K102" s="53" t="s">
        <v>56</v>
      </c>
    </row>
    <row r="103" spans="2:11" x14ac:dyDescent="0.55000000000000004">
      <c r="B103" s="113" t="s">
        <v>145</v>
      </c>
      <c r="C103" s="113"/>
      <c r="D103" s="155"/>
      <c r="E103" s="100" t="s">
        <v>76</v>
      </c>
      <c r="F103" s="172">
        <v>228</v>
      </c>
      <c r="G103" s="120" t="s">
        <v>59</v>
      </c>
      <c r="H103" s="98">
        <f t="shared" si="6"/>
        <v>0</v>
      </c>
      <c r="I103" s="103"/>
      <c r="J103" s="107">
        <f t="shared" si="7"/>
        <v>0</v>
      </c>
      <c r="K103" s="53" t="s">
        <v>56</v>
      </c>
    </row>
    <row r="104" spans="2:11" x14ac:dyDescent="0.55000000000000004">
      <c r="B104" s="113" t="s">
        <v>146</v>
      </c>
      <c r="C104" s="113"/>
      <c r="D104" s="155"/>
      <c r="E104" s="100" t="s">
        <v>76</v>
      </c>
      <c r="F104" s="172">
        <v>240</v>
      </c>
      <c r="G104" s="120" t="s">
        <v>59</v>
      </c>
      <c r="H104" s="98">
        <f t="shared" si="6"/>
        <v>0</v>
      </c>
      <c r="I104" s="103"/>
      <c r="J104" s="107">
        <f t="shared" si="7"/>
        <v>0</v>
      </c>
      <c r="K104" s="53" t="s">
        <v>56</v>
      </c>
    </row>
    <row r="105" spans="2:11" x14ac:dyDescent="0.55000000000000004">
      <c r="B105" s="113" t="s">
        <v>147</v>
      </c>
      <c r="C105" s="113"/>
      <c r="D105" s="155"/>
      <c r="E105" s="100" t="s">
        <v>76</v>
      </c>
      <c r="F105" s="172">
        <v>352</v>
      </c>
      <c r="G105" s="120" t="s">
        <v>59</v>
      </c>
      <c r="H105" s="98">
        <f t="shared" si="6"/>
        <v>0</v>
      </c>
      <c r="I105" s="103"/>
      <c r="J105" s="107">
        <f t="shared" si="7"/>
        <v>0</v>
      </c>
      <c r="K105" s="53" t="s">
        <v>56</v>
      </c>
    </row>
    <row r="106" spans="2:11" x14ac:dyDescent="0.55000000000000004">
      <c r="B106" s="113" t="s">
        <v>148</v>
      </c>
      <c r="C106" s="113"/>
      <c r="D106" s="155"/>
      <c r="E106" s="100" t="s">
        <v>76</v>
      </c>
      <c r="F106" s="172">
        <v>379</v>
      </c>
      <c r="G106" s="120" t="s">
        <v>59</v>
      </c>
      <c r="H106" s="98">
        <f t="shared" si="6"/>
        <v>0</v>
      </c>
      <c r="I106" s="103"/>
      <c r="J106" s="107">
        <f t="shared" si="7"/>
        <v>0</v>
      </c>
      <c r="K106" s="53" t="s">
        <v>56</v>
      </c>
    </row>
    <row r="107" spans="2:11" x14ac:dyDescent="0.55000000000000004">
      <c r="B107" s="113" t="s">
        <v>149</v>
      </c>
      <c r="C107" s="113"/>
      <c r="D107" s="155"/>
      <c r="E107" s="100" t="s">
        <v>76</v>
      </c>
      <c r="F107" s="172">
        <v>459</v>
      </c>
      <c r="G107" s="120" t="s">
        <v>59</v>
      </c>
      <c r="H107" s="98">
        <f t="shared" si="6"/>
        <v>0</v>
      </c>
      <c r="I107" s="103"/>
      <c r="J107" s="107">
        <f t="shared" si="7"/>
        <v>0</v>
      </c>
      <c r="K107" s="53" t="s">
        <v>56</v>
      </c>
    </row>
    <row r="108" spans="2:11" x14ac:dyDescent="0.55000000000000004">
      <c r="B108" s="113" t="s">
        <v>150</v>
      </c>
      <c r="C108" s="113"/>
      <c r="D108" s="155"/>
      <c r="E108" s="100" t="s">
        <v>76</v>
      </c>
      <c r="F108" s="172">
        <v>540</v>
      </c>
      <c r="G108" s="120" t="s">
        <v>59</v>
      </c>
      <c r="H108" s="98">
        <f t="shared" si="6"/>
        <v>0</v>
      </c>
      <c r="I108" s="103"/>
      <c r="J108" s="107">
        <f t="shared" si="7"/>
        <v>0</v>
      </c>
      <c r="K108" s="53" t="s">
        <v>56</v>
      </c>
    </row>
    <row r="109" spans="2:11" x14ac:dyDescent="0.55000000000000004">
      <c r="B109" s="113" t="s">
        <v>151</v>
      </c>
      <c r="C109" s="113"/>
      <c r="D109" s="155"/>
      <c r="E109" s="100" t="s">
        <v>76</v>
      </c>
      <c r="F109" s="172">
        <v>621</v>
      </c>
      <c r="G109" s="120" t="s">
        <v>59</v>
      </c>
      <c r="H109" s="98">
        <f t="shared" si="6"/>
        <v>0</v>
      </c>
      <c r="I109" s="103"/>
      <c r="J109" s="107">
        <f t="shared" si="7"/>
        <v>0</v>
      </c>
      <c r="K109" s="53" t="s">
        <v>56</v>
      </c>
    </row>
    <row r="110" spans="2:11" x14ac:dyDescent="0.55000000000000004">
      <c r="B110" s="113" t="s">
        <v>152</v>
      </c>
      <c r="C110" s="113"/>
      <c r="D110" s="155"/>
      <c r="E110" s="100" t="s">
        <v>76</v>
      </c>
      <c r="F110" s="172">
        <v>743</v>
      </c>
      <c r="G110" s="120" t="s">
        <v>59</v>
      </c>
      <c r="H110" s="98">
        <f t="shared" si="6"/>
        <v>0</v>
      </c>
      <c r="I110" s="103"/>
      <c r="J110" s="107">
        <f t="shared" si="7"/>
        <v>0</v>
      </c>
      <c r="K110" s="53" t="s">
        <v>56</v>
      </c>
    </row>
    <row r="111" spans="2:11" ht="23.7" x14ac:dyDescent="0.55000000000000004">
      <c r="B111" s="109" t="s">
        <v>153</v>
      </c>
      <c r="C111" s="152"/>
      <c r="D111" s="155"/>
      <c r="E111" s="100" t="s">
        <v>70</v>
      </c>
      <c r="F111" s="170"/>
      <c r="G111" s="120" t="s">
        <v>59</v>
      </c>
      <c r="H111" s="98">
        <f t="shared" si="6"/>
        <v>0</v>
      </c>
      <c r="I111" s="103"/>
      <c r="J111" s="107">
        <f t="shared" si="7"/>
        <v>0</v>
      </c>
      <c r="K111" s="53" t="s">
        <v>56</v>
      </c>
    </row>
    <row r="112" spans="2:11" ht="23.7" x14ac:dyDescent="0.55000000000000004">
      <c r="B112" s="109" t="s">
        <v>154</v>
      </c>
      <c r="C112" s="153"/>
      <c r="D112" s="155"/>
      <c r="E112" s="100" t="s">
        <v>70</v>
      </c>
      <c r="F112" s="170"/>
      <c r="G112" s="120" t="s">
        <v>59</v>
      </c>
      <c r="H112" s="98">
        <f t="shared" si="6"/>
        <v>0</v>
      </c>
      <c r="I112" s="103"/>
      <c r="J112" s="107">
        <f t="shared" si="7"/>
        <v>0</v>
      </c>
      <c r="K112" s="53" t="s">
        <v>56</v>
      </c>
    </row>
    <row r="113" spans="2:11" x14ac:dyDescent="0.55000000000000004">
      <c r="B113" s="180"/>
      <c r="C113" s="180"/>
      <c r="D113" s="179"/>
      <c r="E113" s="334"/>
      <c r="F113" s="335"/>
      <c r="G113" s="120" t="s">
        <v>59</v>
      </c>
      <c r="H113" s="173">
        <f t="shared" ref="H113:H114" si="8">ROUND(D113*F113,3)</f>
        <v>0</v>
      </c>
      <c r="I113" s="183"/>
      <c r="J113" s="175">
        <f t="shared" ref="J113:J114" si="9">H113*(1-I113)</f>
        <v>0</v>
      </c>
      <c r="K113" s="53" t="s">
        <v>56</v>
      </c>
    </row>
    <row r="114" spans="2:11" x14ac:dyDescent="0.55000000000000004">
      <c r="B114" s="136" t="s">
        <v>71</v>
      </c>
      <c r="C114" s="184"/>
      <c r="D114" s="179"/>
      <c r="E114" s="334"/>
      <c r="F114" s="181"/>
      <c r="G114" s="120" t="s">
        <v>59</v>
      </c>
      <c r="H114" s="182">
        <f t="shared" si="8"/>
        <v>0</v>
      </c>
      <c r="I114" s="183"/>
      <c r="J114" s="175">
        <f t="shared" si="9"/>
        <v>0</v>
      </c>
      <c r="K114" s="53" t="s">
        <v>56</v>
      </c>
    </row>
    <row r="115" spans="2:11" x14ac:dyDescent="0.55000000000000004">
      <c r="B115" s="90" t="s">
        <v>155</v>
      </c>
      <c r="C115" s="90"/>
      <c r="D115" s="155"/>
      <c r="E115" s="100" t="s">
        <v>70</v>
      </c>
      <c r="F115" s="170"/>
      <c r="G115" s="120" t="s">
        <v>59</v>
      </c>
      <c r="H115" s="98">
        <f t="shared" si="6"/>
        <v>0</v>
      </c>
      <c r="I115" s="103"/>
      <c r="J115" s="107">
        <f t="shared" si="7"/>
        <v>0</v>
      </c>
      <c r="K115" s="53" t="s">
        <v>56</v>
      </c>
    </row>
    <row r="116" spans="2:11" x14ac:dyDescent="0.55000000000000004">
      <c r="B116" s="90" t="s">
        <v>156</v>
      </c>
      <c r="C116" s="90"/>
      <c r="D116" s="155"/>
      <c r="E116" s="100" t="s">
        <v>70</v>
      </c>
      <c r="F116" s="170"/>
      <c r="G116" s="120" t="s">
        <v>59</v>
      </c>
      <c r="H116" s="98">
        <f t="shared" si="6"/>
        <v>0</v>
      </c>
      <c r="I116" s="103"/>
      <c r="J116" s="107">
        <f t="shared" si="7"/>
        <v>0</v>
      </c>
      <c r="K116" s="53" t="s">
        <v>56</v>
      </c>
    </row>
    <row r="117" spans="2:11" x14ac:dyDescent="0.55000000000000004">
      <c r="B117" s="90" t="s">
        <v>157</v>
      </c>
      <c r="C117" s="90"/>
      <c r="D117" s="155"/>
      <c r="E117" s="100" t="s">
        <v>70</v>
      </c>
      <c r="F117" s="170"/>
      <c r="G117" s="120" t="s">
        <v>59</v>
      </c>
      <c r="H117" s="98">
        <f t="shared" si="6"/>
        <v>0</v>
      </c>
      <c r="I117" s="103"/>
      <c r="J117" s="107">
        <f t="shared" si="7"/>
        <v>0</v>
      </c>
      <c r="K117" s="53" t="s">
        <v>56</v>
      </c>
    </row>
    <row r="118" spans="2:11" x14ac:dyDescent="0.55000000000000004">
      <c r="B118" s="90" t="s">
        <v>158</v>
      </c>
      <c r="C118" s="90"/>
      <c r="D118" s="155"/>
      <c r="E118" s="100" t="s">
        <v>70</v>
      </c>
      <c r="F118" s="172">
        <v>7753</v>
      </c>
      <c r="G118" s="120" t="s">
        <v>59</v>
      </c>
      <c r="H118" s="98">
        <f t="shared" si="6"/>
        <v>0</v>
      </c>
      <c r="I118" s="103"/>
      <c r="J118" s="107">
        <f t="shared" si="7"/>
        <v>0</v>
      </c>
      <c r="K118" s="53" t="s">
        <v>56</v>
      </c>
    </row>
    <row r="119" spans="2:11" x14ac:dyDescent="0.55000000000000004">
      <c r="B119" s="90" t="s">
        <v>159</v>
      </c>
      <c r="C119" s="115"/>
      <c r="D119" s="155"/>
      <c r="E119" s="100" t="s">
        <v>70</v>
      </c>
      <c r="F119" s="172">
        <v>10800</v>
      </c>
      <c r="G119" s="120" t="s">
        <v>59</v>
      </c>
      <c r="H119" s="98">
        <f t="shared" si="6"/>
        <v>0</v>
      </c>
      <c r="I119" s="103"/>
      <c r="J119" s="107">
        <f t="shared" si="7"/>
        <v>0</v>
      </c>
      <c r="K119" s="53" t="s">
        <v>56</v>
      </c>
    </row>
    <row r="120" spans="2:11" x14ac:dyDescent="0.55000000000000004">
      <c r="B120" s="90" t="s">
        <v>160</v>
      </c>
      <c r="C120" s="90"/>
      <c r="D120" s="155"/>
      <c r="E120" s="100" t="s">
        <v>70</v>
      </c>
      <c r="F120" s="172">
        <v>11673</v>
      </c>
      <c r="G120" s="120" t="s">
        <v>59</v>
      </c>
      <c r="H120" s="98">
        <f t="shared" si="6"/>
        <v>0</v>
      </c>
      <c r="I120" s="103"/>
      <c r="J120" s="107">
        <f t="shared" si="7"/>
        <v>0</v>
      </c>
      <c r="K120" s="53" t="s">
        <v>56</v>
      </c>
    </row>
    <row r="121" spans="2:11" x14ac:dyDescent="0.55000000000000004">
      <c r="B121" s="90" t="s">
        <v>161</v>
      </c>
      <c r="C121" s="90"/>
      <c r="D121" s="155"/>
      <c r="E121" s="100" t="s">
        <v>70</v>
      </c>
      <c r="F121" s="172">
        <v>10669</v>
      </c>
      <c r="G121" s="120" t="s">
        <v>59</v>
      </c>
      <c r="H121" s="98">
        <f t="shared" si="6"/>
        <v>0</v>
      </c>
      <c r="I121" s="103"/>
      <c r="J121" s="107">
        <f t="shared" si="7"/>
        <v>0</v>
      </c>
      <c r="K121" s="53" t="s">
        <v>56</v>
      </c>
    </row>
    <row r="122" spans="2:11" x14ac:dyDescent="0.55000000000000004">
      <c r="B122" s="90" t="s">
        <v>162</v>
      </c>
      <c r="C122" s="90"/>
      <c r="D122" s="155"/>
      <c r="E122" s="167" t="s">
        <v>70</v>
      </c>
      <c r="F122" s="172">
        <v>10997</v>
      </c>
      <c r="G122" s="120" t="s">
        <v>59</v>
      </c>
      <c r="H122" s="98">
        <f t="shared" si="6"/>
        <v>0</v>
      </c>
      <c r="I122" s="103"/>
      <c r="J122" s="107">
        <f t="shared" si="7"/>
        <v>0</v>
      </c>
      <c r="K122" s="53" t="s">
        <v>56</v>
      </c>
    </row>
    <row r="123" spans="2:11" x14ac:dyDescent="0.55000000000000004">
      <c r="B123" s="90" t="s">
        <v>163</v>
      </c>
      <c r="C123" s="90"/>
      <c r="D123" s="155"/>
      <c r="E123" s="100" t="s">
        <v>70</v>
      </c>
      <c r="F123" s="172">
        <v>13765</v>
      </c>
      <c r="G123" s="120" t="s">
        <v>59</v>
      </c>
      <c r="H123" s="98">
        <f t="shared" si="6"/>
        <v>0</v>
      </c>
      <c r="I123" s="103"/>
      <c r="J123" s="107">
        <f t="shared" si="7"/>
        <v>0</v>
      </c>
      <c r="K123" s="53" t="s">
        <v>56</v>
      </c>
    </row>
    <row r="124" spans="2:11" x14ac:dyDescent="0.55000000000000004">
      <c r="B124" s="90" t="s">
        <v>164</v>
      </c>
      <c r="C124" s="90"/>
      <c r="D124" s="155"/>
      <c r="E124" s="100" t="s">
        <v>70</v>
      </c>
      <c r="F124" s="172">
        <v>13875</v>
      </c>
      <c r="G124" s="120" t="s">
        <v>59</v>
      </c>
      <c r="H124" s="98">
        <f t="shared" si="6"/>
        <v>0</v>
      </c>
      <c r="I124" s="103"/>
      <c r="J124" s="107">
        <f t="shared" si="7"/>
        <v>0</v>
      </c>
      <c r="K124" s="53" t="s">
        <v>56</v>
      </c>
    </row>
    <row r="125" spans="2:11" x14ac:dyDescent="0.55000000000000004">
      <c r="B125" s="90" t="s">
        <v>165</v>
      </c>
      <c r="C125" s="90"/>
      <c r="D125" s="155"/>
      <c r="E125" s="100" t="s">
        <v>70</v>
      </c>
      <c r="F125" s="172">
        <v>14873</v>
      </c>
      <c r="G125" s="120" t="s">
        <v>59</v>
      </c>
      <c r="H125" s="98">
        <f t="shared" si="6"/>
        <v>0</v>
      </c>
      <c r="I125" s="103"/>
      <c r="J125" s="107">
        <f t="shared" si="7"/>
        <v>0</v>
      </c>
      <c r="K125" s="53" t="s">
        <v>56</v>
      </c>
    </row>
    <row r="126" spans="2:11" x14ac:dyDescent="0.55000000000000004">
      <c r="B126" s="90" t="s">
        <v>166</v>
      </c>
      <c r="C126" s="90"/>
      <c r="D126" s="155"/>
      <c r="E126" s="100" t="s">
        <v>70</v>
      </c>
      <c r="F126" s="172">
        <v>16265</v>
      </c>
      <c r="G126" s="120" t="s">
        <v>59</v>
      </c>
      <c r="H126" s="98">
        <f t="shared" si="6"/>
        <v>0</v>
      </c>
      <c r="I126" s="103"/>
      <c r="J126" s="107">
        <f t="shared" si="7"/>
        <v>0</v>
      </c>
      <c r="K126" s="53" t="s">
        <v>56</v>
      </c>
    </row>
    <row r="127" spans="2:11" x14ac:dyDescent="0.55000000000000004">
      <c r="B127" s="90" t="s">
        <v>167</v>
      </c>
      <c r="C127" s="90"/>
      <c r="D127" s="155"/>
      <c r="E127" s="100" t="s">
        <v>70</v>
      </c>
      <c r="F127" s="172">
        <v>14787</v>
      </c>
      <c r="G127" s="120" t="s">
        <v>59</v>
      </c>
      <c r="H127" s="98">
        <f t="shared" si="6"/>
        <v>0</v>
      </c>
      <c r="I127" s="103"/>
      <c r="J127" s="107">
        <f t="shared" si="7"/>
        <v>0</v>
      </c>
      <c r="K127" s="53" t="s">
        <v>56</v>
      </c>
    </row>
    <row r="128" spans="2:11" x14ac:dyDescent="0.55000000000000004">
      <c r="B128" s="90" t="s">
        <v>168</v>
      </c>
      <c r="C128" s="90"/>
      <c r="D128" s="155"/>
      <c r="E128" s="100" t="s">
        <v>70</v>
      </c>
      <c r="F128" s="172">
        <v>16320</v>
      </c>
      <c r="G128" s="120" t="s">
        <v>59</v>
      </c>
      <c r="H128" s="98">
        <f t="shared" si="6"/>
        <v>0</v>
      </c>
      <c r="I128" s="103"/>
      <c r="J128" s="107">
        <f t="shared" si="7"/>
        <v>0</v>
      </c>
      <c r="K128" s="53" t="s">
        <v>56</v>
      </c>
    </row>
    <row r="129" spans="2:11" x14ac:dyDescent="0.55000000000000004">
      <c r="B129" s="90" t="s">
        <v>169</v>
      </c>
      <c r="C129" s="90"/>
      <c r="D129" s="155"/>
      <c r="E129" s="100" t="s">
        <v>70</v>
      </c>
      <c r="F129" s="172">
        <v>6490</v>
      </c>
      <c r="G129" s="120" t="s">
        <v>59</v>
      </c>
      <c r="H129" s="98">
        <f t="shared" si="6"/>
        <v>0</v>
      </c>
      <c r="I129" s="103"/>
      <c r="J129" s="107">
        <f t="shared" si="7"/>
        <v>0</v>
      </c>
      <c r="K129" s="53" t="s">
        <v>56</v>
      </c>
    </row>
    <row r="130" spans="2:11" x14ac:dyDescent="0.55000000000000004">
      <c r="B130" s="90" t="s">
        <v>170</v>
      </c>
      <c r="C130" s="90"/>
      <c r="D130" s="155"/>
      <c r="E130" s="100" t="s">
        <v>70</v>
      </c>
      <c r="F130" s="172">
        <v>8017</v>
      </c>
      <c r="G130" s="120" t="s">
        <v>59</v>
      </c>
      <c r="H130" s="98">
        <f t="shared" si="6"/>
        <v>0</v>
      </c>
      <c r="I130" s="103"/>
      <c r="J130" s="107">
        <f t="shared" si="7"/>
        <v>0</v>
      </c>
      <c r="K130" s="53" t="s">
        <v>56</v>
      </c>
    </row>
    <row r="131" spans="2:11" x14ac:dyDescent="0.55000000000000004">
      <c r="B131" s="90" t="s">
        <v>171</v>
      </c>
      <c r="C131" s="90"/>
      <c r="D131" s="155"/>
      <c r="E131" s="100" t="s">
        <v>70</v>
      </c>
      <c r="F131" s="172">
        <v>16265</v>
      </c>
      <c r="G131" s="120" t="s">
        <v>59</v>
      </c>
      <c r="H131" s="98">
        <f t="shared" si="6"/>
        <v>0</v>
      </c>
      <c r="I131" s="103"/>
      <c r="J131" s="107">
        <f t="shared" si="7"/>
        <v>0</v>
      </c>
      <c r="K131" s="53" t="s">
        <v>56</v>
      </c>
    </row>
    <row r="132" spans="2:11" x14ac:dyDescent="0.55000000000000004">
      <c r="B132" s="90" t="s">
        <v>172</v>
      </c>
      <c r="C132" s="90"/>
      <c r="D132" s="155"/>
      <c r="E132" s="100" t="s">
        <v>70</v>
      </c>
      <c r="F132" s="172">
        <v>8946</v>
      </c>
      <c r="G132" s="120" t="s">
        <v>59</v>
      </c>
      <c r="H132" s="98">
        <f t="shared" si="6"/>
        <v>0</v>
      </c>
      <c r="I132" s="103"/>
      <c r="J132" s="107">
        <f t="shared" si="7"/>
        <v>0</v>
      </c>
      <c r="K132" s="53" t="s">
        <v>56</v>
      </c>
    </row>
    <row r="133" spans="2:11" x14ac:dyDescent="0.55000000000000004">
      <c r="B133" s="90" t="s">
        <v>173</v>
      </c>
      <c r="C133" s="90"/>
      <c r="D133" s="155"/>
      <c r="E133" s="100" t="s">
        <v>66</v>
      </c>
      <c r="F133" s="172">
        <v>11.5</v>
      </c>
      <c r="G133" s="120" t="s">
        <v>59</v>
      </c>
      <c r="H133" s="98">
        <f t="shared" si="6"/>
        <v>0</v>
      </c>
      <c r="I133" s="103"/>
      <c r="J133" s="107">
        <f t="shared" si="7"/>
        <v>0</v>
      </c>
      <c r="K133" s="53" t="s">
        <v>56</v>
      </c>
    </row>
    <row r="134" spans="2:11" x14ac:dyDescent="0.55000000000000004">
      <c r="B134" s="90" t="s">
        <v>174</v>
      </c>
      <c r="C134" s="90"/>
      <c r="D134" s="155"/>
      <c r="E134" s="100" t="s">
        <v>95</v>
      </c>
      <c r="F134" s="172">
        <v>112</v>
      </c>
      <c r="G134" s="120" t="s">
        <v>59</v>
      </c>
      <c r="H134" s="98">
        <f t="shared" si="6"/>
        <v>0</v>
      </c>
      <c r="I134" s="103"/>
      <c r="J134" s="107">
        <f t="shared" si="7"/>
        <v>0</v>
      </c>
      <c r="K134" s="53" t="s">
        <v>56</v>
      </c>
    </row>
    <row r="135" spans="2:11" x14ac:dyDescent="0.55000000000000004">
      <c r="B135" s="90" t="s">
        <v>175</v>
      </c>
      <c r="C135" s="90"/>
      <c r="D135" s="155"/>
      <c r="E135" s="100" t="s">
        <v>95</v>
      </c>
      <c r="F135" s="172">
        <v>133</v>
      </c>
      <c r="G135" s="120" t="s">
        <v>59</v>
      </c>
      <c r="H135" s="98">
        <f t="shared" si="6"/>
        <v>0</v>
      </c>
      <c r="I135" s="103"/>
      <c r="J135" s="107">
        <f t="shared" si="7"/>
        <v>0</v>
      </c>
      <c r="K135" s="53" t="s">
        <v>56</v>
      </c>
    </row>
    <row r="136" spans="2:11" x14ac:dyDescent="0.55000000000000004">
      <c r="B136" s="104" t="s">
        <v>176</v>
      </c>
      <c r="C136" s="104"/>
      <c r="D136" s="155"/>
      <c r="E136" s="100" t="s">
        <v>76</v>
      </c>
      <c r="F136" s="166"/>
      <c r="G136" s="120" t="s">
        <v>59</v>
      </c>
      <c r="H136" s="98">
        <f t="shared" si="6"/>
        <v>0</v>
      </c>
      <c r="I136" s="103"/>
      <c r="J136" s="107">
        <f t="shared" si="7"/>
        <v>0</v>
      </c>
      <c r="K136" s="53" t="s">
        <v>56</v>
      </c>
    </row>
    <row r="137" spans="2:11" x14ac:dyDescent="0.55000000000000004">
      <c r="B137" s="90" t="s">
        <v>177</v>
      </c>
      <c r="C137" s="90"/>
      <c r="D137" s="155"/>
      <c r="E137" s="100" t="s">
        <v>58</v>
      </c>
      <c r="F137" s="172">
        <v>797</v>
      </c>
      <c r="G137" s="120" t="s">
        <v>59</v>
      </c>
      <c r="H137" s="98">
        <f t="shared" si="6"/>
        <v>0</v>
      </c>
      <c r="I137" s="103"/>
      <c r="J137" s="107">
        <f t="shared" si="7"/>
        <v>0</v>
      </c>
      <c r="K137" s="53" t="s">
        <v>56</v>
      </c>
    </row>
    <row r="138" spans="2:11" x14ac:dyDescent="0.55000000000000004">
      <c r="B138" s="90" t="s">
        <v>178</v>
      </c>
      <c r="C138" s="90"/>
      <c r="D138" s="155"/>
      <c r="E138" s="100" t="s">
        <v>58</v>
      </c>
      <c r="F138" s="172">
        <v>156</v>
      </c>
      <c r="G138" s="120" t="s">
        <v>59</v>
      </c>
      <c r="H138" s="98">
        <f t="shared" si="6"/>
        <v>0</v>
      </c>
      <c r="I138" s="103"/>
      <c r="J138" s="107">
        <f t="shared" si="7"/>
        <v>0</v>
      </c>
      <c r="K138" s="53" t="s">
        <v>56</v>
      </c>
    </row>
    <row r="139" spans="2:11" x14ac:dyDescent="0.55000000000000004">
      <c r="B139" s="90" t="s">
        <v>179</v>
      </c>
      <c r="C139" s="90"/>
      <c r="D139" s="155"/>
      <c r="E139" s="167" t="s">
        <v>68</v>
      </c>
      <c r="F139" s="172">
        <v>2054</v>
      </c>
      <c r="G139" s="120" t="s">
        <v>59</v>
      </c>
      <c r="H139" s="98">
        <f t="shared" si="6"/>
        <v>0</v>
      </c>
      <c r="I139" s="103"/>
      <c r="J139" s="107">
        <f t="shared" si="7"/>
        <v>0</v>
      </c>
      <c r="K139" s="53" t="s">
        <v>56</v>
      </c>
    </row>
    <row r="140" spans="2:11" ht="15" customHeight="1" x14ac:dyDescent="0.55000000000000004">
      <c r="B140" s="90" t="s">
        <v>180</v>
      </c>
      <c r="C140" s="90"/>
      <c r="D140" s="155"/>
      <c r="E140" s="141"/>
      <c r="F140" s="178"/>
      <c r="G140" s="101" t="s">
        <v>59</v>
      </c>
      <c r="H140" s="98">
        <f t="shared" si="6"/>
        <v>0</v>
      </c>
      <c r="I140" s="103"/>
      <c r="J140" s="107">
        <f t="shared" si="7"/>
        <v>0</v>
      </c>
      <c r="K140" s="53" t="s">
        <v>56</v>
      </c>
    </row>
    <row r="141" spans="2:11" ht="15" customHeight="1" x14ac:dyDescent="0.55000000000000004">
      <c r="B141" s="104"/>
      <c r="C141" s="104"/>
      <c r="D141" s="155"/>
      <c r="E141" s="177"/>
      <c r="F141" s="178"/>
      <c r="G141" s="101" t="s">
        <v>59</v>
      </c>
      <c r="H141" s="102">
        <f>ROUND(D141*F141,3)</f>
        <v>0</v>
      </c>
      <c r="I141" s="103"/>
      <c r="J141" s="107">
        <f>H141*(1-I141)</f>
        <v>0</v>
      </c>
      <c r="K141" s="53" t="s">
        <v>56</v>
      </c>
    </row>
    <row r="142" spans="2:11" ht="15" customHeight="1" x14ac:dyDescent="0.55000000000000004">
      <c r="B142" s="104"/>
      <c r="C142" s="104"/>
      <c r="D142" s="155"/>
      <c r="E142" s="141"/>
      <c r="F142" s="178"/>
      <c r="G142" s="101" t="s">
        <v>59</v>
      </c>
      <c r="H142" s="102">
        <f>ROUND(D142*F142,3)</f>
        <v>0</v>
      </c>
      <c r="I142" s="103"/>
      <c r="J142" s="107">
        <f>H142*(1-I142)</f>
        <v>0</v>
      </c>
      <c r="K142" s="53" t="s">
        <v>56</v>
      </c>
    </row>
    <row r="143" spans="2:11" ht="15" customHeight="1" x14ac:dyDescent="0.55000000000000004">
      <c r="B143" s="104"/>
      <c r="C143" s="104"/>
      <c r="D143" s="155"/>
      <c r="E143" s="177"/>
      <c r="F143" s="178"/>
      <c r="G143" s="101" t="s">
        <v>59</v>
      </c>
      <c r="H143" s="98">
        <f t="shared" si="6"/>
        <v>0</v>
      </c>
      <c r="I143" s="103"/>
      <c r="J143" s="107">
        <f t="shared" si="7"/>
        <v>0</v>
      </c>
      <c r="K143" s="53" t="s">
        <v>56</v>
      </c>
    </row>
    <row r="144" spans="2:11" x14ac:dyDescent="0.55000000000000004">
      <c r="B144" s="336" t="s">
        <v>71</v>
      </c>
      <c r="C144" s="332"/>
      <c r="D144" s="158"/>
      <c r="E144" s="337"/>
      <c r="F144" s="338"/>
      <c r="G144" s="339" t="s">
        <v>59</v>
      </c>
      <c r="H144" s="98">
        <f t="shared" si="6"/>
        <v>0</v>
      </c>
      <c r="I144" s="340"/>
      <c r="J144" s="341">
        <f t="shared" si="7"/>
        <v>0</v>
      </c>
      <c r="K144" s="53" t="s">
        <v>56</v>
      </c>
    </row>
    <row r="145" spans="2:11" ht="35.25" customHeight="1" thickBot="1" x14ac:dyDescent="0.6">
      <c r="B145" s="395" t="s">
        <v>181</v>
      </c>
      <c r="C145" s="396"/>
      <c r="D145" s="394" t="s">
        <v>182</v>
      </c>
      <c r="E145" s="394"/>
      <c r="F145" s="394"/>
      <c r="G145" s="310" t="s">
        <v>59</v>
      </c>
      <c r="H145" s="311">
        <f>ROUND(SUM(H48:H144),1)</f>
        <v>2640</v>
      </c>
      <c r="I145" s="112"/>
      <c r="J145" s="312">
        <f>SUM(J48:J144)</f>
        <v>2640</v>
      </c>
      <c r="K145" s="53" t="s">
        <v>56</v>
      </c>
    </row>
    <row r="146" spans="2:11" ht="14.7" x14ac:dyDescent="0.55000000000000004">
      <c r="B146" s="377" t="s">
        <v>183</v>
      </c>
      <c r="C146" s="378"/>
      <c r="D146" s="378"/>
      <c r="E146" s="378"/>
      <c r="F146" s="378"/>
      <c r="G146" s="378"/>
      <c r="H146" s="378"/>
      <c r="I146" s="378"/>
      <c r="J146" s="379"/>
      <c r="K146" s="54"/>
    </row>
    <row r="147" spans="2:11" x14ac:dyDescent="0.55000000000000004">
      <c r="B147" s="192" t="s">
        <v>184</v>
      </c>
      <c r="C147" s="193"/>
      <c r="D147" s="194"/>
      <c r="E147" s="195"/>
      <c r="F147" s="196"/>
      <c r="G147" s="193"/>
      <c r="H147" s="196"/>
      <c r="I147" s="193"/>
      <c r="J147" s="197"/>
      <c r="K147" s="54"/>
    </row>
    <row r="148" spans="2:11" hidden="1" x14ac:dyDescent="0.55000000000000004">
      <c r="D148"/>
      <c r="F148"/>
      <c r="H148"/>
      <c r="I148"/>
      <c r="J148"/>
      <c r="K148" s="54"/>
    </row>
    <row r="149" spans="2:11" x14ac:dyDescent="0.55000000000000004">
      <c r="B149" s="140" t="s">
        <v>185</v>
      </c>
      <c r="C149" s="140"/>
      <c r="D149" s="155"/>
      <c r="E149" s="141"/>
      <c r="F149" s="146"/>
      <c r="G149" s="101" t="s">
        <v>59</v>
      </c>
      <c r="H149" s="102">
        <f>ROUND(D149*F149,3)</f>
        <v>0</v>
      </c>
      <c r="I149" s="144"/>
      <c r="J149" s="107">
        <f>H149*(1-I149)</f>
        <v>0</v>
      </c>
      <c r="K149" s="54"/>
    </row>
    <row r="150" spans="2:11" x14ac:dyDescent="0.55000000000000004">
      <c r="B150" s="140"/>
      <c r="C150" s="140"/>
      <c r="D150" s="155"/>
      <c r="E150" s="141"/>
      <c r="F150" s="146"/>
      <c r="G150" s="101" t="s">
        <v>59</v>
      </c>
      <c r="H150" s="102">
        <f t="shared" ref="H150:H154" si="10">ROUND(D150*F150,3)</f>
        <v>0</v>
      </c>
      <c r="I150" s="144"/>
      <c r="J150" s="107">
        <f t="shared" ref="J150:J183" si="11">H150*(1-I150)</f>
        <v>0</v>
      </c>
      <c r="K150" s="54"/>
    </row>
    <row r="151" spans="2:11" x14ac:dyDescent="0.55000000000000004">
      <c r="B151" s="140"/>
      <c r="C151" s="140"/>
      <c r="D151" s="155"/>
      <c r="E151" s="141"/>
      <c r="F151" s="146"/>
      <c r="G151" s="101" t="s">
        <v>59</v>
      </c>
      <c r="H151" s="102">
        <f t="shared" si="10"/>
        <v>0</v>
      </c>
      <c r="I151" s="144"/>
      <c r="J151" s="107">
        <f t="shared" si="11"/>
        <v>0</v>
      </c>
      <c r="K151" s="54"/>
    </row>
    <row r="152" spans="2:11" x14ac:dyDescent="0.55000000000000004">
      <c r="B152" s="140"/>
      <c r="C152" s="140"/>
      <c r="D152" s="155"/>
      <c r="E152" s="141"/>
      <c r="F152" s="142"/>
      <c r="G152" s="101" t="s">
        <v>59</v>
      </c>
      <c r="H152" s="102">
        <f t="shared" si="10"/>
        <v>0</v>
      </c>
      <c r="I152" s="144"/>
      <c r="J152" s="107">
        <f t="shared" si="11"/>
        <v>0</v>
      </c>
      <c r="K152" s="54"/>
    </row>
    <row r="153" spans="2:11" x14ac:dyDescent="0.55000000000000004">
      <c r="B153" s="140"/>
      <c r="C153" s="140"/>
      <c r="D153" s="155"/>
      <c r="E153" s="141"/>
      <c r="F153" s="146"/>
      <c r="G153" s="101" t="s">
        <v>59</v>
      </c>
      <c r="H153" s="102">
        <f t="shared" si="10"/>
        <v>0</v>
      </c>
      <c r="I153" s="144"/>
      <c r="J153" s="107">
        <f t="shared" si="11"/>
        <v>0</v>
      </c>
      <c r="K153" s="54"/>
    </row>
    <row r="154" spans="2:11" x14ac:dyDescent="0.55000000000000004">
      <c r="B154" s="147"/>
      <c r="C154" s="147"/>
      <c r="D154" s="159"/>
      <c r="E154" s="342"/>
      <c r="F154" s="343"/>
      <c r="G154" s="344" t="s">
        <v>59</v>
      </c>
      <c r="H154" s="102">
        <f t="shared" si="10"/>
        <v>0</v>
      </c>
      <c r="I154" s="145"/>
      <c r="J154" s="108">
        <f t="shared" si="11"/>
        <v>0</v>
      </c>
      <c r="K154" s="54"/>
    </row>
    <row r="155" spans="2:11" x14ac:dyDescent="0.55000000000000004">
      <c r="B155" s="198" t="s">
        <v>129</v>
      </c>
      <c r="C155" s="198"/>
      <c r="D155" s="199"/>
      <c r="E155" s="200" t="s">
        <v>186</v>
      </c>
      <c r="F155" s="201"/>
      <c r="G155" s="202"/>
      <c r="H155" s="203"/>
      <c r="I155" s="70"/>
      <c r="J155" s="111"/>
      <c r="K155" s="54"/>
    </row>
    <row r="156" spans="2:11" x14ac:dyDescent="0.55000000000000004">
      <c r="B156" s="140" t="s">
        <v>185</v>
      </c>
      <c r="C156" s="140"/>
      <c r="D156" s="155"/>
      <c r="E156" s="141"/>
      <c r="F156" s="146"/>
      <c r="G156" s="101" t="s">
        <v>59</v>
      </c>
      <c r="H156" s="102">
        <f>ROUND(D156*F156,3)</f>
        <v>0</v>
      </c>
      <c r="I156" s="103"/>
      <c r="J156" s="107">
        <f t="shared" si="11"/>
        <v>0</v>
      </c>
      <c r="K156" s="12"/>
    </row>
    <row r="157" spans="2:11" x14ac:dyDescent="0.55000000000000004">
      <c r="B157" s="140"/>
      <c r="C157" s="140"/>
      <c r="D157" s="155"/>
      <c r="E157" s="141"/>
      <c r="F157" s="146"/>
      <c r="G157" s="101" t="s">
        <v>59</v>
      </c>
      <c r="H157" s="102">
        <f t="shared" ref="H157:H161" si="12">ROUND(D157*F157,3)</f>
        <v>0</v>
      </c>
      <c r="I157" s="103"/>
      <c r="J157" s="107">
        <f t="shared" si="11"/>
        <v>0</v>
      </c>
      <c r="K157" s="54"/>
    </row>
    <row r="158" spans="2:11" x14ac:dyDescent="0.55000000000000004">
      <c r="B158" s="140"/>
      <c r="C158" s="140"/>
      <c r="D158" s="155"/>
      <c r="E158" s="141"/>
      <c r="F158" s="146"/>
      <c r="G158" s="101" t="s">
        <v>59</v>
      </c>
      <c r="H158" s="102">
        <f t="shared" si="12"/>
        <v>0</v>
      </c>
      <c r="I158" s="103"/>
      <c r="J158" s="107">
        <f t="shared" si="11"/>
        <v>0</v>
      </c>
      <c r="K158" s="54"/>
    </row>
    <row r="159" spans="2:11" x14ac:dyDescent="0.55000000000000004">
      <c r="B159" s="140"/>
      <c r="C159" s="140"/>
      <c r="D159" s="155"/>
      <c r="E159" s="141"/>
      <c r="F159" s="146"/>
      <c r="G159" s="101" t="s">
        <v>59</v>
      </c>
      <c r="H159" s="102">
        <f t="shared" si="12"/>
        <v>0</v>
      </c>
      <c r="I159" s="103"/>
      <c r="J159" s="107">
        <f t="shared" si="11"/>
        <v>0</v>
      </c>
      <c r="K159" s="54"/>
    </row>
    <row r="160" spans="2:11" x14ac:dyDescent="0.55000000000000004">
      <c r="B160" s="140"/>
      <c r="C160" s="140"/>
      <c r="D160" s="155"/>
      <c r="E160" s="141"/>
      <c r="F160" s="146"/>
      <c r="G160" s="101" t="s">
        <v>59</v>
      </c>
      <c r="H160" s="102">
        <f t="shared" si="12"/>
        <v>0</v>
      </c>
      <c r="I160" s="103"/>
      <c r="J160" s="107">
        <f t="shared" si="11"/>
        <v>0</v>
      </c>
      <c r="K160" s="54"/>
    </row>
    <row r="161" spans="2:11" x14ac:dyDescent="0.55000000000000004">
      <c r="B161" s="147"/>
      <c r="C161" s="147"/>
      <c r="D161" s="159"/>
      <c r="E161" s="342"/>
      <c r="F161" s="343"/>
      <c r="G161" s="344" t="s">
        <v>59</v>
      </c>
      <c r="H161" s="102">
        <f t="shared" si="12"/>
        <v>0</v>
      </c>
      <c r="I161" s="105"/>
      <c r="J161" s="108">
        <f t="shared" si="11"/>
        <v>0</v>
      </c>
      <c r="K161" s="54"/>
    </row>
    <row r="162" spans="2:11" x14ac:dyDescent="0.55000000000000004">
      <c r="B162" s="204" t="s">
        <v>187</v>
      </c>
      <c r="C162" s="204"/>
      <c r="D162" s="205"/>
      <c r="E162" s="206"/>
      <c r="F162" s="207"/>
      <c r="G162" s="204"/>
      <c r="H162" s="207"/>
      <c r="I162" s="208"/>
      <c r="J162" s="207"/>
      <c r="K162" s="54"/>
    </row>
    <row r="163" spans="2:11" x14ac:dyDescent="0.55000000000000004">
      <c r="B163" s="90" t="s">
        <v>188</v>
      </c>
      <c r="C163" s="90"/>
      <c r="D163" s="155"/>
      <c r="E163" s="121" t="s">
        <v>76</v>
      </c>
      <c r="F163" s="172">
        <v>90</v>
      </c>
      <c r="G163" s="101" t="s">
        <v>59</v>
      </c>
      <c r="H163" s="102">
        <f>ROUND(D163*F163,3)</f>
        <v>0</v>
      </c>
      <c r="I163" s="103"/>
      <c r="J163" s="107">
        <f t="shared" si="11"/>
        <v>0</v>
      </c>
      <c r="K163" s="54"/>
    </row>
    <row r="164" spans="2:11" x14ac:dyDescent="0.55000000000000004">
      <c r="B164" s="90" t="s">
        <v>189</v>
      </c>
      <c r="C164" s="90"/>
      <c r="D164" s="155"/>
      <c r="E164" s="121" t="s">
        <v>76</v>
      </c>
      <c r="F164" s="172">
        <v>105</v>
      </c>
      <c r="G164" s="101" t="s">
        <v>59</v>
      </c>
      <c r="H164" s="102">
        <f t="shared" ref="H164:H170" si="13">ROUND(D164*F164,3)</f>
        <v>0</v>
      </c>
      <c r="I164" s="103"/>
      <c r="J164" s="107">
        <f t="shared" si="11"/>
        <v>0</v>
      </c>
      <c r="K164" s="12"/>
    </row>
    <row r="165" spans="2:11" x14ac:dyDescent="0.55000000000000004">
      <c r="B165" s="90" t="s">
        <v>190</v>
      </c>
      <c r="C165" s="90"/>
      <c r="D165" s="155"/>
      <c r="E165" s="121" t="s">
        <v>70</v>
      </c>
      <c r="F165" s="172">
        <v>2599</v>
      </c>
      <c r="G165" s="101" t="s">
        <v>59</v>
      </c>
      <c r="H165" s="102">
        <f t="shared" si="13"/>
        <v>0</v>
      </c>
      <c r="I165" s="103"/>
      <c r="J165" s="107">
        <f t="shared" si="11"/>
        <v>0</v>
      </c>
      <c r="K165" s="54"/>
    </row>
    <row r="166" spans="2:11" x14ac:dyDescent="0.55000000000000004">
      <c r="B166" s="90" t="s">
        <v>191</v>
      </c>
      <c r="C166" s="90"/>
      <c r="D166" s="155"/>
      <c r="E166" s="121" t="s">
        <v>70</v>
      </c>
      <c r="F166" s="172">
        <v>9228</v>
      </c>
      <c r="G166" s="101" t="s">
        <v>59</v>
      </c>
      <c r="H166" s="102">
        <f t="shared" si="13"/>
        <v>0</v>
      </c>
      <c r="I166" s="103"/>
      <c r="J166" s="107">
        <f t="shared" si="11"/>
        <v>0</v>
      </c>
      <c r="K166" s="54"/>
    </row>
    <row r="167" spans="2:11" x14ac:dyDescent="0.55000000000000004">
      <c r="B167" s="90" t="s">
        <v>192</v>
      </c>
      <c r="C167" s="90"/>
      <c r="D167" s="155"/>
      <c r="E167" s="121" t="s">
        <v>70</v>
      </c>
      <c r="F167" s="172">
        <v>1852</v>
      </c>
      <c r="G167" s="101" t="s">
        <v>59</v>
      </c>
      <c r="H167" s="102">
        <f t="shared" si="13"/>
        <v>0</v>
      </c>
      <c r="I167" s="103"/>
      <c r="J167" s="107">
        <f t="shared" si="11"/>
        <v>0</v>
      </c>
      <c r="K167" s="54"/>
    </row>
    <row r="168" spans="2:11" x14ac:dyDescent="0.55000000000000004">
      <c r="B168" s="90" t="s">
        <v>193</v>
      </c>
      <c r="C168" s="90"/>
      <c r="D168" s="155"/>
      <c r="E168" s="119" t="s">
        <v>70</v>
      </c>
      <c r="F168" s="150"/>
      <c r="G168" s="101" t="s">
        <v>59</v>
      </c>
      <c r="H168" s="102">
        <f t="shared" si="13"/>
        <v>0</v>
      </c>
      <c r="I168" s="103"/>
      <c r="J168" s="107">
        <f t="shared" si="11"/>
        <v>0</v>
      </c>
      <c r="K168" s="54"/>
    </row>
    <row r="169" spans="2:11" x14ac:dyDescent="0.55000000000000004">
      <c r="B169" s="135"/>
      <c r="C169" s="135"/>
      <c r="D169" s="155"/>
      <c r="E169" s="141"/>
      <c r="F169" s="142"/>
      <c r="G169" s="101" t="s">
        <v>59</v>
      </c>
      <c r="H169" s="102">
        <f t="shared" si="13"/>
        <v>0</v>
      </c>
      <c r="I169" s="103"/>
      <c r="J169" s="107">
        <f t="shared" si="11"/>
        <v>0</v>
      </c>
      <c r="K169" s="54"/>
    </row>
    <row r="170" spans="2:11" x14ac:dyDescent="0.55000000000000004">
      <c r="B170" s="148" t="s">
        <v>71</v>
      </c>
      <c r="C170" s="149"/>
      <c r="D170" s="159"/>
      <c r="E170" s="342"/>
      <c r="F170" s="345"/>
      <c r="G170" s="344" t="s">
        <v>59</v>
      </c>
      <c r="H170" s="102">
        <f t="shared" si="13"/>
        <v>0</v>
      </c>
      <c r="I170" s="105"/>
      <c r="J170" s="108">
        <f t="shared" si="11"/>
        <v>0</v>
      </c>
      <c r="K170" s="12"/>
    </row>
    <row r="171" spans="2:11" x14ac:dyDescent="0.55000000000000004">
      <c r="B171" s="204" t="s">
        <v>194</v>
      </c>
      <c r="C171" s="204"/>
      <c r="D171" s="205"/>
      <c r="E171" s="209"/>
      <c r="F171" s="207"/>
      <c r="G171" s="204"/>
      <c r="H171" s="207"/>
      <c r="I171" s="208"/>
      <c r="J171" s="207"/>
      <c r="K171" s="54"/>
    </row>
    <row r="172" spans="2:11" x14ac:dyDescent="0.55000000000000004">
      <c r="B172" s="90" t="s">
        <v>195</v>
      </c>
      <c r="C172" s="90"/>
      <c r="D172" s="155"/>
      <c r="E172" s="346" t="s">
        <v>76</v>
      </c>
      <c r="F172" s="172">
        <v>90</v>
      </c>
      <c r="G172" s="101" t="s">
        <v>59</v>
      </c>
      <c r="H172" s="102">
        <f>ROUND(D172*F172,3)</f>
        <v>0</v>
      </c>
      <c r="I172" s="144"/>
      <c r="J172" s="107">
        <f t="shared" si="11"/>
        <v>0</v>
      </c>
      <c r="K172" s="54"/>
    </row>
    <row r="173" spans="2:11" x14ac:dyDescent="0.55000000000000004">
      <c r="B173" s="90" t="s">
        <v>196</v>
      </c>
      <c r="C173" s="90"/>
      <c r="D173" s="155"/>
      <c r="E173" s="121" t="s">
        <v>70</v>
      </c>
      <c r="F173" s="172">
        <v>6136</v>
      </c>
      <c r="G173" s="101" t="s">
        <v>59</v>
      </c>
      <c r="H173" s="102">
        <f t="shared" ref="H173:H177" si="14">ROUND(D173*F173,3)</f>
        <v>0</v>
      </c>
      <c r="I173" s="144"/>
      <c r="J173" s="107">
        <f t="shared" si="11"/>
        <v>0</v>
      </c>
      <c r="K173" s="54"/>
    </row>
    <row r="174" spans="2:11" x14ac:dyDescent="0.55000000000000004">
      <c r="B174" s="90" t="s">
        <v>197</v>
      </c>
      <c r="C174" s="90"/>
      <c r="D174" s="155"/>
      <c r="E174" s="121" t="s">
        <v>70</v>
      </c>
      <c r="F174" s="172">
        <v>1962</v>
      </c>
      <c r="G174" s="101" t="s">
        <v>59</v>
      </c>
      <c r="H174" s="102">
        <f t="shared" si="14"/>
        <v>0</v>
      </c>
      <c r="I174" s="144"/>
      <c r="J174" s="107">
        <f t="shared" si="11"/>
        <v>0</v>
      </c>
      <c r="K174" s="54"/>
    </row>
    <row r="175" spans="2:11" ht="15" customHeight="1" x14ac:dyDescent="0.55000000000000004">
      <c r="B175" s="90" t="s">
        <v>198</v>
      </c>
      <c r="C175" s="90"/>
      <c r="D175" s="155"/>
      <c r="E175" s="119" t="s">
        <v>70</v>
      </c>
      <c r="F175" s="151"/>
      <c r="G175" s="101" t="s">
        <v>59</v>
      </c>
      <c r="H175" s="102">
        <f t="shared" si="14"/>
        <v>0</v>
      </c>
      <c r="I175" s="144"/>
      <c r="J175" s="107">
        <f t="shared" si="11"/>
        <v>0</v>
      </c>
      <c r="K175" s="56"/>
    </row>
    <row r="176" spans="2:11" x14ac:dyDescent="0.55000000000000004">
      <c r="B176" s="135"/>
      <c r="C176" s="135"/>
      <c r="D176" s="155"/>
      <c r="E176" s="141"/>
      <c r="F176" s="142"/>
      <c r="G176" s="101" t="s">
        <v>59</v>
      </c>
      <c r="H176" s="102">
        <f t="shared" si="14"/>
        <v>0</v>
      </c>
      <c r="I176" s="144"/>
      <c r="J176" s="107">
        <f t="shared" si="11"/>
        <v>0</v>
      </c>
      <c r="K176" s="47"/>
    </row>
    <row r="177" spans="2:11" x14ac:dyDescent="0.55000000000000004">
      <c r="B177" s="148" t="s">
        <v>71</v>
      </c>
      <c r="C177" s="149"/>
      <c r="D177" s="159"/>
      <c r="E177" s="342"/>
      <c r="F177" s="345"/>
      <c r="G177" s="344" t="s">
        <v>59</v>
      </c>
      <c r="H177" s="102">
        <f t="shared" si="14"/>
        <v>0</v>
      </c>
      <c r="I177" s="145"/>
      <c r="J177" s="108">
        <f t="shared" si="11"/>
        <v>0</v>
      </c>
      <c r="K177" s="52"/>
    </row>
    <row r="178" spans="2:11" x14ac:dyDescent="0.55000000000000004">
      <c r="B178" s="204" t="s">
        <v>199</v>
      </c>
      <c r="C178" s="204"/>
      <c r="D178" s="210"/>
      <c r="E178" s="211" t="s">
        <v>200</v>
      </c>
      <c r="F178" s="207"/>
      <c r="G178" s="204"/>
      <c r="H178" s="207"/>
      <c r="I178" s="208"/>
      <c r="J178" s="207"/>
      <c r="K178" s="57"/>
    </row>
    <row r="179" spans="2:11" x14ac:dyDescent="0.55000000000000004">
      <c r="B179" s="140" t="s">
        <v>185</v>
      </c>
      <c r="C179" s="140"/>
      <c r="D179" s="155"/>
      <c r="E179" s="100" t="s">
        <v>70</v>
      </c>
      <c r="F179" s="146"/>
      <c r="G179" s="101" t="s">
        <v>59</v>
      </c>
      <c r="H179" s="102">
        <f>ROUND(D179*F179,3)</f>
        <v>0</v>
      </c>
      <c r="I179" s="144"/>
      <c r="J179" s="107">
        <f t="shared" si="11"/>
        <v>0</v>
      </c>
      <c r="K179" s="57"/>
    </row>
    <row r="180" spans="2:11" x14ac:dyDescent="0.55000000000000004">
      <c r="B180" s="140"/>
      <c r="C180" s="140"/>
      <c r="D180" s="155"/>
      <c r="E180" s="100" t="s">
        <v>70</v>
      </c>
      <c r="F180" s="146"/>
      <c r="G180" s="101" t="s">
        <v>59</v>
      </c>
      <c r="H180" s="102">
        <f t="shared" ref="H180:H183" si="15">ROUND(D180*F180,3)</f>
        <v>0</v>
      </c>
      <c r="I180" s="144"/>
      <c r="J180" s="107">
        <f t="shared" si="11"/>
        <v>0</v>
      </c>
      <c r="K180" s="57"/>
    </row>
    <row r="181" spans="2:11" x14ac:dyDescent="0.55000000000000004">
      <c r="B181" s="140"/>
      <c r="C181" s="140"/>
      <c r="D181" s="155"/>
      <c r="E181" s="100" t="s">
        <v>70</v>
      </c>
      <c r="F181" s="146"/>
      <c r="G181" s="101" t="s">
        <v>59</v>
      </c>
      <c r="H181" s="102">
        <f t="shared" si="15"/>
        <v>0</v>
      </c>
      <c r="I181" s="144"/>
      <c r="J181" s="107">
        <f t="shared" si="11"/>
        <v>0</v>
      </c>
      <c r="K181" s="16"/>
    </row>
    <row r="182" spans="2:11" x14ac:dyDescent="0.55000000000000004">
      <c r="B182" s="140"/>
      <c r="C182" s="140"/>
      <c r="D182" s="155"/>
      <c r="E182" s="100" t="s">
        <v>70</v>
      </c>
      <c r="F182" s="146"/>
      <c r="G182" s="101" t="s">
        <v>59</v>
      </c>
      <c r="H182" s="102">
        <f t="shared" si="15"/>
        <v>0</v>
      </c>
      <c r="I182" s="144"/>
      <c r="J182" s="107">
        <f t="shared" si="11"/>
        <v>0</v>
      </c>
      <c r="K182" s="16"/>
    </row>
    <row r="183" spans="2:11" x14ac:dyDescent="0.55000000000000004">
      <c r="B183" s="140"/>
      <c r="C183" s="140"/>
      <c r="D183" s="155"/>
      <c r="E183" s="100" t="s">
        <v>70</v>
      </c>
      <c r="F183" s="146"/>
      <c r="G183" s="101" t="s">
        <v>59</v>
      </c>
      <c r="H183" s="102">
        <f t="shared" si="15"/>
        <v>0</v>
      </c>
      <c r="I183" s="144"/>
      <c r="J183" s="107">
        <f t="shared" si="11"/>
        <v>0</v>
      </c>
      <c r="K183" s="16"/>
    </row>
    <row r="184" spans="2:11" ht="15" x14ac:dyDescent="0.55000000000000004">
      <c r="B184" s="403" t="s">
        <v>201</v>
      </c>
      <c r="C184" s="404"/>
      <c r="D184" s="405" t="s">
        <v>202</v>
      </c>
      <c r="E184" s="405"/>
      <c r="F184" s="405"/>
      <c r="G184" s="212" t="s">
        <v>59</v>
      </c>
      <c r="H184" s="213">
        <f>SUM(H149:H183)</f>
        <v>0</v>
      </c>
      <c r="I184" s="214"/>
      <c r="J184" s="347">
        <f>SUM(J149:J183)</f>
        <v>0</v>
      </c>
      <c r="K184" s="16"/>
    </row>
    <row r="185" spans="2:11" x14ac:dyDescent="0.55000000000000004">
      <c r="B185" s="348"/>
      <c r="C185" s="68"/>
      <c r="D185" s="73"/>
      <c r="E185" s="30"/>
      <c r="F185" s="69"/>
      <c r="G185" s="30"/>
      <c r="H185" s="35"/>
      <c r="I185" s="17"/>
      <c r="J185" s="60"/>
      <c r="K185" s="58"/>
    </row>
    <row r="186" spans="2:11" x14ac:dyDescent="0.55000000000000004">
      <c r="B186" s="215" t="s">
        <v>203</v>
      </c>
      <c r="C186" s="216"/>
      <c r="D186" s="217"/>
      <c r="E186" s="218" t="s">
        <v>39</v>
      </c>
      <c r="F186" s="65"/>
      <c r="G186" s="223" t="s">
        <v>59</v>
      </c>
      <c r="H186" s="224">
        <f>ROUND(F186,3)</f>
        <v>0</v>
      </c>
      <c r="I186" s="225"/>
      <c r="J186" s="226">
        <f>H186</f>
        <v>0</v>
      </c>
      <c r="K186" s="16"/>
    </row>
    <row r="187" spans="2:11" x14ac:dyDescent="0.55000000000000004">
      <c r="B187" s="219" t="s">
        <v>204</v>
      </c>
      <c r="C187" s="220"/>
      <c r="D187" s="221"/>
      <c r="E187" s="222" t="s">
        <v>93</v>
      </c>
      <c r="F187" s="66"/>
      <c r="G187" s="227" t="s">
        <v>59</v>
      </c>
      <c r="H187" s="224">
        <f>ROUND(F187,3)</f>
        <v>0</v>
      </c>
      <c r="I187" s="225"/>
      <c r="J187" s="228">
        <f>H187</f>
        <v>0</v>
      </c>
      <c r="K187" s="16"/>
    </row>
    <row r="188" spans="2:11" x14ac:dyDescent="0.55000000000000004">
      <c r="B188" s="349"/>
      <c r="C188" s="229"/>
      <c r="D188" s="230"/>
      <c r="E188" s="231"/>
      <c r="F188" s="232"/>
      <c r="G188" s="233"/>
      <c r="H188" s="234"/>
      <c r="I188" s="225"/>
      <c r="J188" s="235"/>
      <c r="K188" s="16"/>
    </row>
    <row r="189" spans="2:11" ht="15.6" thickBot="1" x14ac:dyDescent="0.6">
      <c r="B189" s="350"/>
      <c r="C189" s="236"/>
      <c r="D189" s="237"/>
      <c r="E189" s="231"/>
      <c r="F189" s="238"/>
      <c r="G189" s="239"/>
      <c r="H189" s="238"/>
      <c r="I189" s="240" t="s">
        <v>205</v>
      </c>
      <c r="J189" s="241">
        <f>SUM(H44,H145,H184,H186,H187)</f>
        <v>246210.24</v>
      </c>
      <c r="K189" s="16"/>
    </row>
    <row r="190" spans="2:11" x14ac:dyDescent="0.55000000000000004">
      <c r="B190" s="351"/>
      <c r="C190" s="242"/>
      <c r="D190" s="237"/>
      <c r="E190" s="231"/>
      <c r="F190" s="238"/>
      <c r="G190" s="239"/>
      <c r="H190" s="243"/>
      <c r="I190" s="244" t="s">
        <v>206</v>
      </c>
      <c r="J190" s="245"/>
      <c r="K190" s="51"/>
    </row>
    <row r="191" spans="2:11" x14ac:dyDescent="0.55000000000000004">
      <c r="B191" s="351"/>
      <c r="C191" s="242"/>
      <c r="D191" s="237"/>
      <c r="E191" s="231"/>
      <c r="F191" s="246"/>
      <c r="G191" s="239"/>
      <c r="H191" s="243"/>
      <c r="I191" s="247"/>
      <c r="J191" s="245"/>
      <c r="K191" s="51"/>
    </row>
    <row r="192" spans="2:11" ht="15" customHeight="1" thickBot="1" x14ac:dyDescent="0.6">
      <c r="B192" s="351"/>
      <c r="C192" s="242"/>
      <c r="D192" s="237"/>
      <c r="E192" s="231"/>
      <c r="F192" s="238"/>
      <c r="G192" s="239"/>
      <c r="H192" s="243"/>
      <c r="I192" s="240" t="s">
        <v>207</v>
      </c>
      <c r="J192" s="248">
        <f>SUM(J44,J145,J184,J186,J187)</f>
        <v>246210.24</v>
      </c>
      <c r="K192" s="49"/>
    </row>
    <row r="193" spans="2:11" ht="14.7" thickTop="1" x14ac:dyDescent="0.55000000000000004">
      <c r="B193" s="351"/>
      <c r="C193" s="242"/>
      <c r="D193" s="237"/>
      <c r="E193" s="231"/>
      <c r="F193" s="238"/>
      <c r="G193" s="239"/>
      <c r="H193" s="243"/>
      <c r="I193" s="244" t="s">
        <v>208</v>
      </c>
      <c r="J193" s="245"/>
      <c r="K193" s="50"/>
    </row>
    <row r="194" spans="2:11" x14ac:dyDescent="0.55000000000000004">
      <c r="B194" s="351"/>
      <c r="C194" s="242"/>
      <c r="D194" s="237"/>
      <c r="E194" s="231"/>
      <c r="F194" s="246"/>
      <c r="G194" s="239"/>
      <c r="H194" s="243"/>
      <c r="I194" s="247"/>
      <c r="J194" s="245"/>
      <c r="K194" s="14"/>
    </row>
    <row r="195" spans="2:11" ht="15.6" thickBot="1" x14ac:dyDescent="0.6">
      <c r="B195" s="351"/>
      <c r="C195" s="242"/>
      <c r="D195" s="237"/>
      <c r="E195" s="231"/>
      <c r="F195" s="238"/>
      <c r="G195" s="239"/>
      <c r="H195" s="243"/>
      <c r="I195" s="240" t="s">
        <v>209</v>
      </c>
      <c r="J195" s="249">
        <f>SUM(H13:H24,H145)*0.2</f>
        <v>9837.348</v>
      </c>
      <c r="K195" s="59"/>
    </row>
    <row r="196" spans="2:11" ht="14.7" thickTop="1" x14ac:dyDescent="0.55000000000000004">
      <c r="B196" s="351"/>
      <c r="C196" s="242"/>
      <c r="D196" s="237"/>
      <c r="E196" s="231"/>
      <c r="F196" s="238"/>
      <c r="G196" s="239"/>
      <c r="H196" s="243"/>
      <c r="I196" s="244" t="s">
        <v>210</v>
      </c>
      <c r="J196" s="245"/>
      <c r="K196" s="59"/>
    </row>
    <row r="197" spans="2:11" x14ac:dyDescent="0.55000000000000004">
      <c r="B197" s="250"/>
      <c r="C197" s="251"/>
      <c r="D197" s="252"/>
      <c r="E197" s="253"/>
      <c r="F197" s="254"/>
      <c r="G197" s="255"/>
      <c r="H197" s="256"/>
      <c r="I197" s="257"/>
      <c r="J197" s="258"/>
      <c r="K197" s="14"/>
    </row>
    <row r="198" spans="2:11" x14ac:dyDescent="0.55000000000000004">
      <c r="B198" s="15"/>
      <c r="C198" s="15"/>
      <c r="D198" s="74"/>
      <c r="E198" s="9"/>
      <c r="F198" s="34"/>
      <c r="G198" s="10"/>
      <c r="H198" s="36"/>
      <c r="I198" s="8"/>
      <c r="J198" s="45"/>
      <c r="K198" s="11"/>
    </row>
    <row r="199" spans="2:11" x14ac:dyDescent="0.55000000000000004">
      <c r="B199" s="406" t="s">
        <v>211</v>
      </c>
      <c r="C199" s="407"/>
      <c r="D199" s="407"/>
      <c r="E199" s="410"/>
      <c r="F199" s="353"/>
      <c r="G199" s="352"/>
      <c r="H199" s="353"/>
      <c r="I199" s="354"/>
      <c r="J199" s="355"/>
      <c r="K199" s="46"/>
    </row>
    <row r="200" spans="2:11" x14ac:dyDescent="0.55000000000000004">
      <c r="B200" s="408"/>
      <c r="C200" s="409"/>
      <c r="D200" s="409"/>
      <c r="E200" s="411"/>
      <c r="F200" s="260"/>
      <c r="G200" s="259"/>
      <c r="H200" s="260"/>
      <c r="I200" s="261"/>
      <c r="J200" s="262"/>
      <c r="K200" s="59"/>
    </row>
    <row r="201" spans="2:11" x14ac:dyDescent="0.55000000000000004">
      <c r="B201" s="391" t="s">
        <v>212</v>
      </c>
      <c r="C201" s="392"/>
      <c r="D201" s="392"/>
      <c r="E201" s="392"/>
      <c r="F201" s="392"/>
      <c r="G201" s="392"/>
      <c r="H201" s="392"/>
      <c r="I201" s="392"/>
      <c r="J201" s="393"/>
      <c r="K201" s="11"/>
    </row>
    <row r="202" spans="2:11" x14ac:dyDescent="0.55000000000000004">
      <c r="B202" s="391"/>
      <c r="C202" s="392"/>
      <c r="D202" s="392"/>
      <c r="E202" s="392"/>
      <c r="F202" s="392"/>
      <c r="G202" s="392"/>
      <c r="H202" s="392"/>
      <c r="I202" s="392"/>
      <c r="J202" s="393"/>
      <c r="K202" s="11"/>
    </row>
    <row r="203" spans="2:11" x14ac:dyDescent="0.55000000000000004">
      <c r="B203" s="350"/>
      <c r="C203" s="236"/>
      <c r="D203" s="263"/>
      <c r="E203" s="14"/>
      <c r="F203" s="33"/>
      <c r="G203" s="14"/>
      <c r="H203" s="33"/>
      <c r="I203" s="14"/>
      <c r="J203" s="61"/>
      <c r="K203" s="59"/>
    </row>
    <row r="204" spans="2:11" x14ac:dyDescent="0.55000000000000004">
      <c r="B204" s="350"/>
      <c r="C204" s="236"/>
      <c r="D204" s="264"/>
      <c r="E204" s="28"/>
      <c r="F204" s="36"/>
      <c r="G204" s="11"/>
      <c r="H204" s="36"/>
      <c r="I204" s="8"/>
      <c r="J204" s="62"/>
      <c r="K204" s="11"/>
    </row>
    <row r="205" spans="2:11" x14ac:dyDescent="0.55000000000000004">
      <c r="B205" s="350"/>
      <c r="C205" s="236"/>
      <c r="D205" s="264"/>
      <c r="E205" s="28"/>
      <c r="F205" s="36"/>
      <c r="G205" s="11"/>
      <c r="H205" s="36"/>
      <c r="I205" s="8"/>
      <c r="J205" s="62"/>
      <c r="K205" s="59"/>
    </row>
    <row r="206" spans="2:11" x14ac:dyDescent="0.55000000000000004">
      <c r="B206" s="350"/>
      <c r="C206" s="236"/>
      <c r="D206" s="263"/>
      <c r="E206" s="14"/>
      <c r="F206" s="33"/>
      <c r="G206" s="14"/>
      <c r="H206" s="33"/>
      <c r="I206" s="14"/>
      <c r="J206" s="61"/>
      <c r="K206" s="11"/>
    </row>
    <row r="207" spans="2:11" x14ac:dyDescent="0.55000000000000004">
      <c r="B207" s="384"/>
      <c r="C207" s="385"/>
      <c r="D207" s="385"/>
      <c r="E207" s="11"/>
      <c r="F207" s="382"/>
      <c r="G207" s="382"/>
      <c r="H207" s="382"/>
      <c r="I207" s="382"/>
      <c r="J207" s="383"/>
      <c r="K207" s="48"/>
    </row>
    <row r="208" spans="2:11" x14ac:dyDescent="0.55000000000000004">
      <c r="B208" s="356" t="s">
        <v>213</v>
      </c>
      <c r="C208" s="265"/>
      <c r="D208" s="264"/>
      <c r="E208" s="20"/>
      <c r="F208" s="36"/>
      <c r="G208" s="19"/>
      <c r="H208" s="36"/>
      <c r="I208" s="8"/>
      <c r="J208" s="62"/>
      <c r="K208" s="48"/>
    </row>
    <row r="209" spans="2:10" x14ac:dyDescent="0.55000000000000004">
      <c r="B209" s="350"/>
      <c r="C209" s="236"/>
      <c r="D209" s="264"/>
      <c r="E209" s="28"/>
      <c r="F209" s="36"/>
      <c r="G209" s="11"/>
      <c r="H209" s="36"/>
      <c r="I209" s="8"/>
      <c r="J209" s="62"/>
    </row>
    <row r="210" spans="2:10" x14ac:dyDescent="0.55000000000000004">
      <c r="B210" s="357"/>
      <c r="C210" s="266"/>
      <c r="D210" s="263"/>
      <c r="E210" s="11"/>
      <c r="F210" s="11"/>
      <c r="G210" s="11"/>
      <c r="H210" s="11"/>
      <c r="I210" s="11"/>
      <c r="J210" s="18"/>
    </row>
    <row r="211" spans="2:10" x14ac:dyDescent="0.55000000000000004">
      <c r="B211" s="384"/>
      <c r="C211" s="385"/>
      <c r="D211" s="385"/>
      <c r="E211" s="11"/>
      <c r="F211" s="380" t="s">
        <v>217</v>
      </c>
      <c r="G211" s="380"/>
      <c r="H211" s="380"/>
      <c r="I211" s="380"/>
      <c r="J211" s="381"/>
    </row>
    <row r="212" spans="2:10" x14ac:dyDescent="0.55000000000000004">
      <c r="B212" s="356" t="s">
        <v>214</v>
      </c>
      <c r="C212" s="266"/>
      <c r="D212" s="264"/>
      <c r="E212" s="28"/>
      <c r="F212" s="36" t="s">
        <v>215</v>
      </c>
      <c r="G212" s="11"/>
      <c r="H212" s="36"/>
      <c r="I212" s="8"/>
      <c r="J212" s="62"/>
    </row>
    <row r="213" spans="2:10" x14ac:dyDescent="0.55000000000000004">
      <c r="B213" s="357"/>
      <c r="C213" s="266"/>
      <c r="D213" s="263"/>
      <c r="E213" s="11"/>
      <c r="F213" s="11"/>
      <c r="G213" s="11"/>
      <c r="H213" s="11"/>
      <c r="I213" s="11"/>
      <c r="J213" s="18"/>
    </row>
    <row r="214" spans="2:10" x14ac:dyDescent="0.55000000000000004">
      <c r="B214" s="358"/>
      <c r="C214" s="267"/>
      <c r="D214" s="268"/>
      <c r="E214" s="28"/>
      <c r="F214" s="37"/>
      <c r="G214" s="28"/>
      <c r="H214" s="37"/>
      <c r="I214" s="21"/>
      <c r="J214" s="62"/>
    </row>
    <row r="215" spans="2:10" x14ac:dyDescent="0.55000000000000004">
      <c r="B215" s="384"/>
      <c r="C215" s="385"/>
      <c r="D215" s="385"/>
      <c r="E215" s="11"/>
      <c r="F215" s="380"/>
      <c r="G215" s="380"/>
      <c r="H215" s="380"/>
      <c r="I215" s="380"/>
      <c r="J215" s="381"/>
    </row>
    <row r="216" spans="2:10" x14ac:dyDescent="0.55000000000000004">
      <c r="B216" s="356" t="s">
        <v>216</v>
      </c>
      <c r="C216" s="266"/>
      <c r="D216" s="264"/>
      <c r="E216" s="22"/>
      <c r="F216" s="38" t="s">
        <v>215</v>
      </c>
      <c r="G216" s="23"/>
      <c r="H216" s="38"/>
      <c r="I216" s="24"/>
      <c r="J216" s="63"/>
    </row>
    <row r="217" spans="2:10" x14ac:dyDescent="0.55000000000000004">
      <c r="B217" s="269"/>
      <c r="C217" s="270"/>
      <c r="D217" s="271"/>
      <c r="E217" s="25"/>
      <c r="F217" s="39"/>
      <c r="G217" s="26"/>
      <c r="H217" s="39"/>
      <c r="I217" s="27"/>
      <c r="J217" s="64"/>
    </row>
  </sheetData>
  <protectedRanges>
    <protectedRange sqref="B5:C6 F5:G6 I5:J6 F21:F24 B39:F42 I13:I44 B24 D13:D38" name="Range1"/>
    <protectedRange sqref="F21:F24 F48 C54 F57 D48:D81 C79 F80 B82:F85 I48:I85" name="Range2"/>
    <protectedRange sqref="F21:F24 F88 D88:D110 B113:F114 C111:D112 F111:F112 F115:F117 D115:D139 F136 B136:C136 D140:F140 B141:F144 I88:I145" name="Range3"/>
    <protectedRange sqref="F21:F24 B149:F154 I149:I154 B156:F161 I156:I161 I163:I170 D163:D168 F168 B169:F170 D172:D175 F175 B176:F177 I172:I177 I179:I184 F179:F183 B179:D183 F186:F187" name="Range4"/>
  </protectedRanges>
  <mergeCells count="23">
    <mergeCell ref="B3:J3"/>
    <mergeCell ref="I8:J8"/>
    <mergeCell ref="B201:J202"/>
    <mergeCell ref="D145:F145"/>
    <mergeCell ref="B145:C145"/>
    <mergeCell ref="D44:F44"/>
    <mergeCell ref="B44:C44"/>
    <mergeCell ref="B45:J45"/>
    <mergeCell ref="B184:C184"/>
    <mergeCell ref="D184:F184"/>
    <mergeCell ref="B199:D200"/>
    <mergeCell ref="E199:E200"/>
    <mergeCell ref="B146:J146"/>
    <mergeCell ref="B5:C5"/>
    <mergeCell ref="F5:G5"/>
    <mergeCell ref="I5:J5"/>
    <mergeCell ref="B10:J10"/>
    <mergeCell ref="F215:J215"/>
    <mergeCell ref="F211:J211"/>
    <mergeCell ref="F207:J207"/>
    <mergeCell ref="B207:D207"/>
    <mergeCell ref="B211:D211"/>
    <mergeCell ref="B215:D215"/>
  </mergeCells>
  <pageMargins left="0.4" right="0.4" top="0.3" bottom="0.65" header="0.5" footer="0.5"/>
  <pageSetup scale="61" fitToHeight="0" orientation="portrait" r:id="rId1"/>
  <headerFooter alignWithMargins="0">
    <oddFooter>Page &amp;P of &amp;N</oddFooter>
  </headerFooter>
  <rowBreaks count="3" manualBreakCount="3">
    <brk id="82" max="10" man="1"/>
    <brk id="145" max="16383" man="1"/>
    <brk id="184" max="16383" man="1"/>
  </rowBreaks>
  <drawing r:id="rId2"/>
  <tableParts count="4">
    <tablePart r:id="rId3"/>
    <tablePart r:id="rId4"/>
    <tablePart r:id="rId5"/>
    <tablePart r:id="rId6"/>
  </tableParts>
  <extLst>
    <ext xmlns:x14="http://schemas.microsoft.com/office/spreadsheetml/2009/9/main" uri="{78C0D931-6437-407d-A8EE-F0AAD7539E65}">
      <x14:conditionalFormattings>
        <x14:conditionalFormatting xmlns:xm="http://schemas.microsoft.com/office/excel/2006/main">
          <x14:cfRule type="iconSet" priority="7" id="{89F71BEB-1F51-4109-804F-8D1BADAFE34C}">
            <x14:iconSet iconSet="3Symbols2" custom="1">
              <x14:cfvo type="percent">
                <xm:f>0</xm:f>
              </x14:cfvo>
              <x14:cfvo type="num">
                <xm:f>0</xm:f>
              </x14:cfvo>
              <x14:cfvo type="num">
                <xm:f>1000</xm:f>
              </x14:cfvo>
              <x14:cfIcon iconSet="NoIcons" iconId="0"/>
              <x14:cfIcon iconSet="NoIcons" iconId="0"/>
              <x14:cfIcon iconSet="3Symbols2" iconId="0"/>
            </x14:iconSet>
          </x14:cfRule>
          <xm:sqref>D13</xm:sqref>
        </x14:conditionalFormatting>
        <x14:conditionalFormatting xmlns:xm="http://schemas.microsoft.com/office/excel/2006/main">
          <x14:cfRule type="iconSet" priority="6" id="{F22F46E5-F46E-4F3D-A902-D17E47D504C5}">
            <x14:iconSet iconSet="3Symbols2" custom="1">
              <x14:cfvo type="percent">
                <xm:f>0</xm:f>
              </x14:cfvo>
              <x14:cfvo type="num">
                <xm:f>1000</xm:f>
              </x14:cfvo>
              <x14:cfvo type="num" gte="0">
                <xm:f>5000</xm:f>
              </x14:cfvo>
              <x14:cfIcon iconSet="3Symbols2" iconId="0"/>
              <x14:cfIcon iconSet="NoIcons" iconId="0"/>
              <x14:cfIcon iconSet="3Symbols2" iconId="0"/>
            </x14:iconSet>
          </x14:cfRule>
          <xm:sqref>D14</xm:sqref>
        </x14:conditionalFormatting>
        <x14:conditionalFormatting xmlns:xm="http://schemas.microsoft.com/office/excel/2006/main">
          <x14:cfRule type="iconSet" priority="5" id="{030216A8-E686-4A45-AE03-573F92A6105E}">
            <x14:iconSet iconSet="3Symbols2" custom="1">
              <x14:cfvo type="percent">
                <xm:f>0</xm:f>
              </x14:cfvo>
              <x14:cfvo type="num" gte="0">
                <xm:f>5000</xm:f>
              </x14:cfvo>
              <x14:cfvo type="num" gte="0">
                <xm:f>20000</xm:f>
              </x14:cfvo>
              <x14:cfIcon iconSet="3Symbols2" iconId="0"/>
              <x14:cfIcon iconSet="NoIcons" iconId="0"/>
              <x14:cfIcon iconSet="3Symbols2" iconId="0"/>
            </x14:iconSet>
          </x14:cfRule>
          <xm:sqref>D15</xm:sqref>
        </x14:conditionalFormatting>
        <x14:conditionalFormatting xmlns:xm="http://schemas.microsoft.com/office/excel/2006/main">
          <x14:cfRule type="iconSet" priority="4" id="{05DF64F0-DA9B-49B8-A607-9FAE40A7BE4A}">
            <x14:iconSet iconSet="3Symbols2" custom="1">
              <x14:cfvo type="percent">
                <xm:f>0</xm:f>
              </x14:cfvo>
              <x14:cfvo type="num" gte="0">
                <xm:f>20000</xm:f>
              </x14:cfvo>
              <x14:cfvo type="num" gte="0">
                <xm:f>50000</xm:f>
              </x14:cfvo>
              <x14:cfIcon iconSet="3Symbols2" iconId="0"/>
              <x14:cfIcon iconSet="NoIcons" iconId="0"/>
              <x14:cfIcon iconSet="3Symbols2" iconId="0"/>
            </x14:iconSet>
          </x14:cfRule>
          <xm:sqref>D16</xm:sqref>
        </x14:conditionalFormatting>
        <x14:conditionalFormatting xmlns:xm="http://schemas.microsoft.com/office/excel/2006/main">
          <x14:cfRule type="iconSet" priority="3" id="{EF6ECF2F-23A5-4691-993D-71D445ED24D5}">
            <x14:iconSet iconSet="3Symbols2" custom="1">
              <x14:cfvo type="percent">
                <xm:f>0</xm:f>
              </x14:cfvo>
              <x14:cfvo type="num" gte="0">
                <xm:f>50000</xm:f>
              </x14:cfvo>
              <x14:cfvo type="num" gte="0">
                <xm:f>200000</xm:f>
              </x14:cfvo>
              <x14:cfIcon iconSet="3Symbols2" iconId="0"/>
              <x14:cfIcon iconSet="NoIcons" iconId="0"/>
              <x14:cfIcon iconSet="3Symbols2" iconId="0"/>
            </x14:iconSet>
          </x14:cfRule>
          <xm:sqref>D17</xm:sqref>
        </x14:conditionalFormatting>
        <x14:conditionalFormatting xmlns:xm="http://schemas.microsoft.com/office/excel/2006/main">
          <x14:cfRule type="iconSet" priority="2" id="{E2A8CD0F-6605-4A15-A39D-FFF5E9029474}">
            <x14:iconSet iconSet="3Symbols2" custom="1">
              <x14:cfvo type="percent">
                <xm:f>0</xm:f>
              </x14:cfvo>
              <x14:cfvo type="num" gte="0">
                <xm:f>200000</xm:f>
              </x14:cfvo>
              <x14:cfvo type="num" gte="0">
                <xm:f>200000</xm:f>
              </x14:cfvo>
              <x14:cfIcon iconSet="3Symbols2" iconId="0"/>
              <x14:cfIcon iconSet="NoIcons" iconId="0"/>
              <x14:cfIcon iconSet="NoIcons" iconId="0"/>
            </x14:iconSet>
          </x14:cfRule>
          <xm:sqref>D18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Intro</vt:lpstr>
      <vt:lpstr>FAE</vt:lpstr>
      <vt:lpstr>FAE!Print_Titles</vt:lpstr>
      <vt:lpstr>Intro!Print_Titles</vt:lpstr>
    </vt:vector>
  </TitlesOfParts>
  <Manager/>
  <Company>El Paso County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Gilbert LaForce</dc:creator>
  <cp:keywords/>
  <dc:description/>
  <cp:lastModifiedBy>Strubhart, Hunter</cp:lastModifiedBy>
  <cp:revision/>
  <dcterms:created xsi:type="dcterms:W3CDTF">2019-02-28T23:03:09Z</dcterms:created>
  <dcterms:modified xsi:type="dcterms:W3CDTF">2025-10-02T16:00:43Z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older_Number">
    <vt:lpwstr/>
  </property>
  <property fmtid="{D5CDD505-2E9C-101B-9397-08002B2CF9AE}" pid="3" name="Folder_Code">
    <vt:lpwstr/>
  </property>
  <property fmtid="{D5CDD505-2E9C-101B-9397-08002B2CF9AE}" pid="4" name="Folder_Name">
    <vt:lpwstr/>
  </property>
  <property fmtid="{D5CDD505-2E9C-101B-9397-08002B2CF9AE}" pid="5" name="Folder_Description">
    <vt:lpwstr/>
  </property>
  <property fmtid="{D5CDD505-2E9C-101B-9397-08002B2CF9AE}" pid="6" name="/Folder_Name/">
    <vt:lpwstr/>
  </property>
  <property fmtid="{D5CDD505-2E9C-101B-9397-08002B2CF9AE}" pid="7" name="/Folder_Description/">
    <vt:lpwstr/>
  </property>
  <property fmtid="{D5CDD505-2E9C-101B-9397-08002B2CF9AE}" pid="8" name="Folder_Version">
    <vt:lpwstr/>
  </property>
  <property fmtid="{D5CDD505-2E9C-101B-9397-08002B2CF9AE}" pid="9" name="Folder_VersionSeq">
    <vt:lpwstr/>
  </property>
  <property fmtid="{D5CDD505-2E9C-101B-9397-08002B2CF9AE}" pid="10" name="Folder_Manager">
    <vt:lpwstr/>
  </property>
  <property fmtid="{D5CDD505-2E9C-101B-9397-08002B2CF9AE}" pid="11" name="Folder_ManagerDesc">
    <vt:lpwstr/>
  </property>
  <property fmtid="{D5CDD505-2E9C-101B-9397-08002B2CF9AE}" pid="12" name="Folder_Storage">
    <vt:lpwstr/>
  </property>
  <property fmtid="{D5CDD505-2E9C-101B-9397-08002B2CF9AE}" pid="13" name="Folder_StorageDesc">
    <vt:lpwstr/>
  </property>
  <property fmtid="{D5CDD505-2E9C-101B-9397-08002B2CF9AE}" pid="14" name="Folder_Creator">
    <vt:lpwstr/>
  </property>
  <property fmtid="{D5CDD505-2E9C-101B-9397-08002B2CF9AE}" pid="15" name="Folder_CreatorDesc">
    <vt:lpwstr/>
  </property>
  <property fmtid="{D5CDD505-2E9C-101B-9397-08002B2CF9AE}" pid="16" name="Folder_CreateDate">
    <vt:lpwstr/>
  </property>
  <property fmtid="{D5CDD505-2E9C-101B-9397-08002B2CF9AE}" pid="17" name="Folder_Updater">
    <vt:lpwstr/>
  </property>
  <property fmtid="{D5CDD505-2E9C-101B-9397-08002B2CF9AE}" pid="18" name="Folder_UpdaterDesc">
    <vt:lpwstr/>
  </property>
  <property fmtid="{D5CDD505-2E9C-101B-9397-08002B2CF9AE}" pid="19" name="Folder_UpdateDate">
    <vt:lpwstr/>
  </property>
  <property fmtid="{D5CDD505-2E9C-101B-9397-08002B2CF9AE}" pid="20" name="Document_Number">
    <vt:lpwstr/>
  </property>
  <property fmtid="{D5CDD505-2E9C-101B-9397-08002B2CF9AE}" pid="21" name="Document_Name">
    <vt:lpwstr/>
  </property>
  <property fmtid="{D5CDD505-2E9C-101B-9397-08002B2CF9AE}" pid="22" name="Document_FileName">
    <vt:lpwstr/>
  </property>
  <property fmtid="{D5CDD505-2E9C-101B-9397-08002B2CF9AE}" pid="23" name="Document_Version">
    <vt:lpwstr/>
  </property>
  <property fmtid="{D5CDD505-2E9C-101B-9397-08002B2CF9AE}" pid="24" name="Document_VersionSeq">
    <vt:lpwstr/>
  </property>
  <property fmtid="{D5CDD505-2E9C-101B-9397-08002B2CF9AE}" pid="25" name="Document_Creator">
    <vt:lpwstr/>
  </property>
  <property fmtid="{D5CDD505-2E9C-101B-9397-08002B2CF9AE}" pid="26" name="Document_CreatorDesc">
    <vt:lpwstr/>
  </property>
  <property fmtid="{D5CDD505-2E9C-101B-9397-08002B2CF9AE}" pid="27" name="Document_CreateDate">
    <vt:lpwstr/>
  </property>
  <property fmtid="{D5CDD505-2E9C-101B-9397-08002B2CF9AE}" pid="28" name="Document_Updater">
    <vt:lpwstr/>
  </property>
  <property fmtid="{D5CDD505-2E9C-101B-9397-08002B2CF9AE}" pid="29" name="Document_UpdaterDesc">
    <vt:lpwstr/>
  </property>
  <property fmtid="{D5CDD505-2E9C-101B-9397-08002B2CF9AE}" pid="30" name="Document_UpdateDate">
    <vt:lpwstr/>
  </property>
  <property fmtid="{D5CDD505-2E9C-101B-9397-08002B2CF9AE}" pid="31" name="Document_Size">
    <vt:lpwstr/>
  </property>
  <property fmtid="{D5CDD505-2E9C-101B-9397-08002B2CF9AE}" pid="32" name="Document_Storage">
    <vt:lpwstr/>
  </property>
  <property fmtid="{D5CDD505-2E9C-101B-9397-08002B2CF9AE}" pid="33" name="Document_StorageDesc">
    <vt:lpwstr/>
  </property>
  <property fmtid="{D5CDD505-2E9C-101B-9397-08002B2CF9AE}" pid="34" name="Document_Department">
    <vt:lpwstr/>
  </property>
  <property fmtid="{D5CDD505-2E9C-101B-9397-08002B2CF9AE}" pid="35" name="Document_DepartmentDesc">
    <vt:lpwstr/>
  </property>
</Properties>
</file>