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tt\Documents\personal\rentals\2512 Bijou\new build\2024 efforts\Modular\Mullet water\"/>
    </mc:Choice>
  </mc:AlternateContent>
  <xr:revisionPtr revIDLastSave="0" documentId="8_{35AC28E9-E587-4652-99C2-BD9B6D43B5C0}" xr6:coauthVersionLast="47" xr6:coauthVersionMax="47" xr10:uidLastSave="{00000000-0000-0000-0000-000000000000}"/>
  <bookViews>
    <workbookView xWindow="-108" yWindow="-108" windowWidth="23256" windowHeight="12456" activeTab="1" xr2:uid="{00000000-000D-0000-FFFF-FFFF00000000}"/>
  </bookViews>
  <sheets>
    <sheet name="Sheet1" sheetId="1" r:id="rId1"/>
    <sheet name="Sheet2" sheetId="3" r:id="rId2"/>
    <sheet name="Storage"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3" l="1"/>
  <c r="B4" i="3"/>
  <c r="S289" i="2"/>
  <c r="R242" i="2"/>
  <c r="S242" i="2" s="1"/>
  <c r="R289" i="2"/>
  <c r="R286" i="2"/>
  <c r="R281" i="2"/>
  <c r="R276" i="2"/>
  <c r="R271" i="2"/>
  <c r="R266" i="2"/>
  <c r="R261" i="2"/>
  <c r="R256" i="2"/>
  <c r="R251" i="2"/>
  <c r="R246" i="2"/>
  <c r="R241" i="2"/>
  <c r="R236" i="2"/>
  <c r="R231" i="2"/>
  <c r="R226" i="2"/>
  <c r="R221" i="2"/>
  <c r="R216" i="2"/>
  <c r="R211" i="2"/>
  <c r="R206" i="2"/>
  <c r="R201" i="2"/>
  <c r="R196" i="2"/>
  <c r="R191" i="2"/>
  <c r="R186" i="2"/>
  <c r="R181" i="2"/>
  <c r="R176" i="2"/>
  <c r="R171" i="2"/>
  <c r="R166" i="2"/>
  <c r="R161" i="2"/>
  <c r="R156" i="2"/>
  <c r="R151" i="2"/>
  <c r="R146" i="2"/>
  <c r="R141" i="2"/>
  <c r="R136" i="2"/>
  <c r="R131" i="2"/>
  <c r="R126" i="2"/>
  <c r="R121" i="2"/>
  <c r="R116" i="2"/>
  <c r="R111" i="2"/>
  <c r="R106" i="2"/>
  <c r="N1070" i="1" l="1"/>
  <c r="N1071" i="1"/>
  <c r="P283" i="2"/>
  <c r="O283" i="2"/>
  <c r="N283" i="2"/>
  <c r="M283" i="2"/>
  <c r="L283" i="2"/>
  <c r="K283" i="2"/>
  <c r="J283" i="2"/>
  <c r="I283" i="2"/>
  <c r="H283" i="2"/>
  <c r="G283" i="2"/>
  <c r="F283" i="2"/>
  <c r="E283" i="2"/>
  <c r="D283" i="2"/>
  <c r="C283" i="2"/>
  <c r="B283" i="2"/>
  <c r="P278" i="2"/>
  <c r="O278" i="2"/>
  <c r="N278" i="2"/>
  <c r="M278" i="2"/>
  <c r="L278" i="2"/>
  <c r="K278" i="2"/>
  <c r="J278" i="2"/>
  <c r="I278" i="2"/>
  <c r="H278" i="2"/>
  <c r="G278" i="2"/>
  <c r="F278" i="2"/>
  <c r="E278" i="2"/>
  <c r="D278" i="2"/>
  <c r="C278" i="2"/>
  <c r="B278" i="2"/>
  <c r="P273" i="2"/>
  <c r="O273" i="2"/>
  <c r="N273" i="2"/>
  <c r="M273" i="2"/>
  <c r="L273" i="2"/>
  <c r="K273" i="2"/>
  <c r="J273" i="2"/>
  <c r="I273" i="2"/>
  <c r="H273" i="2"/>
  <c r="G273" i="2"/>
  <c r="F273" i="2"/>
  <c r="E273" i="2"/>
  <c r="D273" i="2"/>
  <c r="C273" i="2"/>
  <c r="B273" i="2"/>
  <c r="P268" i="2"/>
  <c r="O268" i="2"/>
  <c r="N268" i="2"/>
  <c r="M268" i="2"/>
  <c r="L268" i="2"/>
  <c r="K268" i="2"/>
  <c r="J268" i="2"/>
  <c r="I268" i="2"/>
  <c r="H268" i="2"/>
  <c r="G268" i="2"/>
  <c r="F268" i="2"/>
  <c r="E268" i="2"/>
  <c r="D268" i="2"/>
  <c r="C268" i="2"/>
  <c r="B268" i="2"/>
  <c r="P263" i="2"/>
  <c r="O263" i="2"/>
  <c r="N263" i="2"/>
  <c r="M263" i="2"/>
  <c r="L263" i="2"/>
  <c r="K263" i="2"/>
  <c r="J263" i="2"/>
  <c r="I263" i="2"/>
  <c r="H263" i="2"/>
  <c r="G263" i="2"/>
  <c r="F263" i="2"/>
  <c r="E263" i="2"/>
  <c r="D263" i="2"/>
  <c r="C263" i="2"/>
  <c r="B263" i="2"/>
  <c r="P258" i="2"/>
  <c r="O258" i="2"/>
  <c r="N258" i="2"/>
  <c r="M258" i="2"/>
  <c r="L258" i="2"/>
  <c r="K258" i="2"/>
  <c r="J258" i="2"/>
  <c r="I258" i="2"/>
  <c r="H258" i="2"/>
  <c r="G258" i="2"/>
  <c r="F258" i="2"/>
  <c r="E258" i="2"/>
  <c r="D258" i="2"/>
  <c r="C258" i="2"/>
  <c r="B258" i="2"/>
  <c r="P253" i="2"/>
  <c r="O253" i="2"/>
  <c r="N253" i="2"/>
  <c r="M253" i="2"/>
  <c r="L253" i="2"/>
  <c r="K253" i="2"/>
  <c r="J253" i="2"/>
  <c r="I253" i="2"/>
  <c r="H253" i="2"/>
  <c r="G253" i="2"/>
  <c r="F253" i="2"/>
  <c r="E253" i="2"/>
  <c r="D253" i="2"/>
  <c r="C253" i="2"/>
  <c r="B253" i="2"/>
  <c r="P248" i="2"/>
  <c r="O248" i="2"/>
  <c r="N248" i="2"/>
  <c r="M248" i="2"/>
  <c r="L248" i="2"/>
  <c r="K248" i="2"/>
  <c r="J248" i="2"/>
  <c r="I248" i="2"/>
  <c r="H248" i="2"/>
  <c r="G248" i="2"/>
  <c r="F248" i="2"/>
  <c r="E248" i="2"/>
  <c r="D248" i="2"/>
  <c r="C248" i="2"/>
  <c r="B248" i="2"/>
  <c r="P243" i="2"/>
  <c r="O243" i="2"/>
  <c r="N243" i="2"/>
  <c r="M243" i="2"/>
  <c r="L243" i="2"/>
  <c r="K243" i="2"/>
  <c r="J243" i="2"/>
  <c r="I243" i="2"/>
  <c r="H243" i="2"/>
  <c r="G243" i="2"/>
  <c r="F243" i="2"/>
  <c r="E243" i="2"/>
  <c r="D243" i="2"/>
  <c r="C243" i="2"/>
  <c r="B243" i="2"/>
  <c r="P238" i="2"/>
  <c r="O238" i="2"/>
  <c r="N238" i="2"/>
  <c r="M238" i="2"/>
  <c r="L238" i="2"/>
  <c r="K238" i="2"/>
  <c r="J238" i="2"/>
  <c r="I238" i="2"/>
  <c r="H238" i="2"/>
  <c r="G238" i="2"/>
  <c r="F238" i="2"/>
  <c r="E238" i="2"/>
  <c r="D238" i="2"/>
  <c r="C238" i="2"/>
  <c r="B238" i="2"/>
  <c r="P233" i="2"/>
  <c r="O233" i="2"/>
  <c r="N233" i="2"/>
  <c r="M233" i="2"/>
  <c r="L233" i="2"/>
  <c r="K233" i="2"/>
  <c r="J233" i="2"/>
  <c r="I233" i="2"/>
  <c r="H233" i="2"/>
  <c r="G233" i="2"/>
  <c r="F233" i="2"/>
  <c r="E233" i="2"/>
  <c r="D233" i="2"/>
  <c r="C233" i="2"/>
  <c r="B233" i="2"/>
  <c r="P228" i="2"/>
  <c r="O228" i="2"/>
  <c r="N228" i="2"/>
  <c r="M228" i="2"/>
  <c r="L228" i="2"/>
  <c r="K228" i="2"/>
  <c r="J228" i="2"/>
  <c r="I228" i="2"/>
  <c r="H228" i="2"/>
  <c r="G228" i="2"/>
  <c r="F228" i="2"/>
  <c r="E228" i="2"/>
  <c r="D228" i="2"/>
  <c r="C228" i="2"/>
  <c r="B228" i="2"/>
  <c r="P223" i="2"/>
  <c r="O223" i="2"/>
  <c r="N223" i="2"/>
  <c r="M223" i="2"/>
  <c r="L223" i="2"/>
  <c r="K223" i="2"/>
  <c r="J223" i="2"/>
  <c r="I223" i="2"/>
  <c r="H223" i="2"/>
  <c r="G223" i="2"/>
  <c r="F223" i="2"/>
  <c r="E223" i="2"/>
  <c r="D223" i="2"/>
  <c r="C223" i="2"/>
  <c r="B223" i="2"/>
  <c r="P218" i="2"/>
  <c r="O218" i="2"/>
  <c r="N218" i="2"/>
  <c r="M218" i="2"/>
  <c r="L218" i="2"/>
  <c r="K218" i="2"/>
  <c r="J218" i="2"/>
  <c r="I218" i="2"/>
  <c r="H218" i="2"/>
  <c r="G218" i="2"/>
  <c r="F218" i="2"/>
  <c r="E218" i="2"/>
  <c r="D218" i="2"/>
  <c r="C218" i="2"/>
  <c r="B218" i="2"/>
  <c r="P213" i="2"/>
  <c r="O213" i="2"/>
  <c r="N213" i="2"/>
  <c r="M213" i="2"/>
  <c r="L213" i="2"/>
  <c r="K213" i="2"/>
  <c r="J213" i="2"/>
  <c r="I213" i="2"/>
  <c r="H213" i="2"/>
  <c r="G213" i="2"/>
  <c r="F213" i="2"/>
  <c r="E213" i="2"/>
  <c r="D213" i="2"/>
  <c r="C213" i="2"/>
  <c r="B213" i="2"/>
  <c r="P208" i="2"/>
  <c r="O208" i="2"/>
  <c r="N208" i="2"/>
  <c r="M208" i="2"/>
  <c r="L208" i="2"/>
  <c r="K208" i="2"/>
  <c r="J208" i="2"/>
  <c r="I208" i="2"/>
  <c r="H208" i="2"/>
  <c r="G208" i="2"/>
  <c r="F208" i="2"/>
  <c r="E208" i="2"/>
  <c r="D208" i="2"/>
  <c r="C208" i="2"/>
  <c r="B208" i="2"/>
  <c r="P203" i="2"/>
  <c r="O203" i="2"/>
  <c r="N203" i="2"/>
  <c r="M203" i="2"/>
  <c r="L203" i="2"/>
  <c r="K203" i="2"/>
  <c r="J203" i="2"/>
  <c r="I203" i="2"/>
  <c r="H203" i="2"/>
  <c r="G203" i="2"/>
  <c r="F203" i="2"/>
  <c r="E203" i="2"/>
  <c r="D203" i="2"/>
  <c r="C203" i="2"/>
  <c r="B203" i="2"/>
  <c r="P198" i="2"/>
  <c r="O198" i="2"/>
  <c r="N198" i="2"/>
  <c r="M198" i="2"/>
  <c r="L198" i="2"/>
  <c r="K198" i="2"/>
  <c r="J198" i="2"/>
  <c r="I198" i="2"/>
  <c r="H198" i="2"/>
  <c r="G198" i="2"/>
  <c r="F198" i="2"/>
  <c r="E198" i="2"/>
  <c r="D198" i="2"/>
  <c r="C198" i="2"/>
  <c r="B198" i="2"/>
  <c r="P193" i="2"/>
  <c r="O193" i="2"/>
  <c r="N193" i="2"/>
  <c r="M193" i="2"/>
  <c r="L193" i="2"/>
  <c r="K193" i="2"/>
  <c r="J193" i="2"/>
  <c r="I193" i="2"/>
  <c r="H193" i="2"/>
  <c r="G193" i="2"/>
  <c r="F193" i="2"/>
  <c r="E193" i="2"/>
  <c r="D193" i="2"/>
  <c r="C193" i="2"/>
  <c r="B193" i="2"/>
  <c r="P188" i="2"/>
  <c r="O188" i="2"/>
  <c r="N188" i="2"/>
  <c r="M188" i="2"/>
  <c r="L188" i="2"/>
  <c r="K188" i="2"/>
  <c r="J188" i="2"/>
  <c r="I188" i="2"/>
  <c r="H188" i="2"/>
  <c r="G188" i="2"/>
  <c r="F188" i="2"/>
  <c r="E188" i="2"/>
  <c r="D188" i="2"/>
  <c r="C188" i="2"/>
  <c r="B188" i="2"/>
  <c r="P183" i="2"/>
  <c r="O183" i="2"/>
  <c r="N183" i="2"/>
  <c r="M183" i="2"/>
  <c r="L183" i="2"/>
  <c r="K183" i="2"/>
  <c r="J183" i="2"/>
  <c r="I183" i="2"/>
  <c r="H183" i="2"/>
  <c r="G183" i="2"/>
  <c r="F183" i="2"/>
  <c r="E183" i="2"/>
  <c r="D183" i="2"/>
  <c r="C183" i="2"/>
  <c r="B183" i="2"/>
  <c r="P178" i="2"/>
  <c r="O178" i="2"/>
  <c r="N178" i="2"/>
  <c r="M178" i="2"/>
  <c r="L178" i="2"/>
  <c r="K178" i="2"/>
  <c r="J178" i="2"/>
  <c r="I178" i="2"/>
  <c r="H178" i="2"/>
  <c r="G178" i="2"/>
  <c r="F178" i="2"/>
  <c r="E178" i="2"/>
  <c r="D178" i="2"/>
  <c r="C178" i="2"/>
  <c r="B178" i="2"/>
  <c r="P173" i="2"/>
  <c r="O173" i="2"/>
  <c r="N173" i="2"/>
  <c r="M173" i="2"/>
  <c r="L173" i="2"/>
  <c r="K173" i="2"/>
  <c r="J173" i="2"/>
  <c r="I173" i="2"/>
  <c r="H173" i="2"/>
  <c r="G173" i="2"/>
  <c r="F173" i="2"/>
  <c r="E173" i="2"/>
  <c r="D173" i="2"/>
  <c r="C173" i="2"/>
  <c r="B173" i="2"/>
  <c r="P168" i="2"/>
  <c r="O168" i="2"/>
  <c r="N168" i="2"/>
  <c r="M168" i="2"/>
  <c r="L168" i="2"/>
  <c r="K168" i="2"/>
  <c r="J168" i="2"/>
  <c r="I168" i="2"/>
  <c r="H168" i="2"/>
  <c r="G168" i="2"/>
  <c r="F168" i="2"/>
  <c r="E168" i="2"/>
  <c r="D168" i="2"/>
  <c r="C168" i="2"/>
  <c r="B168" i="2"/>
  <c r="P163" i="2"/>
  <c r="O163" i="2"/>
  <c r="N163" i="2"/>
  <c r="M163" i="2"/>
  <c r="L163" i="2"/>
  <c r="K163" i="2"/>
  <c r="J163" i="2"/>
  <c r="I163" i="2"/>
  <c r="H163" i="2"/>
  <c r="G163" i="2"/>
  <c r="F163" i="2"/>
  <c r="E163" i="2"/>
  <c r="D163" i="2"/>
  <c r="C163" i="2"/>
  <c r="B163" i="2"/>
  <c r="P158" i="2"/>
  <c r="O158" i="2"/>
  <c r="N158" i="2"/>
  <c r="M158" i="2"/>
  <c r="L158" i="2"/>
  <c r="K158" i="2"/>
  <c r="J158" i="2"/>
  <c r="I158" i="2"/>
  <c r="H158" i="2"/>
  <c r="G158" i="2"/>
  <c r="F158" i="2"/>
  <c r="E158" i="2"/>
  <c r="D158" i="2"/>
  <c r="C158" i="2"/>
  <c r="B158" i="2"/>
  <c r="P153" i="2"/>
  <c r="O153" i="2"/>
  <c r="N153" i="2"/>
  <c r="M153" i="2"/>
  <c r="L153" i="2"/>
  <c r="K153" i="2"/>
  <c r="J153" i="2"/>
  <c r="I153" i="2"/>
  <c r="H153" i="2"/>
  <c r="G153" i="2"/>
  <c r="F153" i="2"/>
  <c r="E153" i="2"/>
  <c r="D153" i="2"/>
  <c r="C153" i="2"/>
  <c r="B153" i="2"/>
  <c r="P148" i="2"/>
  <c r="O148" i="2"/>
  <c r="N148" i="2"/>
  <c r="M148" i="2"/>
  <c r="L148" i="2"/>
  <c r="K148" i="2"/>
  <c r="J148" i="2"/>
  <c r="I148" i="2"/>
  <c r="H148" i="2"/>
  <c r="G148" i="2"/>
  <c r="F148" i="2"/>
  <c r="E148" i="2"/>
  <c r="D148" i="2"/>
  <c r="C148" i="2"/>
  <c r="B148" i="2"/>
  <c r="P143" i="2"/>
  <c r="O143" i="2"/>
  <c r="N143" i="2"/>
  <c r="M143" i="2"/>
  <c r="L143" i="2"/>
  <c r="K143" i="2"/>
  <c r="J143" i="2"/>
  <c r="I143" i="2"/>
  <c r="H143" i="2"/>
  <c r="G143" i="2"/>
  <c r="F143" i="2"/>
  <c r="E143" i="2"/>
  <c r="D143" i="2"/>
  <c r="C143" i="2"/>
  <c r="B143" i="2"/>
  <c r="P138" i="2"/>
  <c r="O138" i="2"/>
  <c r="N138" i="2"/>
  <c r="M138" i="2"/>
  <c r="L138" i="2"/>
  <c r="K138" i="2"/>
  <c r="J138" i="2"/>
  <c r="I138" i="2"/>
  <c r="H138" i="2"/>
  <c r="G138" i="2"/>
  <c r="F138" i="2"/>
  <c r="E138" i="2"/>
  <c r="D138" i="2"/>
  <c r="C138" i="2"/>
  <c r="B138" i="2"/>
  <c r="P133" i="2"/>
  <c r="O133" i="2"/>
  <c r="N133" i="2"/>
  <c r="M133" i="2"/>
  <c r="L133" i="2"/>
  <c r="K133" i="2"/>
  <c r="J133" i="2"/>
  <c r="I133" i="2"/>
  <c r="H133" i="2"/>
  <c r="G133" i="2"/>
  <c r="F133" i="2"/>
  <c r="E133" i="2"/>
  <c r="D133" i="2"/>
  <c r="C133" i="2"/>
  <c r="B133" i="2"/>
  <c r="P128" i="2"/>
  <c r="O128" i="2"/>
  <c r="N128" i="2"/>
  <c r="M128" i="2"/>
  <c r="L128" i="2"/>
  <c r="K128" i="2"/>
  <c r="J128" i="2"/>
  <c r="I128" i="2"/>
  <c r="H128" i="2"/>
  <c r="G128" i="2"/>
  <c r="F128" i="2"/>
  <c r="E128" i="2"/>
  <c r="D128" i="2"/>
  <c r="C128" i="2"/>
  <c r="B128" i="2"/>
  <c r="P123" i="2"/>
  <c r="O123" i="2"/>
  <c r="N123" i="2"/>
  <c r="M123" i="2"/>
  <c r="L123" i="2"/>
  <c r="K123" i="2"/>
  <c r="J123" i="2"/>
  <c r="I123" i="2"/>
  <c r="H123" i="2"/>
  <c r="G123" i="2"/>
  <c r="F123" i="2"/>
  <c r="E123" i="2"/>
  <c r="D123" i="2"/>
  <c r="C123" i="2"/>
  <c r="B123" i="2"/>
  <c r="P118" i="2"/>
  <c r="O118" i="2"/>
  <c r="N118" i="2"/>
  <c r="M118" i="2"/>
  <c r="L118" i="2"/>
  <c r="K118" i="2"/>
  <c r="J118" i="2"/>
  <c r="I118" i="2"/>
  <c r="H118" i="2"/>
  <c r="G118" i="2"/>
  <c r="F118" i="2"/>
  <c r="E118" i="2"/>
  <c r="D118" i="2"/>
  <c r="C118" i="2"/>
  <c r="B118" i="2"/>
  <c r="P113" i="2"/>
  <c r="O113" i="2"/>
  <c r="N113" i="2"/>
  <c r="M113" i="2"/>
  <c r="L113" i="2"/>
  <c r="K113" i="2"/>
  <c r="J113" i="2"/>
  <c r="I113" i="2"/>
  <c r="H113" i="2"/>
  <c r="G113" i="2"/>
  <c r="F113" i="2"/>
  <c r="E113" i="2"/>
  <c r="D113" i="2"/>
  <c r="C113" i="2"/>
  <c r="B113" i="2"/>
  <c r="P108" i="2"/>
  <c r="O108" i="2"/>
  <c r="N108" i="2"/>
  <c r="M108" i="2"/>
  <c r="L108" i="2"/>
  <c r="K108" i="2"/>
  <c r="J108" i="2"/>
  <c r="I108" i="2"/>
  <c r="H108" i="2"/>
  <c r="G108" i="2"/>
  <c r="F108" i="2"/>
  <c r="E108" i="2"/>
  <c r="D108" i="2"/>
  <c r="C108" i="2"/>
  <c r="B108" i="2"/>
  <c r="P103" i="2"/>
  <c r="O103" i="2"/>
  <c r="N103" i="2"/>
  <c r="M103" i="2"/>
  <c r="L103" i="2"/>
  <c r="K103" i="2"/>
  <c r="J103" i="2"/>
  <c r="I103" i="2"/>
  <c r="H103" i="2"/>
  <c r="G103" i="2"/>
  <c r="F103" i="2"/>
  <c r="E103" i="2"/>
  <c r="D103" i="2"/>
  <c r="C103" i="2"/>
  <c r="B103" i="2"/>
  <c r="P98" i="2"/>
  <c r="O98" i="2"/>
  <c r="N98" i="2"/>
  <c r="M98" i="2"/>
  <c r="L98" i="2"/>
  <c r="K98" i="2"/>
  <c r="J98" i="2"/>
  <c r="I98" i="2"/>
  <c r="H98" i="2"/>
  <c r="G98" i="2"/>
  <c r="F98" i="2"/>
  <c r="E98" i="2"/>
  <c r="D98" i="2"/>
  <c r="C98" i="2"/>
  <c r="B98" i="2"/>
  <c r="P93" i="2"/>
  <c r="O93" i="2"/>
  <c r="N93" i="2"/>
  <c r="M93" i="2"/>
  <c r="L93" i="2"/>
  <c r="K93" i="2"/>
  <c r="J93" i="2"/>
  <c r="I93" i="2"/>
  <c r="H93" i="2"/>
  <c r="G93" i="2"/>
  <c r="F93" i="2"/>
  <c r="E93" i="2"/>
  <c r="D93" i="2"/>
  <c r="C93" i="2"/>
  <c r="B93" i="2"/>
  <c r="P88" i="2"/>
  <c r="O88" i="2"/>
  <c r="N88" i="2"/>
  <c r="M88" i="2"/>
  <c r="L88" i="2"/>
  <c r="K88" i="2"/>
  <c r="J88" i="2"/>
  <c r="I88" i="2"/>
  <c r="H88" i="2"/>
  <c r="G88" i="2"/>
  <c r="F88" i="2"/>
  <c r="E88" i="2"/>
  <c r="D88" i="2"/>
  <c r="C88" i="2"/>
  <c r="B88" i="2"/>
  <c r="P83" i="2"/>
  <c r="O83" i="2"/>
  <c r="N83" i="2"/>
  <c r="M83" i="2"/>
  <c r="L83" i="2"/>
  <c r="K83" i="2"/>
  <c r="J83" i="2"/>
  <c r="I83" i="2"/>
  <c r="H83" i="2"/>
  <c r="G83" i="2"/>
  <c r="F83" i="2"/>
  <c r="E83" i="2"/>
  <c r="D83" i="2"/>
  <c r="C83" i="2"/>
  <c r="B83" i="2"/>
  <c r="P78" i="2"/>
  <c r="O78" i="2"/>
  <c r="N78" i="2"/>
  <c r="M78" i="2"/>
  <c r="L78" i="2"/>
  <c r="K78" i="2"/>
  <c r="J78" i="2"/>
  <c r="I78" i="2"/>
  <c r="H78" i="2"/>
  <c r="G78" i="2"/>
  <c r="F78" i="2"/>
  <c r="E78" i="2"/>
  <c r="D78" i="2"/>
  <c r="C78" i="2"/>
  <c r="B78" i="2"/>
  <c r="P73" i="2"/>
  <c r="O73" i="2"/>
  <c r="N73" i="2"/>
  <c r="M73" i="2"/>
  <c r="L73" i="2"/>
  <c r="K73" i="2"/>
  <c r="J73" i="2"/>
  <c r="I73" i="2"/>
  <c r="H73" i="2"/>
  <c r="G73" i="2"/>
  <c r="F73" i="2"/>
  <c r="E73" i="2"/>
  <c r="D73" i="2"/>
  <c r="C73" i="2"/>
  <c r="B73" i="2"/>
  <c r="P68" i="2"/>
  <c r="O68" i="2"/>
  <c r="N68" i="2"/>
  <c r="M68" i="2"/>
  <c r="L68" i="2"/>
  <c r="K68" i="2"/>
  <c r="J68" i="2"/>
  <c r="I68" i="2"/>
  <c r="H68" i="2"/>
  <c r="G68" i="2"/>
  <c r="F68" i="2"/>
  <c r="E68" i="2"/>
  <c r="D68" i="2"/>
  <c r="C68" i="2"/>
  <c r="B68" i="2"/>
  <c r="P63" i="2"/>
  <c r="O63" i="2"/>
  <c r="N63" i="2"/>
  <c r="M63" i="2"/>
  <c r="L63" i="2"/>
  <c r="K63" i="2"/>
  <c r="J63" i="2"/>
  <c r="I63" i="2"/>
  <c r="H63" i="2"/>
  <c r="G63" i="2"/>
  <c r="F63" i="2"/>
  <c r="E63" i="2"/>
  <c r="D63" i="2"/>
  <c r="C63" i="2"/>
  <c r="B63" i="2"/>
  <c r="P58" i="2"/>
  <c r="O58" i="2"/>
  <c r="N58" i="2"/>
  <c r="M58" i="2"/>
  <c r="L58" i="2"/>
  <c r="K58" i="2"/>
  <c r="J58" i="2"/>
  <c r="I58" i="2"/>
  <c r="H58" i="2"/>
  <c r="G58" i="2"/>
  <c r="F58" i="2"/>
  <c r="E58" i="2"/>
  <c r="D58" i="2"/>
  <c r="C58" i="2"/>
  <c r="B58" i="2"/>
  <c r="P53" i="2"/>
  <c r="O53" i="2"/>
  <c r="N53" i="2"/>
  <c r="M53" i="2"/>
  <c r="L53" i="2"/>
  <c r="K53" i="2"/>
  <c r="J53" i="2"/>
  <c r="I53" i="2"/>
  <c r="H53" i="2"/>
  <c r="G53" i="2"/>
  <c r="F53" i="2"/>
  <c r="E53" i="2"/>
  <c r="D53" i="2"/>
  <c r="C53" i="2"/>
  <c r="B53" i="2"/>
  <c r="P48" i="2"/>
  <c r="O48" i="2"/>
  <c r="N48" i="2"/>
  <c r="M48" i="2"/>
  <c r="L48" i="2"/>
  <c r="K48" i="2"/>
  <c r="J48" i="2"/>
  <c r="I48" i="2"/>
  <c r="H48" i="2"/>
  <c r="G48" i="2"/>
  <c r="F48" i="2"/>
  <c r="E48" i="2"/>
  <c r="D48" i="2"/>
  <c r="C48" i="2"/>
  <c r="B48" i="2"/>
  <c r="P43" i="2"/>
  <c r="O43" i="2"/>
  <c r="N43" i="2"/>
  <c r="M43" i="2"/>
  <c r="L43" i="2"/>
  <c r="K43" i="2"/>
  <c r="J43" i="2"/>
  <c r="I43" i="2"/>
  <c r="H43" i="2"/>
  <c r="G43" i="2"/>
  <c r="F43" i="2"/>
  <c r="E43" i="2"/>
  <c r="D43" i="2"/>
  <c r="C43" i="2"/>
  <c r="B43" i="2"/>
  <c r="P38" i="2"/>
  <c r="O38" i="2"/>
  <c r="N38" i="2"/>
  <c r="M38" i="2"/>
  <c r="L38" i="2"/>
  <c r="K38" i="2"/>
  <c r="J38" i="2"/>
  <c r="I38" i="2"/>
  <c r="H38" i="2"/>
  <c r="G38" i="2"/>
  <c r="F38" i="2"/>
  <c r="E38" i="2"/>
  <c r="D38" i="2"/>
  <c r="C38" i="2"/>
  <c r="B38" i="2"/>
  <c r="P33" i="2"/>
  <c r="O33" i="2"/>
  <c r="N33" i="2"/>
  <c r="M33" i="2"/>
  <c r="L33" i="2"/>
  <c r="K33" i="2"/>
  <c r="J33" i="2"/>
  <c r="I33" i="2"/>
  <c r="H33" i="2"/>
  <c r="G33" i="2"/>
  <c r="F33" i="2"/>
  <c r="E33" i="2"/>
  <c r="D33" i="2"/>
  <c r="C33" i="2"/>
  <c r="B33" i="2"/>
  <c r="P28" i="2"/>
  <c r="O28" i="2"/>
  <c r="N28" i="2"/>
  <c r="M28" i="2"/>
  <c r="L28" i="2"/>
  <c r="K28" i="2"/>
  <c r="J28" i="2"/>
  <c r="I28" i="2"/>
  <c r="H28" i="2"/>
  <c r="G28" i="2"/>
  <c r="F28" i="2"/>
  <c r="E28" i="2"/>
  <c r="D28" i="2"/>
  <c r="C28" i="2"/>
  <c r="B28" i="2"/>
  <c r="P23" i="2"/>
  <c r="O23" i="2"/>
  <c r="N23" i="2"/>
  <c r="M23" i="2"/>
  <c r="L23" i="2"/>
  <c r="K23" i="2"/>
  <c r="J23" i="2"/>
  <c r="I23" i="2"/>
  <c r="H23" i="2"/>
  <c r="G23" i="2"/>
  <c r="F23" i="2"/>
  <c r="E23" i="2"/>
  <c r="D23" i="2"/>
  <c r="C23" i="2"/>
  <c r="B23" i="2"/>
  <c r="P18" i="2"/>
  <c r="O18" i="2"/>
  <c r="N18" i="2"/>
  <c r="M18" i="2"/>
  <c r="L18" i="2"/>
  <c r="K18" i="2"/>
  <c r="J18" i="2"/>
  <c r="I18" i="2"/>
  <c r="H18" i="2"/>
  <c r="G18" i="2"/>
  <c r="F18" i="2"/>
  <c r="E18" i="2"/>
  <c r="D18" i="2"/>
  <c r="C18" i="2"/>
  <c r="B18" i="2"/>
  <c r="P13" i="2"/>
  <c r="O13" i="2"/>
  <c r="N13" i="2"/>
  <c r="M13" i="2"/>
  <c r="L13" i="2"/>
  <c r="K13" i="2"/>
  <c r="J13" i="2"/>
  <c r="I13" i="2"/>
  <c r="H13" i="2"/>
  <c r="G13" i="2"/>
  <c r="F13" i="2"/>
  <c r="E13" i="2"/>
  <c r="D13" i="2"/>
  <c r="C13" i="2"/>
  <c r="B13" i="2"/>
  <c r="P8" i="2"/>
  <c r="O8" i="2"/>
  <c r="N8" i="2"/>
  <c r="M8" i="2"/>
  <c r="L8" i="2"/>
  <c r="K8" i="2"/>
  <c r="J8" i="2"/>
  <c r="I8" i="2"/>
  <c r="H8" i="2"/>
  <c r="G8" i="2"/>
  <c r="F8" i="2"/>
  <c r="E8" i="2"/>
  <c r="D8" i="2"/>
  <c r="C8" i="2"/>
  <c r="B8" i="2"/>
  <c r="P3" i="2"/>
  <c r="O3" i="2"/>
  <c r="N3" i="2"/>
  <c r="M3" i="2"/>
  <c r="L3" i="2"/>
  <c r="K3" i="2"/>
  <c r="J3" i="2"/>
  <c r="I3" i="2"/>
  <c r="H3" i="2"/>
  <c r="G3" i="2"/>
  <c r="F3" i="2"/>
  <c r="E3" i="2"/>
  <c r="D3" i="2"/>
  <c r="C3" i="2"/>
  <c r="B3" i="2"/>
  <c r="I284" i="1"/>
  <c r="B261" i="1"/>
  <c r="B276" i="1" s="1"/>
  <c r="B291" i="1" s="1"/>
  <c r="I254" i="1"/>
  <c r="B253" i="1"/>
  <c r="B268" i="1" s="1"/>
  <c r="B283" i="1" s="1"/>
  <c r="B248" i="1"/>
  <c r="I247" i="1"/>
  <c r="B246" i="1"/>
  <c r="B245" i="1"/>
  <c r="B244" i="1"/>
  <c r="B259" i="1" s="1"/>
  <c r="I243" i="1"/>
  <c r="B243" i="1"/>
  <c r="B258" i="1" s="1"/>
  <c r="B242" i="1"/>
  <c r="B257" i="1" s="1"/>
  <c r="B241" i="1"/>
  <c r="I240" i="1"/>
  <c r="B240" i="1"/>
  <c r="I241" i="1" s="1"/>
  <c r="I239" i="1"/>
  <c r="B239" i="1"/>
  <c r="B254" i="1" s="1"/>
  <c r="B238" i="1"/>
  <c r="B237" i="1"/>
  <c r="I236" i="1"/>
  <c r="B236" i="1"/>
  <c r="I235" i="1"/>
  <c r="B235" i="1"/>
  <c r="B250" i="1" s="1"/>
  <c r="B234" i="1"/>
  <c r="B249" i="1" s="1"/>
  <c r="B233" i="1"/>
  <c r="Q232" i="1"/>
  <c r="P232" i="1"/>
  <c r="I232" i="1"/>
  <c r="B232" i="1"/>
  <c r="E227" i="1"/>
  <c r="F181" i="1"/>
  <c r="E181" i="1"/>
  <c r="G165" i="1"/>
  <c r="G162" i="1"/>
  <c r="G156" i="1"/>
  <c r="G145" i="1"/>
  <c r="G144" i="1"/>
  <c r="G138" i="1"/>
  <c r="G137" i="1"/>
  <c r="G129" i="1"/>
  <c r="G127" i="1"/>
  <c r="G88" i="1"/>
  <c r="G80" i="1"/>
  <c r="G61" i="1"/>
  <c r="G51" i="1"/>
  <c r="G47" i="1"/>
  <c r="G40" i="1"/>
  <c r="G34" i="1"/>
  <c r="G24" i="1"/>
  <c r="G11" i="1"/>
  <c r="G1039" i="1"/>
  <c r="O232" i="1" l="1"/>
  <c r="B247" i="1"/>
  <c r="I233" i="1"/>
  <c r="B265" i="1"/>
  <c r="I255" i="1"/>
  <c r="B269" i="1"/>
  <c r="B263" i="1"/>
  <c r="I249" i="1"/>
  <c r="K232" i="1"/>
  <c r="N232" i="1" s="1"/>
  <c r="B273" i="1"/>
  <c r="I237" i="1"/>
  <c r="B251" i="1"/>
  <c r="G181" i="1"/>
  <c r="B272" i="1"/>
  <c r="I258" i="1"/>
  <c r="B260" i="1"/>
  <c r="I246" i="1"/>
  <c r="R232" i="1"/>
  <c r="B256" i="1"/>
  <c r="I242" i="1"/>
  <c r="I251" i="1"/>
  <c r="A233" i="1"/>
  <c r="I234" i="1"/>
  <c r="B264" i="1"/>
  <c r="I250" i="1"/>
  <c r="I238" i="1"/>
  <c r="B252" i="1"/>
  <c r="B306" i="1"/>
  <c r="I262" i="1"/>
  <c r="A234" i="1"/>
  <c r="B255" i="1"/>
  <c r="I269" i="1"/>
  <c r="I292" i="1"/>
  <c r="I245" i="1"/>
  <c r="I277" i="1"/>
  <c r="B298" i="1"/>
  <c r="B274" i="1"/>
  <c r="I260" i="1"/>
  <c r="B287" i="1" l="1"/>
  <c r="I273" i="1"/>
  <c r="Q234" i="1"/>
  <c r="R234" i="1" s="1"/>
  <c r="P234" i="1"/>
  <c r="A235" i="1"/>
  <c r="O234" i="1"/>
  <c r="B288" i="1"/>
  <c r="B280" i="1"/>
  <c r="I266" i="1"/>
  <c r="B266" i="1"/>
  <c r="I252" i="1"/>
  <c r="I307" i="1"/>
  <c r="B321" i="1"/>
  <c r="B284" i="1"/>
  <c r="I270" i="1"/>
  <c r="B275" i="1"/>
  <c r="I261" i="1"/>
  <c r="I264" i="1"/>
  <c r="B278" i="1"/>
  <c r="K233" i="1"/>
  <c r="N233" i="1" s="1"/>
  <c r="I265" i="1"/>
  <c r="B279" i="1"/>
  <c r="B262" i="1"/>
  <c r="I248" i="1"/>
  <c r="K234" i="1"/>
  <c r="N234" i="1" s="1"/>
  <c r="I275" i="1"/>
  <c r="B289" i="1"/>
  <c r="I256" i="1"/>
  <c r="B270" i="1"/>
  <c r="I257" i="1"/>
  <c r="B271" i="1"/>
  <c r="I299" i="1"/>
  <c r="B313" i="1"/>
  <c r="B267" i="1"/>
  <c r="I253" i="1"/>
  <c r="P233" i="1"/>
  <c r="O233" i="1"/>
  <c r="Q233" i="1"/>
  <c r="R233" i="1" s="1"/>
  <c r="E232" i="1"/>
  <c r="G232" i="1"/>
  <c r="C232" i="1"/>
  <c r="H232" i="1" l="1"/>
  <c r="F232" i="1"/>
  <c r="D232" i="1"/>
  <c r="B304" i="1"/>
  <c r="I290" i="1"/>
  <c r="I272" i="1"/>
  <c r="B286" i="1"/>
  <c r="B336" i="1"/>
  <c r="I322" i="1"/>
  <c r="I281" i="1"/>
  <c r="B295" i="1"/>
  <c r="I263" i="1"/>
  <c r="B277" i="1"/>
  <c r="I276" i="1"/>
  <c r="B290" i="1"/>
  <c r="I288" i="1"/>
  <c r="B302" i="1"/>
  <c r="I271" i="1"/>
  <c r="B285" i="1"/>
  <c r="I279" i="1"/>
  <c r="B293" i="1"/>
  <c r="B303" i="1"/>
  <c r="I280" i="1"/>
  <c r="B294" i="1"/>
  <c r="I268" i="1"/>
  <c r="B282" i="1"/>
  <c r="B328" i="1"/>
  <c r="I314" i="1"/>
  <c r="B299" i="1"/>
  <c r="I285" i="1"/>
  <c r="I267" i="1"/>
  <c r="B281" i="1"/>
  <c r="Q235" i="1"/>
  <c r="P235" i="1"/>
  <c r="O235" i="1"/>
  <c r="K235" i="1"/>
  <c r="N235" i="1" s="1"/>
  <c r="A236" i="1"/>
  <c r="G233" i="1"/>
  <c r="E233" i="1"/>
  <c r="E234" i="1"/>
  <c r="C234" i="1"/>
  <c r="C233" i="1"/>
  <c r="G234" i="1"/>
  <c r="H233" i="1" l="1"/>
  <c r="F233" i="1"/>
  <c r="H234" i="1"/>
  <c r="D234" i="1"/>
  <c r="J234" i="1" s="1"/>
  <c r="F234" i="1"/>
  <c r="D233" i="1"/>
  <c r="J233" i="1" s="1"/>
  <c r="I305" i="1"/>
  <c r="B319" i="1"/>
  <c r="I295" i="1"/>
  <c r="B309" i="1"/>
  <c r="R235" i="1"/>
  <c r="I303" i="1"/>
  <c r="B317" i="1"/>
  <c r="B292" i="1"/>
  <c r="I278" i="1"/>
  <c r="B310" i="1"/>
  <c r="I296" i="1"/>
  <c r="I287" i="1"/>
  <c r="B301" i="1"/>
  <c r="B318" i="1"/>
  <c r="B296" i="1"/>
  <c r="I282" i="1"/>
  <c r="I329" i="1"/>
  <c r="B343" i="1"/>
  <c r="J232" i="1"/>
  <c r="I283" i="1"/>
  <c r="B297" i="1"/>
  <c r="B300" i="1"/>
  <c r="I286" i="1"/>
  <c r="I291" i="1"/>
  <c r="B305" i="1"/>
  <c r="I300" i="1"/>
  <c r="B314" i="1"/>
  <c r="O236" i="1"/>
  <c r="Q236" i="1"/>
  <c r="P236" i="1"/>
  <c r="K236" i="1"/>
  <c r="N236" i="1" s="1"/>
  <c r="A237" i="1"/>
  <c r="B308" i="1"/>
  <c r="I294" i="1"/>
  <c r="B351" i="1"/>
  <c r="I337" i="1"/>
  <c r="G235" i="1"/>
  <c r="H235" i="1" l="1"/>
  <c r="A238" i="1"/>
  <c r="P237" i="1"/>
  <c r="O237" i="1"/>
  <c r="Q237" i="1"/>
  <c r="K237" i="1"/>
  <c r="N237" i="1" s="1"/>
  <c r="B358" i="1"/>
  <c r="I344" i="1"/>
  <c r="B307" i="1"/>
  <c r="I293" i="1"/>
  <c r="B324" i="1"/>
  <c r="I310" i="1"/>
  <c r="B312" i="1"/>
  <c r="I298" i="1"/>
  <c r="B316" i="1"/>
  <c r="I302" i="1"/>
  <c r="B332" i="1"/>
  <c r="I318" i="1"/>
  <c r="B333" i="1"/>
  <c r="B323" i="1"/>
  <c r="I309" i="1"/>
  <c r="B366" i="1"/>
  <c r="I352" i="1"/>
  <c r="I320" i="1"/>
  <c r="B334" i="1"/>
  <c r="B315" i="1"/>
  <c r="I301" i="1"/>
  <c r="R236" i="1"/>
  <c r="I315" i="1"/>
  <c r="B329" i="1"/>
  <c r="B320" i="1"/>
  <c r="I306" i="1"/>
  <c r="I297" i="1"/>
  <c r="B311" i="1"/>
  <c r="I311" i="1"/>
  <c r="B325" i="1"/>
  <c r="C235" i="1"/>
  <c r="E235" i="1"/>
  <c r="E236" i="1"/>
  <c r="G236" i="1"/>
  <c r="C236" i="1"/>
  <c r="H236" i="1" l="1"/>
  <c r="F235" i="1"/>
  <c r="D235" i="1"/>
  <c r="F236" i="1"/>
  <c r="D236" i="1"/>
  <c r="J236" i="1" s="1"/>
  <c r="B347" i="1"/>
  <c r="I333" i="1"/>
  <c r="B373" i="1"/>
  <c r="I359" i="1"/>
  <c r="B340" i="1"/>
  <c r="I326" i="1"/>
  <c r="B339" i="1"/>
  <c r="I325" i="1"/>
  <c r="Q238" i="1"/>
  <c r="P238" i="1"/>
  <c r="A239" i="1"/>
  <c r="O238" i="1"/>
  <c r="K238" i="1"/>
  <c r="N238" i="1" s="1"/>
  <c r="I316" i="1"/>
  <c r="B330" i="1"/>
  <c r="I324" i="1"/>
  <c r="B338" i="1"/>
  <c r="I321" i="1"/>
  <c r="B335" i="1"/>
  <c r="I335" i="1"/>
  <c r="B349" i="1"/>
  <c r="B348" i="1"/>
  <c r="B331" i="1"/>
  <c r="I317" i="1"/>
  <c r="B381" i="1"/>
  <c r="I367" i="1"/>
  <c r="B344" i="1"/>
  <c r="I330" i="1"/>
  <c r="B322" i="1"/>
  <c r="I308" i="1"/>
  <c r="I312" i="1"/>
  <c r="B326" i="1"/>
  <c r="I313" i="1"/>
  <c r="B327" i="1"/>
  <c r="R237" i="1"/>
  <c r="E237" i="1"/>
  <c r="G237" i="1"/>
  <c r="C237" i="1"/>
  <c r="D237" i="1" l="1"/>
  <c r="J237" i="1" s="1"/>
  <c r="H237" i="1"/>
  <c r="F237" i="1"/>
  <c r="I327" i="1"/>
  <c r="B341" i="1"/>
  <c r="I341" i="1"/>
  <c r="B355" i="1"/>
  <c r="I331" i="1"/>
  <c r="B345" i="1"/>
  <c r="B388" i="1"/>
  <c r="I374" i="1"/>
  <c r="B342" i="1"/>
  <c r="I328" i="1"/>
  <c r="B364" i="1"/>
  <c r="I350" i="1"/>
  <c r="B353" i="1"/>
  <c r="I339" i="1"/>
  <c r="Q239" i="1"/>
  <c r="R239" i="1" s="1"/>
  <c r="A240" i="1"/>
  <c r="P239" i="1"/>
  <c r="O239" i="1"/>
  <c r="K239" i="1"/>
  <c r="N239" i="1" s="1"/>
  <c r="J235" i="1"/>
  <c r="B354" i="1"/>
  <c r="I340" i="1"/>
  <c r="B363" i="1"/>
  <c r="I323" i="1"/>
  <c r="B337" i="1"/>
  <c r="B350" i="1"/>
  <c r="I336" i="1"/>
  <c r="B346" i="1"/>
  <c r="I332" i="1"/>
  <c r="I382" i="1"/>
  <c r="B396" i="1"/>
  <c r="B359" i="1"/>
  <c r="I345" i="1"/>
  <c r="R238" i="1"/>
  <c r="I348" i="1"/>
  <c r="B362" i="1"/>
  <c r="E238" i="1"/>
  <c r="F238" i="1" l="1"/>
  <c r="I397" i="1"/>
  <c r="B411" i="1"/>
  <c r="I354" i="1"/>
  <c r="B368" i="1"/>
  <c r="B357" i="1"/>
  <c r="I343" i="1"/>
  <c r="B370" i="1"/>
  <c r="I356" i="1"/>
  <c r="B356" i="1"/>
  <c r="I342" i="1"/>
  <c r="B352" i="1"/>
  <c r="I338" i="1"/>
  <c r="B369" i="1"/>
  <c r="I355" i="1"/>
  <c r="I365" i="1"/>
  <c r="B379" i="1"/>
  <c r="I389" i="1"/>
  <c r="B403" i="1"/>
  <c r="B374" i="1"/>
  <c r="I360" i="1"/>
  <c r="I351" i="1"/>
  <c r="B365" i="1"/>
  <c r="B361" i="1"/>
  <c r="I347" i="1"/>
  <c r="B377" i="1"/>
  <c r="I363" i="1"/>
  <c r="B378" i="1"/>
  <c r="O240" i="1"/>
  <c r="Q240" i="1"/>
  <c r="R240" i="1" s="1"/>
  <c r="P240" i="1"/>
  <c r="K240" i="1"/>
  <c r="N240" i="1" s="1"/>
  <c r="A241" i="1"/>
  <c r="B360" i="1"/>
  <c r="I346" i="1"/>
  <c r="G238" i="1"/>
  <c r="C239" i="1"/>
  <c r="E239" i="1"/>
  <c r="G239" i="1"/>
  <c r="C238" i="1"/>
  <c r="D238" i="1" l="1"/>
  <c r="F239" i="1"/>
  <c r="H239" i="1"/>
  <c r="D239" i="1"/>
  <c r="J239" i="1" s="1"/>
  <c r="H238" i="1"/>
  <c r="B389" i="1"/>
  <c r="I375" i="1"/>
  <c r="B380" i="1"/>
  <c r="I366" i="1"/>
  <c r="B384" i="1"/>
  <c r="I370" i="1"/>
  <c r="B372" i="1"/>
  <c r="I358" i="1"/>
  <c r="B393" i="1"/>
  <c r="I357" i="1"/>
  <c r="B371" i="1"/>
  <c r="B383" i="1"/>
  <c r="I369" i="1"/>
  <c r="P241" i="1"/>
  <c r="O241" i="1"/>
  <c r="Q241" i="1"/>
  <c r="R241" i="1" s="1"/>
  <c r="A242" i="1"/>
  <c r="K241" i="1"/>
  <c r="N241" i="1" s="1"/>
  <c r="B426" i="1"/>
  <c r="I412" i="1"/>
  <c r="B385" i="1"/>
  <c r="I371" i="1"/>
  <c r="B375" i="1"/>
  <c r="I361" i="1"/>
  <c r="I362" i="1"/>
  <c r="B376" i="1"/>
  <c r="B394" i="1"/>
  <c r="I380" i="1"/>
  <c r="B392" i="1"/>
  <c r="I378" i="1"/>
  <c r="B418" i="1"/>
  <c r="I404" i="1"/>
  <c r="B367" i="1"/>
  <c r="I353" i="1"/>
  <c r="E240" i="1"/>
  <c r="C240" i="1"/>
  <c r="G240" i="1"/>
  <c r="F240" i="1" l="1"/>
  <c r="H240" i="1"/>
  <c r="D240" i="1"/>
  <c r="J240" i="1" s="1"/>
  <c r="Q242" i="1"/>
  <c r="R242" i="1" s="1"/>
  <c r="P242" i="1"/>
  <c r="O242" i="1"/>
  <c r="A243" i="1"/>
  <c r="K242" i="1"/>
  <c r="N242" i="1" s="1"/>
  <c r="B404" i="1"/>
  <c r="I390" i="1"/>
  <c r="B408" i="1"/>
  <c r="I381" i="1"/>
  <c r="B395" i="1"/>
  <c r="B441" i="1"/>
  <c r="I427" i="1"/>
  <c r="B400" i="1"/>
  <c r="I386" i="1"/>
  <c r="B407" i="1"/>
  <c r="I393" i="1"/>
  <c r="I373" i="1"/>
  <c r="B387" i="1"/>
  <c r="B386" i="1"/>
  <c r="I372" i="1"/>
  <c r="B382" i="1"/>
  <c r="I368" i="1"/>
  <c r="B409" i="1"/>
  <c r="I395" i="1"/>
  <c r="B433" i="1"/>
  <c r="I419" i="1"/>
  <c r="B390" i="1"/>
  <c r="I376" i="1"/>
  <c r="B398" i="1"/>
  <c r="I384" i="1"/>
  <c r="I385" i="1"/>
  <c r="B399" i="1"/>
  <c r="I377" i="1"/>
  <c r="B391" i="1"/>
  <c r="J238" i="1"/>
  <c r="G241" i="1"/>
  <c r="C241" i="1"/>
  <c r="E241" i="1"/>
  <c r="F241" i="1" l="1"/>
  <c r="H241" i="1"/>
  <c r="D241" i="1"/>
  <c r="J241" i="1" s="1"/>
  <c r="B405" i="1"/>
  <c r="I391" i="1"/>
  <c r="B413" i="1"/>
  <c r="I399" i="1"/>
  <c r="I410" i="1"/>
  <c r="B424" i="1"/>
  <c r="B456" i="1"/>
  <c r="I442" i="1"/>
  <c r="Q243" i="1"/>
  <c r="P243" i="1"/>
  <c r="O243" i="1"/>
  <c r="A244" i="1"/>
  <c r="K243" i="1"/>
  <c r="N243" i="1" s="1"/>
  <c r="B397" i="1"/>
  <c r="I383" i="1"/>
  <c r="B414" i="1"/>
  <c r="I400" i="1"/>
  <c r="B410" i="1"/>
  <c r="I396" i="1"/>
  <c r="B402" i="1"/>
  <c r="I388" i="1"/>
  <c r="B422" i="1"/>
  <c r="I408" i="1"/>
  <c r="I387" i="1"/>
  <c r="B401" i="1"/>
  <c r="I401" i="1"/>
  <c r="B415" i="1"/>
  <c r="B448" i="1"/>
  <c r="I434" i="1"/>
  <c r="B423" i="1"/>
  <c r="B406" i="1"/>
  <c r="I392" i="1"/>
  <c r="I405" i="1"/>
  <c r="B419" i="1"/>
  <c r="G242" i="1"/>
  <c r="E242" i="1"/>
  <c r="C242" i="1"/>
  <c r="D242" i="1" l="1"/>
  <c r="J242" i="1" s="1"/>
  <c r="H242" i="1"/>
  <c r="F242" i="1"/>
  <c r="R243" i="1"/>
  <c r="B420" i="1"/>
  <c r="I406" i="1"/>
  <c r="B421" i="1"/>
  <c r="I407" i="1"/>
  <c r="B463" i="1"/>
  <c r="I449" i="1"/>
  <c r="I402" i="1"/>
  <c r="B416" i="1"/>
  <c r="B434" i="1"/>
  <c r="I420" i="1"/>
  <c r="B429" i="1"/>
  <c r="I415" i="1"/>
  <c r="B412" i="1"/>
  <c r="I398" i="1"/>
  <c r="I423" i="1"/>
  <c r="B437" i="1"/>
  <c r="B425" i="1"/>
  <c r="I411" i="1"/>
  <c r="B471" i="1"/>
  <c r="I457" i="1"/>
  <c r="B428" i="1"/>
  <c r="I414" i="1"/>
  <c r="B438" i="1"/>
  <c r="B430" i="1"/>
  <c r="I416" i="1"/>
  <c r="Q244" i="1"/>
  <c r="O244" i="1"/>
  <c r="P244" i="1"/>
  <c r="A245" i="1"/>
  <c r="I425" i="1"/>
  <c r="B439" i="1"/>
  <c r="B417" i="1"/>
  <c r="I403" i="1"/>
  <c r="E243" i="1"/>
  <c r="G243" i="1"/>
  <c r="C243" i="1"/>
  <c r="H243" i="1" l="1"/>
  <c r="F243" i="1"/>
  <c r="D243" i="1"/>
  <c r="J243" i="1" s="1"/>
  <c r="B452" i="1"/>
  <c r="I438" i="1"/>
  <c r="I464" i="1"/>
  <c r="B478" i="1"/>
  <c r="R244" i="1"/>
  <c r="B453" i="1"/>
  <c r="I413" i="1"/>
  <c r="B427" i="1"/>
  <c r="I421" i="1"/>
  <c r="B435" i="1"/>
  <c r="B449" i="1"/>
  <c r="I435" i="1"/>
  <c r="I417" i="1"/>
  <c r="B431" i="1"/>
  <c r="I429" i="1"/>
  <c r="B443" i="1"/>
  <c r="I422" i="1"/>
  <c r="B436" i="1"/>
  <c r="I418" i="1"/>
  <c r="B432" i="1"/>
  <c r="B454" i="1"/>
  <c r="I440" i="1"/>
  <c r="B486" i="1"/>
  <c r="I472" i="1"/>
  <c r="B444" i="1"/>
  <c r="I430" i="1"/>
  <c r="A246" i="1"/>
  <c r="Q245" i="1"/>
  <c r="P245" i="1"/>
  <c r="O245" i="1"/>
  <c r="K245" i="1"/>
  <c r="I431" i="1"/>
  <c r="B445" i="1"/>
  <c r="I426" i="1"/>
  <c r="B440" i="1"/>
  <c r="G244" i="1"/>
  <c r="J245" i="1" l="1"/>
  <c r="N245" i="1"/>
  <c r="H244" i="1"/>
  <c r="I244" i="1" s="1"/>
  <c r="I445" i="1"/>
  <c r="B459" i="1"/>
  <c r="I487" i="1"/>
  <c r="B501" i="1"/>
  <c r="I428" i="1"/>
  <c r="B442" i="1"/>
  <c r="I479" i="1"/>
  <c r="B493" i="1"/>
  <c r="B458" i="1"/>
  <c r="I444" i="1"/>
  <c r="B455" i="1"/>
  <c r="I441" i="1"/>
  <c r="B447" i="1"/>
  <c r="I433" i="1"/>
  <c r="I437" i="1"/>
  <c r="B451" i="1"/>
  <c r="B464" i="1"/>
  <c r="I450" i="1"/>
  <c r="R245" i="1"/>
  <c r="B446" i="1"/>
  <c r="I432" i="1"/>
  <c r="B450" i="1"/>
  <c r="I436" i="1"/>
  <c r="Q246" i="1"/>
  <c r="R246" i="1" s="1"/>
  <c r="P246" i="1"/>
  <c r="O246" i="1"/>
  <c r="A247" i="1"/>
  <c r="K246" i="1"/>
  <c r="I446" i="1"/>
  <c r="B460" i="1"/>
  <c r="I455" i="1"/>
  <c r="B469" i="1"/>
  <c r="B468" i="1"/>
  <c r="I453" i="1"/>
  <c r="B467" i="1"/>
  <c r="E244" i="1"/>
  <c r="C244" i="1"/>
  <c r="G245" i="1"/>
  <c r="J246" i="1" l="1"/>
  <c r="N246" i="1"/>
  <c r="F244" i="1"/>
  <c r="D244" i="1"/>
  <c r="B462" i="1"/>
  <c r="I448" i="1"/>
  <c r="B482" i="1"/>
  <c r="I468" i="1"/>
  <c r="I447" i="1"/>
  <c r="B461" i="1"/>
  <c r="I459" i="1"/>
  <c r="B473" i="1"/>
  <c r="B474" i="1"/>
  <c r="I460" i="1"/>
  <c r="B516" i="1"/>
  <c r="I502" i="1"/>
  <c r="O247" i="1"/>
  <c r="Q247" i="1"/>
  <c r="P247" i="1"/>
  <c r="K247" i="1"/>
  <c r="N247" i="1" s="1"/>
  <c r="A248" i="1"/>
  <c r="B483" i="1"/>
  <c r="B508" i="1"/>
  <c r="I494" i="1"/>
  <c r="B466" i="1"/>
  <c r="I452" i="1"/>
  <c r="I461" i="1"/>
  <c r="B475" i="1"/>
  <c r="B465" i="1"/>
  <c r="I451" i="1"/>
  <c r="B470" i="1"/>
  <c r="I456" i="1"/>
  <c r="B479" i="1"/>
  <c r="I465" i="1"/>
  <c r="I470" i="1"/>
  <c r="B484" i="1"/>
  <c r="B457" i="1"/>
  <c r="I443" i="1"/>
  <c r="K244" i="1"/>
  <c r="C246" i="1"/>
  <c r="G246" i="1"/>
  <c r="C245" i="1"/>
  <c r="E245" i="1"/>
  <c r="E246" i="1"/>
  <c r="J244" i="1" l="1"/>
  <c r="N244" i="1"/>
  <c r="D245" i="1"/>
  <c r="F246" i="1"/>
  <c r="H246" i="1"/>
  <c r="F245" i="1"/>
  <c r="D246" i="1"/>
  <c r="R247" i="1"/>
  <c r="B481" i="1"/>
  <c r="I467" i="1"/>
  <c r="B489" i="1"/>
  <c r="I475" i="1"/>
  <c r="I463" i="1"/>
  <c r="B477" i="1"/>
  <c r="B499" i="1"/>
  <c r="I485" i="1"/>
  <c r="B488" i="1"/>
  <c r="I474" i="1"/>
  <c r="B523" i="1"/>
  <c r="I509" i="1"/>
  <c r="B472" i="1"/>
  <c r="I458" i="1"/>
  <c r="B497" i="1"/>
  <c r="I483" i="1"/>
  <c r="B480" i="1"/>
  <c r="I466" i="1"/>
  <c r="B494" i="1"/>
  <c r="I480" i="1"/>
  <c r="B490" i="1"/>
  <c r="I476" i="1"/>
  <c r="P248" i="1"/>
  <c r="O248" i="1"/>
  <c r="Q248" i="1"/>
  <c r="A249" i="1"/>
  <c r="K248" i="1"/>
  <c r="N248" i="1" s="1"/>
  <c r="B476" i="1"/>
  <c r="I462" i="1"/>
  <c r="I471" i="1"/>
  <c r="B485" i="1"/>
  <c r="B498" i="1"/>
  <c r="I517" i="1"/>
  <c r="B531" i="1"/>
  <c r="E247" i="1"/>
  <c r="F247" i="1" l="1"/>
  <c r="B491" i="1"/>
  <c r="I477" i="1"/>
  <c r="B514" i="1"/>
  <c r="I500" i="1"/>
  <c r="B538" i="1"/>
  <c r="I524" i="1"/>
  <c r="B500" i="1"/>
  <c r="I486" i="1"/>
  <c r="B492" i="1"/>
  <c r="I478" i="1"/>
  <c r="B546" i="1"/>
  <c r="I532" i="1"/>
  <c r="B495" i="1"/>
  <c r="I481" i="1"/>
  <c r="B505" i="1"/>
  <c r="I491" i="1"/>
  <c r="B512" i="1"/>
  <c r="I498" i="1"/>
  <c r="B496" i="1"/>
  <c r="I482" i="1"/>
  <c r="B513" i="1"/>
  <c r="B487" i="1"/>
  <c r="I473" i="1"/>
  <c r="B503" i="1"/>
  <c r="I489" i="1"/>
  <c r="Q249" i="1"/>
  <c r="R249" i="1" s="1"/>
  <c r="O249" i="1"/>
  <c r="P249" i="1"/>
  <c r="A250" i="1"/>
  <c r="K249" i="1"/>
  <c r="N249" i="1" s="1"/>
  <c r="R248" i="1"/>
  <c r="B509" i="1"/>
  <c r="I495" i="1"/>
  <c r="I490" i="1"/>
  <c r="B504" i="1"/>
  <c r="E248" i="1"/>
  <c r="C247" i="1"/>
  <c r="G247" i="1"/>
  <c r="F248" i="1" l="1"/>
  <c r="H247" i="1"/>
  <c r="D247" i="1"/>
  <c r="J247" i="1" s="1"/>
  <c r="B507" i="1"/>
  <c r="I493" i="1"/>
  <c r="I515" i="1"/>
  <c r="B529" i="1"/>
  <c r="B518" i="1"/>
  <c r="I504" i="1"/>
  <c r="B510" i="1"/>
  <c r="I496" i="1"/>
  <c r="B524" i="1"/>
  <c r="I510" i="1"/>
  <c r="Q250" i="1"/>
  <c r="P250" i="1"/>
  <c r="O250" i="1"/>
  <c r="A251" i="1"/>
  <c r="K250" i="1"/>
  <c r="N250" i="1" s="1"/>
  <c r="B511" i="1"/>
  <c r="I497" i="1"/>
  <c r="I547" i="1"/>
  <c r="B561" i="1"/>
  <c r="B515" i="1"/>
  <c r="I501" i="1"/>
  <c r="B527" i="1"/>
  <c r="I513" i="1"/>
  <c r="B528" i="1"/>
  <c r="B506" i="1"/>
  <c r="I492" i="1"/>
  <c r="B519" i="1"/>
  <c r="I505" i="1"/>
  <c r="I488" i="1"/>
  <c r="B502" i="1"/>
  <c r="B520" i="1"/>
  <c r="I506" i="1"/>
  <c r="I539" i="1"/>
  <c r="B553" i="1"/>
  <c r="C248" i="1"/>
  <c r="C249" i="1"/>
  <c r="G248" i="1"/>
  <c r="G249" i="1"/>
  <c r="E249" i="1"/>
  <c r="D249" i="1" l="1"/>
  <c r="J249" i="1" s="1"/>
  <c r="F249" i="1"/>
  <c r="D248" i="1"/>
  <c r="J248" i="1" s="1"/>
  <c r="H248" i="1"/>
  <c r="H249" i="1"/>
  <c r="I554" i="1"/>
  <c r="B568" i="1"/>
  <c r="Q251" i="1"/>
  <c r="O251" i="1"/>
  <c r="P251" i="1"/>
  <c r="K251" i="1"/>
  <c r="N251" i="1" s="1"/>
  <c r="A252" i="1"/>
  <c r="B534" i="1"/>
  <c r="I520" i="1"/>
  <c r="B576" i="1"/>
  <c r="I562" i="1"/>
  <c r="B535" i="1"/>
  <c r="I521" i="1"/>
  <c r="R250" i="1"/>
  <c r="B544" i="1"/>
  <c r="I530" i="1"/>
  <c r="B522" i="1"/>
  <c r="I508" i="1"/>
  <c r="I507" i="1"/>
  <c r="B521" i="1"/>
  <c r="B543" i="1"/>
  <c r="B530" i="1"/>
  <c r="I516" i="1"/>
  <c r="I519" i="1"/>
  <c r="B533" i="1"/>
  <c r="I503" i="1"/>
  <c r="B517" i="1"/>
  <c r="B542" i="1"/>
  <c r="I528" i="1"/>
  <c r="I512" i="1"/>
  <c r="B526" i="1"/>
  <c r="B539" i="1"/>
  <c r="I525" i="1"/>
  <c r="I511" i="1"/>
  <c r="B525" i="1"/>
  <c r="E250" i="1"/>
  <c r="C250" i="1"/>
  <c r="D250" i="1" l="1"/>
  <c r="J250" i="1" s="1"/>
  <c r="F250" i="1"/>
  <c r="I535" i="1"/>
  <c r="B549" i="1"/>
  <c r="B583" i="1"/>
  <c r="I569" i="1"/>
  <c r="I531" i="1"/>
  <c r="B545" i="1"/>
  <c r="B558" i="1"/>
  <c r="Q252" i="1"/>
  <c r="R252" i="1" s="1"/>
  <c r="P252" i="1"/>
  <c r="A253" i="1"/>
  <c r="O252" i="1"/>
  <c r="K252" i="1"/>
  <c r="N252" i="1" s="1"/>
  <c r="B540" i="1"/>
  <c r="I526" i="1"/>
  <c r="I536" i="1"/>
  <c r="B550" i="1"/>
  <c r="B541" i="1"/>
  <c r="I527" i="1"/>
  <c r="B532" i="1"/>
  <c r="I518" i="1"/>
  <c r="I523" i="1"/>
  <c r="B537" i="1"/>
  <c r="I543" i="1"/>
  <c r="B557" i="1"/>
  <c r="I522" i="1"/>
  <c r="B536" i="1"/>
  <c r="B554" i="1"/>
  <c r="I540" i="1"/>
  <c r="B591" i="1"/>
  <c r="I577" i="1"/>
  <c r="B548" i="1"/>
  <c r="I534" i="1"/>
  <c r="B559" i="1"/>
  <c r="I545" i="1"/>
  <c r="R251" i="1"/>
  <c r="E251" i="1"/>
  <c r="G250" i="1"/>
  <c r="F251" i="1" l="1"/>
  <c r="H250" i="1"/>
  <c r="B572" i="1"/>
  <c r="I558" i="1"/>
  <c r="I538" i="1"/>
  <c r="B552" i="1"/>
  <c r="B556" i="1"/>
  <c r="I542" i="1"/>
  <c r="P253" i="1"/>
  <c r="Q253" i="1"/>
  <c r="O253" i="1"/>
  <c r="A254" i="1"/>
  <c r="K253" i="1"/>
  <c r="N253" i="1" s="1"/>
  <c r="I546" i="1"/>
  <c r="B560" i="1"/>
  <c r="I555" i="1"/>
  <c r="B569" i="1"/>
  <c r="I584" i="1"/>
  <c r="B598" i="1"/>
  <c r="B606" i="1"/>
  <c r="I592" i="1"/>
  <c r="I560" i="1"/>
  <c r="B574" i="1"/>
  <c r="B573" i="1"/>
  <c r="I541" i="1"/>
  <c r="B555" i="1"/>
  <c r="B564" i="1"/>
  <c r="I550" i="1"/>
  <c r="B551" i="1"/>
  <c r="I537" i="1"/>
  <c r="I551" i="1"/>
  <c r="B565" i="1"/>
  <c r="I549" i="1"/>
  <c r="B563" i="1"/>
  <c r="B547" i="1"/>
  <c r="I533" i="1"/>
  <c r="G252" i="1"/>
  <c r="C251" i="1"/>
  <c r="C252" i="1"/>
  <c r="E252" i="1"/>
  <c r="G251" i="1"/>
  <c r="D251" i="1" l="1"/>
  <c r="J251" i="1" s="1"/>
  <c r="H251" i="1"/>
  <c r="D252" i="1"/>
  <c r="J252" i="1" s="1"/>
  <c r="F252" i="1"/>
  <c r="H252" i="1"/>
  <c r="B621" i="1"/>
  <c r="I607" i="1"/>
  <c r="B562" i="1"/>
  <c r="I548" i="1"/>
  <c r="B567" i="1"/>
  <c r="I553" i="1"/>
  <c r="B580" i="1"/>
  <c r="I566" i="1"/>
  <c r="B575" i="1"/>
  <c r="I561" i="1"/>
  <c r="B570" i="1"/>
  <c r="I556" i="1"/>
  <c r="P254" i="1"/>
  <c r="O254" i="1"/>
  <c r="Q254" i="1"/>
  <c r="R254" i="1" s="1"/>
  <c r="K254" i="1"/>
  <c r="N254" i="1" s="1"/>
  <c r="A255" i="1"/>
  <c r="I565" i="1"/>
  <c r="B579" i="1"/>
  <c r="B613" i="1"/>
  <c r="I599" i="1"/>
  <c r="I575" i="1"/>
  <c r="B589" i="1"/>
  <c r="I557" i="1"/>
  <c r="B571" i="1"/>
  <c r="B588" i="1"/>
  <c r="I573" i="1"/>
  <c r="B587" i="1"/>
  <c r="B578" i="1"/>
  <c r="I564" i="1"/>
  <c r="I552" i="1"/>
  <c r="B566" i="1"/>
  <c r="I570" i="1"/>
  <c r="B584" i="1"/>
  <c r="R253" i="1"/>
  <c r="E253" i="1"/>
  <c r="G253" i="1"/>
  <c r="H253" i="1" l="1"/>
  <c r="F253" i="1"/>
  <c r="I563" i="1"/>
  <c r="B577" i="1"/>
  <c r="B603" i="1"/>
  <c r="I576" i="1"/>
  <c r="B590" i="1"/>
  <c r="I567" i="1"/>
  <c r="B581" i="1"/>
  <c r="B586" i="1"/>
  <c r="I572" i="1"/>
  <c r="B628" i="1"/>
  <c r="I614" i="1"/>
  <c r="B582" i="1"/>
  <c r="I568" i="1"/>
  <c r="B636" i="1"/>
  <c r="I622" i="1"/>
  <c r="I581" i="1"/>
  <c r="B595" i="1"/>
  <c r="I579" i="1"/>
  <c r="B593" i="1"/>
  <c r="B602" i="1"/>
  <c r="I588" i="1"/>
  <c r="Q255" i="1"/>
  <c r="R255" i="1" s="1"/>
  <c r="P255" i="1"/>
  <c r="O255" i="1"/>
  <c r="A256" i="1"/>
  <c r="K255" i="1"/>
  <c r="N255" i="1" s="1"/>
  <c r="I571" i="1"/>
  <c r="B585" i="1"/>
  <c r="I585" i="1"/>
  <c r="B599" i="1"/>
  <c r="B604" i="1"/>
  <c r="I590" i="1"/>
  <c r="B594" i="1"/>
  <c r="I580" i="1"/>
  <c r="C253" i="1"/>
  <c r="C254" i="1"/>
  <c r="G254" i="1"/>
  <c r="E254" i="1"/>
  <c r="D253" i="1" l="1"/>
  <c r="J253" i="1" s="1"/>
  <c r="F254" i="1"/>
  <c r="D254" i="1"/>
  <c r="J254" i="1" s="1"/>
  <c r="H254" i="1"/>
  <c r="I578" i="1"/>
  <c r="B592" i="1"/>
  <c r="I587" i="1"/>
  <c r="B601" i="1"/>
  <c r="I605" i="1"/>
  <c r="B619" i="1"/>
  <c r="B610" i="1"/>
  <c r="I596" i="1"/>
  <c r="Q256" i="1"/>
  <c r="O256" i="1"/>
  <c r="P256" i="1"/>
  <c r="A257" i="1"/>
  <c r="K256" i="1"/>
  <c r="N256" i="1" s="1"/>
  <c r="I582" i="1"/>
  <c r="B596" i="1"/>
  <c r="B618" i="1"/>
  <c r="B605" i="1"/>
  <c r="I591" i="1"/>
  <c r="B600" i="1"/>
  <c r="I586" i="1"/>
  <c r="I594" i="1"/>
  <c r="B608" i="1"/>
  <c r="I603" i="1"/>
  <c r="B617" i="1"/>
  <c r="I595" i="1"/>
  <c r="B609" i="1"/>
  <c r="B614" i="1"/>
  <c r="I600" i="1"/>
  <c r="I583" i="1"/>
  <c r="B597" i="1"/>
  <c r="B651" i="1"/>
  <c r="I637" i="1"/>
  <c r="B643" i="1"/>
  <c r="I629" i="1"/>
  <c r="E255" i="1"/>
  <c r="G255" i="1"/>
  <c r="C255" i="1"/>
  <c r="F255" i="1" l="1"/>
  <c r="H255" i="1"/>
  <c r="D255" i="1"/>
  <c r="J255" i="1" s="1"/>
  <c r="P257" i="1"/>
  <c r="Q257" i="1"/>
  <c r="R257" i="1" s="1"/>
  <c r="O257" i="1"/>
  <c r="A258" i="1"/>
  <c r="K257" i="1"/>
  <c r="N257" i="1" s="1"/>
  <c r="B632" i="1"/>
  <c r="I618" i="1"/>
  <c r="I644" i="1"/>
  <c r="B658" i="1"/>
  <c r="B611" i="1"/>
  <c r="I597" i="1"/>
  <c r="I652" i="1"/>
  <c r="B666" i="1"/>
  <c r="B629" i="1"/>
  <c r="I615" i="1"/>
  <c r="I601" i="1"/>
  <c r="B615" i="1"/>
  <c r="B624" i="1"/>
  <c r="I610" i="1"/>
  <c r="I609" i="1"/>
  <c r="B623" i="1"/>
  <c r="B625" i="1"/>
  <c r="I611" i="1"/>
  <c r="B620" i="1"/>
  <c r="I606" i="1"/>
  <c r="R256" i="1"/>
  <c r="I593" i="1"/>
  <c r="B607" i="1"/>
  <c r="B612" i="1"/>
  <c r="I598" i="1"/>
  <c r="B634" i="1"/>
  <c r="I620" i="1"/>
  <c r="B633" i="1"/>
  <c r="I602" i="1"/>
  <c r="B616" i="1"/>
  <c r="C256" i="1"/>
  <c r="E256" i="1"/>
  <c r="F256" i="1" l="1"/>
  <c r="D256" i="1"/>
  <c r="J256" i="1" s="1"/>
  <c r="B644" i="1"/>
  <c r="I630" i="1"/>
  <c r="B626" i="1"/>
  <c r="I612" i="1"/>
  <c r="B681" i="1"/>
  <c r="I667" i="1"/>
  <c r="B622" i="1"/>
  <c r="I608" i="1"/>
  <c r="B649" i="1"/>
  <c r="I635" i="1"/>
  <c r="I625" i="1"/>
  <c r="B639" i="1"/>
  <c r="B673" i="1"/>
  <c r="I659" i="1"/>
  <c r="O258" i="1"/>
  <c r="Q258" i="1"/>
  <c r="P258" i="1"/>
  <c r="A259" i="1"/>
  <c r="K258" i="1"/>
  <c r="N258" i="1" s="1"/>
  <c r="B648" i="1"/>
  <c r="B627" i="1"/>
  <c r="I613" i="1"/>
  <c r="I617" i="1"/>
  <c r="B631" i="1"/>
  <c r="B640" i="1"/>
  <c r="I626" i="1"/>
  <c r="B635" i="1"/>
  <c r="I621" i="1"/>
  <c r="I616" i="1"/>
  <c r="B630" i="1"/>
  <c r="I633" i="1"/>
  <c r="B647" i="1"/>
  <c r="I624" i="1"/>
  <c r="B638" i="1"/>
  <c r="C257" i="1"/>
  <c r="G257" i="1"/>
  <c r="E257" i="1"/>
  <c r="G256" i="1"/>
  <c r="F257" i="1" l="1"/>
  <c r="H257" i="1"/>
  <c r="D257" i="1"/>
  <c r="J257" i="1" s="1"/>
  <c r="H256" i="1"/>
  <c r="B642" i="1"/>
  <c r="I628" i="1"/>
  <c r="I636" i="1"/>
  <c r="B650" i="1"/>
  <c r="I674" i="1"/>
  <c r="B688" i="1"/>
  <c r="B664" i="1"/>
  <c r="I650" i="1"/>
  <c r="I682" i="1"/>
  <c r="B696" i="1"/>
  <c r="I645" i="1"/>
  <c r="B659" i="1"/>
  <c r="B637" i="1"/>
  <c r="I623" i="1"/>
  <c r="P259" i="1"/>
  <c r="O259" i="1"/>
  <c r="Q259" i="1"/>
  <c r="A260" i="1"/>
  <c r="B645" i="1"/>
  <c r="I631" i="1"/>
  <c r="I641" i="1"/>
  <c r="B655" i="1"/>
  <c r="B653" i="1"/>
  <c r="I639" i="1"/>
  <c r="B646" i="1"/>
  <c r="I632" i="1"/>
  <c r="I648" i="1"/>
  <c r="B662" i="1"/>
  <c r="B663" i="1"/>
  <c r="R258" i="1"/>
  <c r="B654" i="1"/>
  <c r="I640" i="1"/>
  <c r="B641" i="1"/>
  <c r="I627" i="1"/>
  <c r="C258" i="1"/>
  <c r="G258" i="1"/>
  <c r="E258" i="1"/>
  <c r="H258" i="1" l="1"/>
  <c r="F258" i="1"/>
  <c r="D258" i="1"/>
  <c r="J258" i="1" s="1"/>
  <c r="B703" i="1"/>
  <c r="I689" i="1"/>
  <c r="B657" i="1"/>
  <c r="I643" i="1"/>
  <c r="I656" i="1"/>
  <c r="B670" i="1"/>
  <c r="I660" i="1"/>
  <c r="B674" i="1"/>
  <c r="B668" i="1"/>
  <c r="I654" i="1"/>
  <c r="I647" i="1"/>
  <c r="B661" i="1"/>
  <c r="I655" i="1"/>
  <c r="B669" i="1"/>
  <c r="I642" i="1"/>
  <c r="B656" i="1"/>
  <c r="I663" i="1"/>
  <c r="B677" i="1"/>
  <c r="I646" i="1"/>
  <c r="B660" i="1"/>
  <c r="Q260" i="1"/>
  <c r="P260" i="1"/>
  <c r="O260" i="1"/>
  <c r="A261" i="1"/>
  <c r="K260" i="1"/>
  <c r="I697" i="1"/>
  <c r="B711" i="1"/>
  <c r="B679" i="1"/>
  <c r="I665" i="1"/>
  <c r="B678" i="1"/>
  <c r="R259" i="1"/>
  <c r="B652" i="1"/>
  <c r="I638" i="1"/>
  <c r="B665" i="1"/>
  <c r="I651" i="1"/>
  <c r="E259" i="1"/>
  <c r="J260" i="1" l="1"/>
  <c r="N260" i="1"/>
  <c r="F259" i="1"/>
  <c r="I680" i="1"/>
  <c r="B694" i="1"/>
  <c r="O261" i="1"/>
  <c r="Q261" i="1"/>
  <c r="P261" i="1"/>
  <c r="A262" i="1"/>
  <c r="K261" i="1"/>
  <c r="B680" i="1"/>
  <c r="I666" i="1"/>
  <c r="B689" i="1"/>
  <c r="I675" i="1"/>
  <c r="I704" i="1"/>
  <c r="B718" i="1"/>
  <c r="B692" i="1"/>
  <c r="I678" i="1"/>
  <c r="I670" i="1"/>
  <c r="B684" i="1"/>
  <c r="B667" i="1"/>
  <c r="I653" i="1"/>
  <c r="I712" i="1"/>
  <c r="B726" i="1"/>
  <c r="B693" i="1"/>
  <c r="R260" i="1"/>
  <c r="I669" i="1"/>
  <c r="B683" i="1"/>
  <c r="I671" i="1"/>
  <c r="B685" i="1"/>
  <c r="I661" i="1"/>
  <c r="B675" i="1"/>
  <c r="I657" i="1"/>
  <c r="B671" i="1"/>
  <c r="I662" i="1"/>
  <c r="B676" i="1"/>
  <c r="I658" i="1"/>
  <c r="B672" i="1"/>
  <c r="C259" i="1"/>
  <c r="E260" i="1"/>
  <c r="C260" i="1"/>
  <c r="G260" i="1"/>
  <c r="G259" i="1"/>
  <c r="J261" i="1" l="1"/>
  <c r="N261" i="1"/>
  <c r="H260" i="1"/>
  <c r="D260" i="1"/>
  <c r="H259" i="1"/>
  <c r="I259" i="1" s="1"/>
  <c r="F260" i="1"/>
  <c r="D259" i="1"/>
  <c r="I686" i="1"/>
  <c r="B700" i="1"/>
  <c r="B708" i="1"/>
  <c r="I685" i="1"/>
  <c r="B699" i="1"/>
  <c r="B707" i="1"/>
  <c r="I693" i="1"/>
  <c r="B691" i="1"/>
  <c r="I677" i="1"/>
  <c r="B704" i="1"/>
  <c r="I690" i="1"/>
  <c r="B741" i="1"/>
  <c r="I727" i="1"/>
  <c r="B682" i="1"/>
  <c r="I668" i="1"/>
  <c r="I672" i="1"/>
  <c r="B686" i="1"/>
  <c r="B733" i="1"/>
  <c r="I719" i="1"/>
  <c r="I695" i="1"/>
  <c r="B709" i="1"/>
  <c r="R261" i="1"/>
  <c r="I684" i="1"/>
  <c r="B698" i="1"/>
  <c r="I673" i="1"/>
  <c r="B687" i="1"/>
  <c r="B690" i="1"/>
  <c r="I676" i="1"/>
  <c r="I681" i="1"/>
  <c r="B695" i="1"/>
  <c r="P262" i="1"/>
  <c r="O262" i="1"/>
  <c r="Q262" i="1"/>
  <c r="R262" i="1" s="1"/>
  <c r="A263" i="1"/>
  <c r="K262" i="1"/>
  <c r="N262" i="1" s="1"/>
  <c r="E261" i="1"/>
  <c r="C261" i="1"/>
  <c r="G261" i="1"/>
  <c r="H261" i="1" l="1"/>
  <c r="D261" i="1"/>
  <c r="F261" i="1"/>
  <c r="B723" i="1"/>
  <c r="B719" i="1"/>
  <c r="I705" i="1"/>
  <c r="B715" i="1"/>
  <c r="I701" i="1"/>
  <c r="B724" i="1"/>
  <c r="I710" i="1"/>
  <c r="I687" i="1"/>
  <c r="B701" i="1"/>
  <c r="B705" i="1"/>
  <c r="I691" i="1"/>
  <c r="B748" i="1"/>
  <c r="I734" i="1"/>
  <c r="B722" i="1"/>
  <c r="I708" i="1"/>
  <c r="K259" i="1"/>
  <c r="I688" i="1"/>
  <c r="B702" i="1"/>
  <c r="B697" i="1"/>
  <c r="I683" i="1"/>
  <c r="B713" i="1"/>
  <c r="I699" i="1"/>
  <c r="Q263" i="1"/>
  <c r="P263" i="1"/>
  <c r="O263" i="1"/>
  <c r="A264" i="1"/>
  <c r="K263" i="1"/>
  <c r="N263" i="1" s="1"/>
  <c r="B756" i="1"/>
  <c r="I742" i="1"/>
  <c r="I696" i="1"/>
  <c r="B710" i="1"/>
  <c r="B706" i="1"/>
  <c r="I692" i="1"/>
  <c r="I700" i="1"/>
  <c r="B714" i="1"/>
  <c r="C262" i="1"/>
  <c r="G262" i="1"/>
  <c r="E262" i="1"/>
  <c r="J259" i="1" l="1"/>
  <c r="N259" i="1"/>
  <c r="F262" i="1"/>
  <c r="H262" i="1"/>
  <c r="D262" i="1"/>
  <c r="J262" i="1" s="1"/>
  <c r="I714" i="1"/>
  <c r="B728" i="1"/>
  <c r="Q264" i="1"/>
  <c r="R264" i="1" s="1"/>
  <c r="P264" i="1"/>
  <c r="O264" i="1"/>
  <c r="A265" i="1"/>
  <c r="K264" i="1"/>
  <c r="N264" i="1" s="1"/>
  <c r="B763" i="1"/>
  <c r="I749" i="1"/>
  <c r="B725" i="1"/>
  <c r="I711" i="1"/>
  <c r="I720" i="1"/>
  <c r="B734" i="1"/>
  <c r="B712" i="1"/>
  <c r="I698" i="1"/>
  <c r="B739" i="1"/>
  <c r="I725" i="1"/>
  <c r="B738" i="1"/>
  <c r="B721" i="1"/>
  <c r="I707" i="1"/>
  <c r="R263" i="1"/>
  <c r="B737" i="1"/>
  <c r="I723" i="1"/>
  <c r="B771" i="1"/>
  <c r="I757" i="1"/>
  <c r="I706" i="1"/>
  <c r="B720" i="1"/>
  <c r="B729" i="1"/>
  <c r="I715" i="1"/>
  <c r="B717" i="1"/>
  <c r="I703" i="1"/>
  <c r="I702" i="1"/>
  <c r="B716" i="1"/>
  <c r="B730" i="1"/>
  <c r="I716" i="1"/>
  <c r="E263" i="1"/>
  <c r="C263" i="1"/>
  <c r="G263" i="1"/>
  <c r="H263" i="1" l="1"/>
  <c r="D263" i="1"/>
  <c r="J263" i="1" s="1"/>
  <c r="F263" i="1"/>
  <c r="I729" i="1"/>
  <c r="B743" i="1"/>
  <c r="B754" i="1"/>
  <c r="I740" i="1"/>
  <c r="O265" i="1"/>
  <c r="Q265" i="1"/>
  <c r="P265" i="1"/>
  <c r="A266" i="1"/>
  <c r="K265" i="1"/>
  <c r="N265" i="1" s="1"/>
  <c r="B727" i="1"/>
  <c r="I713" i="1"/>
  <c r="I738" i="1"/>
  <c r="B752" i="1"/>
  <c r="B778" i="1"/>
  <c r="I764" i="1"/>
  <c r="B786" i="1"/>
  <c r="I772" i="1"/>
  <c r="B732" i="1"/>
  <c r="I718" i="1"/>
  <c r="I722" i="1"/>
  <c r="B736" i="1"/>
  <c r="B745" i="1"/>
  <c r="I731" i="1"/>
  <c r="B749" i="1"/>
  <c r="I735" i="1"/>
  <c r="B731" i="1"/>
  <c r="I717" i="1"/>
  <c r="I730" i="1"/>
  <c r="B744" i="1"/>
  <c r="I721" i="1"/>
  <c r="B735" i="1"/>
  <c r="B753" i="1"/>
  <c r="B740" i="1"/>
  <c r="I726" i="1"/>
  <c r="G264" i="1"/>
  <c r="C264" i="1"/>
  <c r="E264" i="1"/>
  <c r="F264" i="1" l="1"/>
  <c r="H264" i="1"/>
  <c r="D264" i="1"/>
  <c r="J264" i="1" s="1"/>
  <c r="R265" i="1"/>
  <c r="O266" i="1"/>
  <c r="Q266" i="1"/>
  <c r="P266" i="1"/>
  <c r="A267" i="1"/>
  <c r="K266" i="1"/>
  <c r="N266" i="1" s="1"/>
  <c r="I779" i="1"/>
  <c r="B793" i="1"/>
  <c r="B746" i="1"/>
  <c r="I732" i="1"/>
  <c r="I746" i="1"/>
  <c r="B760" i="1"/>
  <c r="I728" i="1"/>
  <c r="B742" i="1"/>
  <c r="I745" i="1"/>
  <c r="B759" i="1"/>
  <c r="I737" i="1"/>
  <c r="B751" i="1"/>
  <c r="I755" i="1"/>
  <c r="B769" i="1"/>
  <c r="B755" i="1"/>
  <c r="I741" i="1"/>
  <c r="B747" i="1"/>
  <c r="I733" i="1"/>
  <c r="B768" i="1"/>
  <c r="I736" i="1"/>
  <c r="B750" i="1"/>
  <c r="I753" i="1"/>
  <c r="B767" i="1"/>
  <c r="B764" i="1"/>
  <c r="I750" i="1"/>
  <c r="I787" i="1"/>
  <c r="B801" i="1"/>
  <c r="I744" i="1"/>
  <c r="B758" i="1"/>
  <c r="G265" i="1"/>
  <c r="H265" i="1" l="1"/>
  <c r="P267" i="1"/>
  <c r="Q267" i="1"/>
  <c r="R267" i="1" s="1"/>
  <c r="O267" i="1"/>
  <c r="A268" i="1"/>
  <c r="K267" i="1"/>
  <c r="N267" i="1" s="1"/>
  <c r="R266" i="1"/>
  <c r="B757" i="1"/>
  <c r="I743" i="1"/>
  <c r="B773" i="1"/>
  <c r="I759" i="1"/>
  <c r="B783" i="1"/>
  <c r="B761" i="1"/>
  <c r="I747" i="1"/>
  <c r="B762" i="1"/>
  <c r="I748" i="1"/>
  <c r="B782" i="1"/>
  <c r="I768" i="1"/>
  <c r="I760" i="1"/>
  <c r="B774" i="1"/>
  <c r="B770" i="1"/>
  <c r="I756" i="1"/>
  <c r="B765" i="1"/>
  <c r="I751" i="1"/>
  <c r="B779" i="1"/>
  <c r="I765" i="1"/>
  <c r="I761" i="1"/>
  <c r="B775" i="1"/>
  <c r="I770" i="1"/>
  <c r="B784" i="1"/>
  <c r="B816" i="1"/>
  <c r="I802" i="1"/>
  <c r="I752" i="1"/>
  <c r="B766" i="1"/>
  <c r="B808" i="1"/>
  <c r="I794" i="1"/>
  <c r="C265" i="1"/>
  <c r="E266" i="1"/>
  <c r="C266" i="1"/>
  <c r="E265" i="1"/>
  <c r="G266" i="1"/>
  <c r="F266" i="1" l="1"/>
  <c r="F265" i="1"/>
  <c r="D266" i="1"/>
  <c r="J266" i="1" s="1"/>
  <c r="D265" i="1"/>
  <c r="J265" i="1" s="1"/>
  <c r="H266" i="1"/>
  <c r="I771" i="1"/>
  <c r="B785" i="1"/>
  <c r="I817" i="1"/>
  <c r="B831" i="1"/>
  <c r="B772" i="1"/>
  <c r="I758" i="1"/>
  <c r="I785" i="1"/>
  <c r="B799" i="1"/>
  <c r="I776" i="1"/>
  <c r="B790" i="1"/>
  <c r="B777" i="1"/>
  <c r="I763" i="1"/>
  <c r="B776" i="1"/>
  <c r="I762" i="1"/>
  <c r="B788" i="1"/>
  <c r="I774" i="1"/>
  <c r="B780" i="1"/>
  <c r="I766" i="1"/>
  <c r="I783" i="1"/>
  <c r="B797" i="1"/>
  <c r="B794" i="1"/>
  <c r="I780" i="1"/>
  <c r="B789" i="1"/>
  <c r="I775" i="1"/>
  <c r="B798" i="1"/>
  <c r="I767" i="1"/>
  <c r="B781" i="1"/>
  <c r="Q268" i="1"/>
  <c r="R268" i="1" s="1"/>
  <c r="P268" i="1"/>
  <c r="O268" i="1"/>
  <c r="A269" i="1"/>
  <c r="K268" i="1"/>
  <c r="N268" i="1" s="1"/>
  <c r="B823" i="1"/>
  <c r="I809" i="1"/>
  <c r="C267" i="1"/>
  <c r="E267" i="1"/>
  <c r="G267" i="1"/>
  <c r="D267" i="1" l="1"/>
  <c r="J267" i="1" s="1"/>
  <c r="H267" i="1"/>
  <c r="F267" i="1"/>
  <c r="B813" i="1"/>
  <c r="B814" i="1"/>
  <c r="I800" i="1"/>
  <c r="I786" i="1"/>
  <c r="B800" i="1"/>
  <c r="I832" i="1"/>
  <c r="B846" i="1"/>
  <c r="B803" i="1"/>
  <c r="I789" i="1"/>
  <c r="B792" i="1"/>
  <c r="I778" i="1"/>
  <c r="B812" i="1"/>
  <c r="I798" i="1"/>
  <c r="B804" i="1"/>
  <c r="I790" i="1"/>
  <c r="B805" i="1"/>
  <c r="I791" i="1"/>
  <c r="B796" i="1"/>
  <c r="I782" i="1"/>
  <c r="O269" i="1"/>
  <c r="Q269" i="1"/>
  <c r="P269" i="1"/>
  <c r="K269" i="1"/>
  <c r="N269" i="1" s="1"/>
  <c r="A270" i="1"/>
  <c r="I795" i="1"/>
  <c r="B809" i="1"/>
  <c r="B795" i="1"/>
  <c r="I781" i="1"/>
  <c r="I777" i="1"/>
  <c r="B791" i="1"/>
  <c r="B838" i="1"/>
  <c r="I824" i="1"/>
  <c r="B787" i="1"/>
  <c r="I773" i="1"/>
  <c r="E268" i="1"/>
  <c r="G268" i="1"/>
  <c r="C268" i="1"/>
  <c r="H268" i="1" l="1"/>
  <c r="D268" i="1"/>
  <c r="J268" i="1" s="1"/>
  <c r="F268" i="1"/>
  <c r="B829" i="1"/>
  <c r="I815" i="1"/>
  <c r="R269" i="1"/>
  <c r="B802" i="1"/>
  <c r="I788" i="1"/>
  <c r="B810" i="1"/>
  <c r="I796" i="1"/>
  <c r="B807" i="1"/>
  <c r="I793" i="1"/>
  <c r="B828" i="1"/>
  <c r="I813" i="1"/>
  <c r="B827" i="1"/>
  <c r="B815" i="1"/>
  <c r="I801" i="1"/>
  <c r="B824" i="1"/>
  <c r="I810" i="1"/>
  <c r="B806" i="1"/>
  <c r="I792" i="1"/>
  <c r="I806" i="1"/>
  <c r="B820" i="1"/>
  <c r="B818" i="1"/>
  <c r="I804" i="1"/>
  <c r="I805" i="1"/>
  <c r="B819" i="1"/>
  <c r="B811" i="1"/>
  <c r="I797" i="1"/>
  <c r="I839" i="1"/>
  <c r="B853" i="1"/>
  <c r="I847" i="1"/>
  <c r="B861" i="1"/>
  <c r="P270" i="1"/>
  <c r="O270" i="1"/>
  <c r="Q270" i="1"/>
  <c r="R270" i="1" s="1"/>
  <c r="K270" i="1"/>
  <c r="N270" i="1" s="1"/>
  <c r="A271" i="1"/>
  <c r="G269" i="1"/>
  <c r="C269" i="1"/>
  <c r="D269" i="1" l="1"/>
  <c r="J269" i="1" s="1"/>
  <c r="H269" i="1"/>
  <c r="B842" i="1"/>
  <c r="I828" i="1"/>
  <c r="B839" i="1"/>
  <c r="I825" i="1"/>
  <c r="B834" i="1"/>
  <c r="I820" i="1"/>
  <c r="B817" i="1"/>
  <c r="I803" i="1"/>
  <c r="B844" i="1"/>
  <c r="I830" i="1"/>
  <c r="B822" i="1"/>
  <c r="I808" i="1"/>
  <c r="B833" i="1"/>
  <c r="I819" i="1"/>
  <c r="I816" i="1"/>
  <c r="B830" i="1"/>
  <c r="B826" i="1"/>
  <c r="I812" i="1"/>
  <c r="B868" i="1"/>
  <c r="I854" i="1"/>
  <c r="B835" i="1"/>
  <c r="I821" i="1"/>
  <c r="B876" i="1"/>
  <c r="I862" i="1"/>
  <c r="I807" i="1"/>
  <c r="B821" i="1"/>
  <c r="B843" i="1"/>
  <c r="B825" i="1"/>
  <c r="I811" i="1"/>
  <c r="Q271" i="1"/>
  <c r="R271" i="1" s="1"/>
  <c r="P271" i="1"/>
  <c r="O271" i="1"/>
  <c r="A272" i="1"/>
  <c r="K271" i="1"/>
  <c r="N271" i="1" s="1"/>
  <c r="E270" i="1"/>
  <c r="G270" i="1"/>
  <c r="C270" i="1"/>
  <c r="E269" i="1"/>
  <c r="H270" i="1" l="1"/>
  <c r="F269" i="1"/>
  <c r="D270" i="1"/>
  <c r="J270" i="1" s="1"/>
  <c r="F270" i="1"/>
  <c r="B840" i="1"/>
  <c r="I826" i="1"/>
  <c r="B883" i="1"/>
  <c r="I869" i="1"/>
  <c r="B854" i="1"/>
  <c r="I840" i="1"/>
  <c r="I822" i="1"/>
  <c r="B836" i="1"/>
  <c r="B848" i="1"/>
  <c r="I834" i="1"/>
  <c r="B850" i="1"/>
  <c r="I836" i="1"/>
  <c r="B857" i="1"/>
  <c r="I843" i="1"/>
  <c r="B832" i="1"/>
  <c r="I818" i="1"/>
  <c r="Q272" i="1"/>
  <c r="P272" i="1"/>
  <c r="O272" i="1"/>
  <c r="A273" i="1"/>
  <c r="K272" i="1"/>
  <c r="N272" i="1" s="1"/>
  <c r="B858" i="1"/>
  <c r="B891" i="1"/>
  <c r="I877" i="1"/>
  <c r="B841" i="1"/>
  <c r="I827" i="1"/>
  <c r="B845" i="1"/>
  <c r="I831" i="1"/>
  <c r="I823" i="1"/>
  <c r="B837" i="1"/>
  <c r="B859" i="1"/>
  <c r="I845" i="1"/>
  <c r="B849" i="1"/>
  <c r="I835" i="1"/>
  <c r="G271" i="1"/>
  <c r="C271" i="1"/>
  <c r="E271" i="1"/>
  <c r="H271" i="1" l="1"/>
  <c r="F271" i="1"/>
  <c r="D271" i="1"/>
  <c r="J271" i="1" s="1"/>
  <c r="B874" i="1"/>
  <c r="I860" i="1"/>
  <c r="B865" i="1"/>
  <c r="I851" i="1"/>
  <c r="B864" i="1"/>
  <c r="I850" i="1"/>
  <c r="B856" i="1"/>
  <c r="I842" i="1"/>
  <c r="Q273" i="1"/>
  <c r="P273" i="1"/>
  <c r="O273" i="1"/>
  <c r="A274" i="1"/>
  <c r="K273" i="1"/>
  <c r="N273" i="1" s="1"/>
  <c r="B872" i="1"/>
  <c r="I858" i="1"/>
  <c r="B851" i="1"/>
  <c r="I837" i="1"/>
  <c r="I855" i="1"/>
  <c r="B869" i="1"/>
  <c r="I838" i="1"/>
  <c r="B852" i="1"/>
  <c r="B855" i="1"/>
  <c r="I841" i="1"/>
  <c r="I833" i="1"/>
  <c r="B847" i="1"/>
  <c r="B898" i="1"/>
  <c r="I884" i="1"/>
  <c r="B873" i="1"/>
  <c r="B860" i="1"/>
  <c r="I846" i="1"/>
  <c r="B863" i="1"/>
  <c r="I849" i="1"/>
  <c r="I892" i="1"/>
  <c r="B906" i="1"/>
  <c r="R272" i="1"/>
  <c r="G272" i="1"/>
  <c r="C272" i="1"/>
  <c r="H272" i="1" l="1"/>
  <c r="D272" i="1"/>
  <c r="J272" i="1" s="1"/>
  <c r="I870" i="1"/>
  <c r="B884" i="1"/>
  <c r="B878" i="1"/>
  <c r="I864" i="1"/>
  <c r="O274" i="1"/>
  <c r="Q274" i="1"/>
  <c r="P274" i="1"/>
  <c r="A275" i="1"/>
  <c r="B913" i="1"/>
  <c r="I899" i="1"/>
  <c r="I852" i="1"/>
  <c r="B866" i="1"/>
  <c r="R273" i="1"/>
  <c r="I875" i="1"/>
  <c r="B889" i="1"/>
  <c r="B870" i="1"/>
  <c r="I856" i="1"/>
  <c r="B888" i="1"/>
  <c r="B921" i="1"/>
  <c r="I907" i="1"/>
  <c r="B875" i="1"/>
  <c r="I861" i="1"/>
  <c r="B879" i="1"/>
  <c r="I865" i="1"/>
  <c r="B862" i="1"/>
  <c r="I848" i="1"/>
  <c r="B880" i="1"/>
  <c r="I866" i="1"/>
  <c r="B867" i="1"/>
  <c r="I853" i="1"/>
  <c r="I873" i="1"/>
  <c r="B887" i="1"/>
  <c r="B871" i="1"/>
  <c r="I857" i="1"/>
  <c r="E272" i="1"/>
  <c r="C273" i="1"/>
  <c r="D273" i="1" l="1"/>
  <c r="J273" i="1" s="1"/>
  <c r="F272" i="1"/>
  <c r="B894" i="1"/>
  <c r="I880" i="1"/>
  <c r="B904" i="1"/>
  <c r="I890" i="1"/>
  <c r="I879" i="1"/>
  <c r="B893" i="1"/>
  <c r="I922" i="1"/>
  <c r="B936" i="1"/>
  <c r="B903" i="1"/>
  <c r="B899" i="1"/>
  <c r="I885" i="1"/>
  <c r="I876" i="1"/>
  <c r="B890" i="1"/>
  <c r="I881" i="1"/>
  <c r="B895" i="1"/>
  <c r="B902" i="1"/>
  <c r="I888" i="1"/>
  <c r="B928" i="1"/>
  <c r="I914" i="1"/>
  <c r="P275" i="1"/>
  <c r="Q275" i="1"/>
  <c r="O275" i="1"/>
  <c r="A276" i="1"/>
  <c r="K275" i="1"/>
  <c r="I867" i="1"/>
  <c r="B881" i="1"/>
  <c r="R274" i="1"/>
  <c r="B886" i="1"/>
  <c r="I872" i="1"/>
  <c r="I863" i="1"/>
  <c r="B877" i="1"/>
  <c r="I868" i="1"/>
  <c r="B882" i="1"/>
  <c r="I871" i="1"/>
  <c r="B885" i="1"/>
  <c r="E273" i="1"/>
  <c r="G273" i="1"/>
  <c r="C274" i="1"/>
  <c r="E274" i="1"/>
  <c r="G274" i="1"/>
  <c r="J275" i="1" l="1"/>
  <c r="N275" i="1"/>
  <c r="H274" i="1"/>
  <c r="I274" i="1" s="1"/>
  <c r="F274" i="1"/>
  <c r="D274" i="1"/>
  <c r="F273" i="1"/>
  <c r="H273" i="1"/>
  <c r="I883" i="1"/>
  <c r="B897" i="1"/>
  <c r="B910" i="1"/>
  <c r="I896" i="1"/>
  <c r="B914" i="1"/>
  <c r="I900" i="1"/>
  <c r="B919" i="1"/>
  <c r="I905" i="1"/>
  <c r="B943" i="1"/>
  <c r="I929" i="1"/>
  <c r="B908" i="1"/>
  <c r="I894" i="1"/>
  <c r="I891" i="1"/>
  <c r="B905" i="1"/>
  <c r="B896" i="1"/>
  <c r="I882" i="1"/>
  <c r="I886" i="1"/>
  <c r="B900" i="1"/>
  <c r="Q276" i="1"/>
  <c r="R276" i="1" s="1"/>
  <c r="P276" i="1"/>
  <c r="O276" i="1"/>
  <c r="K276" i="1"/>
  <c r="A277" i="1"/>
  <c r="B918" i="1"/>
  <c r="I895" i="1"/>
  <c r="B909" i="1"/>
  <c r="B951" i="1"/>
  <c r="I937" i="1"/>
  <c r="B892" i="1"/>
  <c r="I878" i="1"/>
  <c r="I887" i="1"/>
  <c r="B901" i="1"/>
  <c r="R275" i="1"/>
  <c r="I903" i="1"/>
  <c r="B917" i="1"/>
  <c r="C275" i="1"/>
  <c r="G275" i="1"/>
  <c r="E275" i="1"/>
  <c r="J276" i="1" l="1"/>
  <c r="N276" i="1"/>
  <c r="H275" i="1"/>
  <c r="D275" i="1"/>
  <c r="F275" i="1"/>
  <c r="B932" i="1"/>
  <c r="I918" i="1"/>
  <c r="B907" i="1"/>
  <c r="I893" i="1"/>
  <c r="I909" i="1"/>
  <c r="B923" i="1"/>
  <c r="B911" i="1"/>
  <c r="I897" i="1"/>
  <c r="I906" i="1"/>
  <c r="B920" i="1"/>
  <c r="I911" i="1"/>
  <c r="B925" i="1"/>
  <c r="B912" i="1"/>
  <c r="I898" i="1"/>
  <c r="I910" i="1"/>
  <c r="B924" i="1"/>
  <c r="O277" i="1"/>
  <c r="Q277" i="1"/>
  <c r="P277" i="1"/>
  <c r="A278" i="1"/>
  <c r="K277" i="1"/>
  <c r="N277" i="1" s="1"/>
  <c r="B958" i="1"/>
  <c r="I944" i="1"/>
  <c r="I952" i="1"/>
  <c r="B966" i="1"/>
  <c r="B929" i="1"/>
  <c r="I915" i="1"/>
  <c r="B916" i="1"/>
  <c r="I902" i="1"/>
  <c r="B933" i="1"/>
  <c r="I901" i="1"/>
  <c r="B915" i="1"/>
  <c r="B934" i="1"/>
  <c r="I920" i="1"/>
  <c r="K274" i="1"/>
  <c r="E276" i="1"/>
  <c r="C276" i="1"/>
  <c r="G276" i="1"/>
  <c r="J274" i="1" l="1"/>
  <c r="N274" i="1"/>
  <c r="F276" i="1"/>
  <c r="H276" i="1"/>
  <c r="D276" i="1"/>
  <c r="P278" i="1"/>
  <c r="O278" i="1"/>
  <c r="Q278" i="1"/>
  <c r="R278" i="1" s="1"/>
  <c r="A279" i="1"/>
  <c r="K278" i="1"/>
  <c r="N278" i="1" s="1"/>
  <c r="B944" i="1"/>
  <c r="I930" i="1"/>
  <c r="B981" i="1"/>
  <c r="I967" i="1"/>
  <c r="R277" i="1"/>
  <c r="B940" i="1"/>
  <c r="I926" i="1"/>
  <c r="I921" i="1"/>
  <c r="B935" i="1"/>
  <c r="B926" i="1"/>
  <c r="I912" i="1"/>
  <c r="B922" i="1"/>
  <c r="I908" i="1"/>
  <c r="B930" i="1"/>
  <c r="I916" i="1"/>
  <c r="I917" i="1"/>
  <c r="B931" i="1"/>
  <c r="B947" i="1"/>
  <c r="I933" i="1"/>
  <c r="B973" i="1"/>
  <c r="I959" i="1"/>
  <c r="B927" i="1"/>
  <c r="I913" i="1"/>
  <c r="B949" i="1"/>
  <c r="I935" i="1"/>
  <c r="B939" i="1"/>
  <c r="I925" i="1"/>
  <c r="B948" i="1"/>
  <c r="B938" i="1"/>
  <c r="I924" i="1"/>
  <c r="G277" i="1"/>
  <c r="C277" i="1"/>
  <c r="E277" i="1"/>
  <c r="D277" i="1" l="1"/>
  <c r="J277" i="1" s="1"/>
  <c r="F277" i="1"/>
  <c r="H277" i="1"/>
  <c r="B959" i="1"/>
  <c r="I945" i="1"/>
  <c r="B955" i="1"/>
  <c r="I941" i="1"/>
  <c r="B953" i="1"/>
  <c r="I939" i="1"/>
  <c r="I974" i="1"/>
  <c r="B988" i="1"/>
  <c r="B941" i="1"/>
  <c r="I927" i="1"/>
  <c r="B945" i="1"/>
  <c r="I931" i="1"/>
  <c r="B950" i="1"/>
  <c r="I936" i="1"/>
  <c r="I940" i="1"/>
  <c r="B954" i="1"/>
  <c r="B942" i="1"/>
  <c r="I928" i="1"/>
  <c r="I948" i="1"/>
  <c r="B962" i="1"/>
  <c r="B946" i="1"/>
  <c r="I932" i="1"/>
  <c r="I982" i="1"/>
  <c r="B996" i="1"/>
  <c r="B963" i="1"/>
  <c r="I950" i="1"/>
  <c r="B964" i="1"/>
  <c r="B937" i="1"/>
  <c r="I923" i="1"/>
  <c r="Q279" i="1"/>
  <c r="P279" i="1"/>
  <c r="O279" i="1"/>
  <c r="A280" i="1"/>
  <c r="K279" i="1"/>
  <c r="N279" i="1" s="1"/>
  <c r="G278" i="1"/>
  <c r="E278" i="1"/>
  <c r="C278" i="1"/>
  <c r="D278" i="1" l="1"/>
  <c r="J278" i="1" s="1"/>
  <c r="H278" i="1"/>
  <c r="F278" i="1"/>
  <c r="I954" i="1"/>
  <c r="B968" i="1"/>
  <c r="B952" i="1"/>
  <c r="I938" i="1"/>
  <c r="I960" i="1"/>
  <c r="B974" i="1"/>
  <c r="I997" i="1"/>
  <c r="B1011" i="1"/>
  <c r="I956" i="1"/>
  <c r="B970" i="1"/>
  <c r="I989" i="1"/>
  <c r="B1003" i="1"/>
  <c r="B957" i="1"/>
  <c r="I943" i="1"/>
  <c r="B979" i="1"/>
  <c r="I965" i="1"/>
  <c r="I946" i="1"/>
  <c r="B960" i="1"/>
  <c r="B969" i="1"/>
  <c r="I955" i="1"/>
  <c r="B965" i="1"/>
  <c r="I951" i="1"/>
  <c r="B977" i="1"/>
  <c r="I963" i="1"/>
  <c r="Q280" i="1"/>
  <c r="P280" i="1"/>
  <c r="O280" i="1"/>
  <c r="A281" i="1"/>
  <c r="K280" i="1"/>
  <c r="N280" i="1" s="1"/>
  <c r="R279" i="1"/>
  <c r="B961" i="1"/>
  <c r="I947" i="1"/>
  <c r="B978" i="1"/>
  <c r="B956" i="1"/>
  <c r="I942" i="1"/>
  <c r="E279" i="1"/>
  <c r="F279" i="1" l="1"/>
  <c r="I978" i="1"/>
  <c r="B992" i="1"/>
  <c r="I953" i="1"/>
  <c r="B967" i="1"/>
  <c r="Q281" i="1"/>
  <c r="R281" i="1" s="1"/>
  <c r="P281" i="1"/>
  <c r="O281" i="1"/>
  <c r="A282" i="1"/>
  <c r="K281" i="1"/>
  <c r="N281" i="1" s="1"/>
  <c r="I970" i="1"/>
  <c r="B984" i="1"/>
  <c r="B1026" i="1"/>
  <c r="I1012" i="1"/>
  <c r="I961" i="1"/>
  <c r="B975" i="1"/>
  <c r="B985" i="1"/>
  <c r="I971" i="1"/>
  <c r="B983" i="1"/>
  <c r="I969" i="1"/>
  <c r="B971" i="1"/>
  <c r="I957" i="1"/>
  <c r="R280" i="1"/>
  <c r="B972" i="1"/>
  <c r="I958" i="1"/>
  <c r="I962" i="1"/>
  <c r="B976" i="1"/>
  <c r="B1018" i="1"/>
  <c r="I1004" i="1"/>
  <c r="B989" i="1"/>
  <c r="I975" i="1"/>
  <c r="B993" i="1"/>
  <c r="I966" i="1"/>
  <c r="B980" i="1"/>
  <c r="I980" i="1"/>
  <c r="B994" i="1"/>
  <c r="G280" i="1"/>
  <c r="G279" i="1"/>
  <c r="C279" i="1"/>
  <c r="C280" i="1"/>
  <c r="D280" i="1" l="1"/>
  <c r="J280" i="1" s="1"/>
  <c r="H280" i="1"/>
  <c r="D279" i="1"/>
  <c r="J279" i="1" s="1"/>
  <c r="H279" i="1"/>
  <c r="B1033" i="1"/>
  <c r="I1019" i="1"/>
  <c r="B998" i="1"/>
  <c r="I984" i="1"/>
  <c r="B1007" i="1"/>
  <c r="I993" i="1"/>
  <c r="B1008" i="1"/>
  <c r="B999" i="1"/>
  <c r="I985" i="1"/>
  <c r="I986" i="1"/>
  <c r="B1000" i="1"/>
  <c r="I968" i="1"/>
  <c r="B982" i="1"/>
  <c r="I977" i="1"/>
  <c r="B991" i="1"/>
  <c r="B1009" i="1"/>
  <c r="I995" i="1"/>
  <c r="B987" i="1"/>
  <c r="I973" i="1"/>
  <c r="I976" i="1"/>
  <c r="B990" i="1"/>
  <c r="B995" i="1"/>
  <c r="I981" i="1"/>
  <c r="B1041" i="1"/>
  <c r="I1027" i="1"/>
  <c r="I972" i="1"/>
  <c r="B986" i="1"/>
  <c r="B1004" i="1"/>
  <c r="I990" i="1"/>
  <c r="O282" i="1"/>
  <c r="P282" i="1"/>
  <c r="Q282" i="1"/>
  <c r="R282" i="1" s="1"/>
  <c r="A283" i="1"/>
  <c r="K282" i="1"/>
  <c r="N282" i="1" s="1"/>
  <c r="C281" i="1"/>
  <c r="E280" i="1"/>
  <c r="G281" i="1"/>
  <c r="E281" i="1"/>
  <c r="F281" i="1" l="1"/>
  <c r="H281" i="1"/>
  <c r="D281" i="1"/>
  <c r="J281" i="1" s="1"/>
  <c r="F280" i="1"/>
  <c r="I983" i="1"/>
  <c r="B997" i="1"/>
  <c r="I1000" i="1"/>
  <c r="B1014" i="1"/>
  <c r="B1056" i="1"/>
  <c r="I1042" i="1"/>
  <c r="B1024" i="1"/>
  <c r="I1010" i="1"/>
  <c r="P283" i="1"/>
  <c r="Q283" i="1"/>
  <c r="O283" i="1"/>
  <c r="A284" i="1"/>
  <c r="K283" i="1"/>
  <c r="N283" i="1" s="1"/>
  <c r="I992" i="1"/>
  <c r="B1006" i="1"/>
  <c r="B1015" i="1"/>
  <c r="I1001" i="1"/>
  <c r="B1023" i="1"/>
  <c r="I991" i="1"/>
  <c r="B1005" i="1"/>
  <c r="B1013" i="1"/>
  <c r="I999" i="1"/>
  <c r="I1034" i="1"/>
  <c r="B1048" i="1"/>
  <c r="B1019" i="1"/>
  <c r="I1005" i="1"/>
  <c r="I1008" i="1"/>
  <c r="B1022" i="1"/>
  <c r="B1001" i="1"/>
  <c r="I987" i="1"/>
  <c r="B1010" i="1"/>
  <c r="I996" i="1"/>
  <c r="I988" i="1"/>
  <c r="B1002" i="1"/>
  <c r="E282" i="1"/>
  <c r="C282" i="1"/>
  <c r="G282" i="1"/>
  <c r="D282" i="1" l="1"/>
  <c r="J282" i="1" s="1"/>
  <c r="F282" i="1"/>
  <c r="H282" i="1"/>
  <c r="B1038" i="1"/>
  <c r="R283" i="1"/>
  <c r="I1057" i="1"/>
  <c r="B1071" i="1"/>
  <c r="B1025" i="1"/>
  <c r="I1011" i="1"/>
  <c r="I1006" i="1"/>
  <c r="B1020" i="1"/>
  <c r="B1034" i="1"/>
  <c r="I1020" i="1"/>
  <c r="B1063" i="1"/>
  <c r="I1049" i="1"/>
  <c r="B1030" i="1"/>
  <c r="I1016" i="1"/>
  <c r="B1039" i="1"/>
  <c r="I1025" i="1"/>
  <c r="B1029" i="1"/>
  <c r="I1015" i="1"/>
  <c r="B1016" i="1"/>
  <c r="I1002" i="1"/>
  <c r="I1014" i="1"/>
  <c r="B1028" i="1"/>
  <c r="B1017" i="1"/>
  <c r="I1003" i="1"/>
  <c r="B1037" i="1"/>
  <c r="I1023" i="1"/>
  <c r="B1021" i="1"/>
  <c r="I1007" i="1"/>
  <c r="Q284" i="1"/>
  <c r="P284" i="1"/>
  <c r="O284" i="1"/>
  <c r="K284" i="1"/>
  <c r="N284" i="1" s="1"/>
  <c r="A285" i="1"/>
  <c r="I998" i="1"/>
  <c r="B1012" i="1"/>
  <c r="E283" i="1"/>
  <c r="C283" i="1"/>
  <c r="G283" i="1"/>
  <c r="D283" i="1" l="1"/>
  <c r="J283" i="1" s="1"/>
  <c r="H283" i="1"/>
  <c r="F283" i="1"/>
  <c r="R284" i="1"/>
  <c r="B1040" i="1"/>
  <c r="I1026" i="1"/>
  <c r="B1053" i="1"/>
  <c r="I1013" i="1"/>
  <c r="B1027" i="1"/>
  <c r="B1054" i="1"/>
  <c r="I1040" i="1"/>
  <c r="I1064" i="1"/>
  <c r="B1049" i="1"/>
  <c r="I1035" i="1"/>
  <c r="I1022" i="1"/>
  <c r="B1036" i="1"/>
  <c r="O285" i="1"/>
  <c r="Q285" i="1"/>
  <c r="P285" i="1"/>
  <c r="A286" i="1"/>
  <c r="K285" i="1"/>
  <c r="N285" i="1" s="1"/>
  <c r="I1030" i="1"/>
  <c r="B1044" i="1"/>
  <c r="I1029" i="1"/>
  <c r="B1043" i="1"/>
  <c r="B1035" i="1"/>
  <c r="I1021" i="1"/>
  <c r="B1031" i="1"/>
  <c r="I1017" i="1"/>
  <c r="B1052" i="1"/>
  <c r="I1038" i="1"/>
  <c r="B1032" i="1"/>
  <c r="I1018" i="1"/>
  <c r="B1045" i="1"/>
  <c r="I1031" i="1"/>
  <c r="E284" i="1"/>
  <c r="C284" i="1"/>
  <c r="G284" i="1"/>
  <c r="F284" i="1" l="1"/>
  <c r="D284" i="1"/>
  <c r="J284" i="1" s="1"/>
  <c r="H284" i="1"/>
  <c r="R285" i="1"/>
  <c r="I1045" i="1"/>
  <c r="B1059" i="1"/>
  <c r="B1055" i="1"/>
  <c r="I1041" i="1"/>
  <c r="B1046" i="1"/>
  <c r="I1032" i="1"/>
  <c r="B1068" i="1"/>
  <c r="I1050" i="1"/>
  <c r="B1064" i="1"/>
  <c r="B1069" i="1"/>
  <c r="I1055" i="1"/>
  <c r="B1047" i="1"/>
  <c r="I1033" i="1"/>
  <c r="I1053" i="1"/>
  <c r="B1067" i="1"/>
  <c r="I1037" i="1"/>
  <c r="B1051" i="1"/>
  <c r="I1028" i="1"/>
  <c r="B1042" i="1"/>
  <c r="I1046" i="1"/>
  <c r="B1060" i="1"/>
  <c r="B1050" i="1"/>
  <c r="I1036" i="1"/>
  <c r="I1044" i="1"/>
  <c r="B1058" i="1"/>
  <c r="P286" i="1"/>
  <c r="O286" i="1"/>
  <c r="Q286" i="1"/>
  <c r="A287" i="1"/>
  <c r="K286" i="1"/>
  <c r="N286" i="1" s="1"/>
  <c r="G285" i="1"/>
  <c r="C285" i="1"/>
  <c r="D285" i="1" l="1"/>
  <c r="J285" i="1" s="1"/>
  <c r="H285" i="1"/>
  <c r="I1059" i="1"/>
  <c r="I1061" i="1"/>
  <c r="I1043" i="1"/>
  <c r="B1057" i="1"/>
  <c r="I1068" i="1"/>
  <c r="B1062" i="1"/>
  <c r="I1048" i="1"/>
  <c r="I1060" i="1"/>
  <c r="I1065" i="1"/>
  <c r="I1070" i="1"/>
  <c r="I1051" i="1"/>
  <c r="B1065" i="1"/>
  <c r="B1070" i="1"/>
  <c r="I1056" i="1"/>
  <c r="B1061" i="1"/>
  <c r="I1047" i="1"/>
  <c r="Q287" i="1"/>
  <c r="P287" i="1"/>
  <c r="O287" i="1"/>
  <c r="A288" i="1"/>
  <c r="K287" i="1"/>
  <c r="N287" i="1" s="1"/>
  <c r="R286" i="1"/>
  <c r="B1066" i="1"/>
  <c r="I1052" i="1"/>
  <c r="E285" i="1"/>
  <c r="E286" i="1"/>
  <c r="F286" i="1" l="1"/>
  <c r="F285" i="1"/>
  <c r="I1063" i="1"/>
  <c r="Q288" i="1"/>
  <c r="O288" i="1"/>
  <c r="P288" i="1"/>
  <c r="A289" i="1"/>
  <c r="K288" i="1"/>
  <c r="N288" i="1" s="1"/>
  <c r="I1067" i="1"/>
  <c r="I1062" i="1"/>
  <c r="I1071" i="1"/>
  <c r="I1066" i="1"/>
  <c r="R287" i="1"/>
  <c r="I1058" i="1"/>
  <c r="C286" i="1"/>
  <c r="G286" i="1"/>
  <c r="E287" i="1"/>
  <c r="F287" i="1" l="1"/>
  <c r="D286" i="1"/>
  <c r="J286" i="1" s="1"/>
  <c r="H286" i="1"/>
  <c r="Q289" i="1"/>
  <c r="R289" i="1" s="1"/>
  <c r="P289" i="1"/>
  <c r="O289" i="1"/>
  <c r="A290" i="1"/>
  <c r="R288" i="1"/>
  <c r="C287" i="1"/>
  <c r="G287" i="1"/>
  <c r="G288" i="1"/>
  <c r="H288" i="1" l="1"/>
  <c r="H287" i="1"/>
  <c r="D287" i="1"/>
  <c r="J287" i="1" s="1"/>
  <c r="O290" i="1"/>
  <c r="Q290" i="1"/>
  <c r="R290" i="1" s="1"/>
  <c r="P290" i="1"/>
  <c r="A291" i="1"/>
  <c r="K290" i="1"/>
  <c r="C288" i="1"/>
  <c r="E288" i="1"/>
  <c r="E289" i="1"/>
  <c r="G289" i="1"/>
  <c r="C289" i="1"/>
  <c r="J290" i="1" l="1"/>
  <c r="N290" i="1"/>
  <c r="F289" i="1"/>
  <c r="H289" i="1"/>
  <c r="I289" i="1" s="1"/>
  <c r="D289" i="1"/>
  <c r="F288" i="1"/>
  <c r="D288" i="1"/>
  <c r="J288" i="1" s="1"/>
  <c r="P291" i="1"/>
  <c r="Q291" i="1"/>
  <c r="R291" i="1" s="1"/>
  <c r="O291" i="1"/>
  <c r="A292" i="1"/>
  <c r="K291" i="1"/>
  <c r="C290" i="1"/>
  <c r="G290" i="1"/>
  <c r="E290" i="1"/>
  <c r="J291" i="1" l="1"/>
  <c r="N291" i="1"/>
  <c r="D290" i="1"/>
  <c r="F290" i="1"/>
  <c r="H290" i="1"/>
  <c r="K289" i="1"/>
  <c r="Q292" i="1"/>
  <c r="R292" i="1" s="1"/>
  <c r="P292" i="1"/>
  <c r="O292" i="1"/>
  <c r="A293" i="1"/>
  <c r="K292" i="1"/>
  <c r="N292" i="1" s="1"/>
  <c r="E291" i="1"/>
  <c r="G291" i="1"/>
  <c r="C291" i="1"/>
  <c r="J289" i="1" l="1"/>
  <c r="N289" i="1"/>
  <c r="D291" i="1"/>
  <c r="F291" i="1"/>
  <c r="H291" i="1"/>
  <c r="O293" i="1"/>
  <c r="Q293" i="1"/>
  <c r="P293" i="1"/>
  <c r="A294" i="1"/>
  <c r="K293" i="1"/>
  <c r="N293" i="1" s="1"/>
  <c r="G292" i="1"/>
  <c r="E292" i="1"/>
  <c r="C292" i="1"/>
  <c r="H292" i="1" l="1"/>
  <c r="D292" i="1"/>
  <c r="J292" i="1" s="1"/>
  <c r="F292" i="1"/>
  <c r="P294" i="1"/>
  <c r="O294" i="1"/>
  <c r="Q294" i="1"/>
  <c r="R294" i="1" s="1"/>
  <c r="A295" i="1"/>
  <c r="K294" i="1"/>
  <c r="N294" i="1" s="1"/>
  <c r="R293" i="1"/>
  <c r="G293" i="1"/>
  <c r="H293" i="1" l="1"/>
  <c r="Q295" i="1"/>
  <c r="R295" i="1" s="1"/>
  <c r="P295" i="1"/>
  <c r="O295" i="1"/>
  <c r="A296" i="1"/>
  <c r="K295" i="1"/>
  <c r="N295" i="1" s="1"/>
  <c r="E294" i="1"/>
  <c r="G294" i="1"/>
  <c r="C294" i="1"/>
  <c r="E293" i="1"/>
  <c r="C293" i="1"/>
  <c r="H294" i="1" l="1"/>
  <c r="F294" i="1"/>
  <c r="D293" i="1"/>
  <c r="J293" i="1" s="1"/>
  <c r="F293" i="1"/>
  <c r="D294" i="1"/>
  <c r="J294" i="1" s="1"/>
  <c r="Q296" i="1"/>
  <c r="P296" i="1"/>
  <c r="O296" i="1"/>
  <c r="A297" i="1"/>
  <c r="K296" i="1"/>
  <c r="N296" i="1" s="1"/>
  <c r="E295" i="1"/>
  <c r="G295" i="1"/>
  <c r="C295" i="1"/>
  <c r="D295" i="1" l="1"/>
  <c r="J295" i="1" s="1"/>
  <c r="H295" i="1"/>
  <c r="F295" i="1"/>
  <c r="Q297" i="1"/>
  <c r="P297" i="1"/>
  <c r="O297" i="1"/>
  <c r="A298" i="1"/>
  <c r="K297" i="1"/>
  <c r="N297" i="1" s="1"/>
  <c r="R296" i="1"/>
  <c r="G296" i="1"/>
  <c r="H296" i="1" l="1"/>
  <c r="O298" i="1"/>
  <c r="Q298" i="1"/>
  <c r="R298" i="1" s="1"/>
  <c r="P298" i="1"/>
  <c r="A299" i="1"/>
  <c r="K298" i="1"/>
  <c r="N298" i="1" s="1"/>
  <c r="R297" i="1"/>
  <c r="C296" i="1"/>
  <c r="E297" i="1"/>
  <c r="E296" i="1"/>
  <c r="G297" i="1"/>
  <c r="H297" i="1" l="1"/>
  <c r="F296" i="1"/>
  <c r="F297" i="1"/>
  <c r="D296" i="1"/>
  <c r="J296" i="1" s="1"/>
  <c r="P299" i="1"/>
  <c r="Q299" i="1"/>
  <c r="R299" i="1" s="1"/>
  <c r="O299" i="1"/>
  <c r="K299" i="1"/>
  <c r="N299" i="1" s="1"/>
  <c r="A300" i="1"/>
  <c r="C297" i="1"/>
  <c r="E298" i="1"/>
  <c r="G298" i="1"/>
  <c r="C298" i="1"/>
  <c r="D298" i="1" l="1"/>
  <c r="J298" i="1" s="1"/>
  <c r="F298" i="1"/>
  <c r="H298" i="1"/>
  <c r="D297" i="1"/>
  <c r="J297" i="1" s="1"/>
  <c r="Q300" i="1"/>
  <c r="O300" i="1"/>
  <c r="P300" i="1"/>
  <c r="K300" i="1"/>
  <c r="N300" i="1" s="1"/>
  <c r="A301" i="1"/>
  <c r="E299" i="1"/>
  <c r="G299" i="1"/>
  <c r="C299" i="1"/>
  <c r="D299" i="1" l="1"/>
  <c r="J299" i="1" s="1"/>
  <c r="H299" i="1"/>
  <c r="F299" i="1"/>
  <c r="R300" i="1"/>
  <c r="O301" i="1"/>
  <c r="Q301" i="1"/>
  <c r="P301" i="1"/>
  <c r="A302" i="1"/>
  <c r="K301" i="1"/>
  <c r="N301" i="1" s="1"/>
  <c r="C300" i="1"/>
  <c r="D300" i="1" l="1"/>
  <c r="J300" i="1" s="1"/>
  <c r="P302" i="1"/>
  <c r="O302" i="1"/>
  <c r="Q302" i="1"/>
  <c r="R302" i="1" s="1"/>
  <c r="A303" i="1"/>
  <c r="K302" i="1"/>
  <c r="N302" i="1" s="1"/>
  <c r="R301" i="1"/>
  <c r="G301" i="1"/>
  <c r="G300" i="1"/>
  <c r="E300" i="1"/>
  <c r="H301" i="1" l="1"/>
  <c r="H300" i="1"/>
  <c r="F300" i="1"/>
  <c r="Q303" i="1"/>
  <c r="R303" i="1" s="1"/>
  <c r="P303" i="1"/>
  <c r="O303" i="1"/>
  <c r="A304" i="1"/>
  <c r="K303" i="1"/>
  <c r="N303" i="1" s="1"/>
  <c r="E301" i="1"/>
  <c r="E302" i="1"/>
  <c r="G302" i="1"/>
  <c r="C301" i="1"/>
  <c r="C302" i="1"/>
  <c r="D301" i="1" l="1"/>
  <c r="J301" i="1" s="1"/>
  <c r="D302" i="1"/>
  <c r="J302" i="1" s="1"/>
  <c r="H302" i="1"/>
  <c r="F302" i="1"/>
  <c r="F301" i="1"/>
  <c r="Q304" i="1"/>
  <c r="R304" i="1" s="1"/>
  <c r="P304" i="1"/>
  <c r="O304" i="1"/>
  <c r="A305" i="1"/>
  <c r="E303" i="1"/>
  <c r="C303" i="1"/>
  <c r="G303" i="1"/>
  <c r="H303" i="1" l="1"/>
  <c r="D303" i="1"/>
  <c r="J303" i="1" s="1"/>
  <c r="F303" i="1"/>
  <c r="P305" i="1"/>
  <c r="O305" i="1"/>
  <c r="Q305" i="1"/>
  <c r="A306" i="1"/>
  <c r="K305" i="1"/>
  <c r="C304" i="1"/>
  <c r="G304" i="1"/>
  <c r="E304" i="1"/>
  <c r="J305" i="1" l="1"/>
  <c r="N305" i="1"/>
  <c r="F304" i="1"/>
  <c r="H304" i="1"/>
  <c r="I304" i="1" s="1"/>
  <c r="D304" i="1"/>
  <c r="O306" i="1"/>
  <c r="Q306" i="1"/>
  <c r="R306" i="1" s="1"/>
  <c r="P306" i="1"/>
  <c r="A307" i="1"/>
  <c r="K306" i="1"/>
  <c r="R305" i="1"/>
  <c r="C305" i="1"/>
  <c r="J306" i="1" l="1"/>
  <c r="N306" i="1"/>
  <c r="D305" i="1"/>
  <c r="P307" i="1"/>
  <c r="Q307" i="1"/>
  <c r="R307" i="1" s="1"/>
  <c r="O307" i="1"/>
  <c r="A308" i="1"/>
  <c r="K307" i="1"/>
  <c r="N307" i="1" s="1"/>
  <c r="K304" i="1"/>
  <c r="G306" i="1"/>
  <c r="E305" i="1"/>
  <c r="G305" i="1"/>
  <c r="E306" i="1"/>
  <c r="C306" i="1"/>
  <c r="J304" i="1" l="1"/>
  <c r="N304" i="1"/>
  <c r="F305" i="1"/>
  <c r="D306" i="1"/>
  <c r="F306" i="1"/>
  <c r="H306" i="1"/>
  <c r="H305" i="1"/>
  <c r="Q308" i="1"/>
  <c r="P308" i="1"/>
  <c r="O308" i="1"/>
  <c r="A309" i="1"/>
  <c r="K308" i="1"/>
  <c r="N308" i="1" s="1"/>
  <c r="G307" i="1"/>
  <c r="E307" i="1"/>
  <c r="C307" i="1"/>
  <c r="F307" i="1" l="1"/>
  <c r="D307" i="1"/>
  <c r="J307" i="1" s="1"/>
  <c r="H307" i="1"/>
  <c r="R308" i="1"/>
  <c r="O309" i="1"/>
  <c r="Q309" i="1"/>
  <c r="R309" i="1" s="1"/>
  <c r="P309" i="1"/>
  <c r="A310" i="1"/>
  <c r="K309" i="1"/>
  <c r="N309" i="1" s="1"/>
  <c r="C308" i="1"/>
  <c r="D308" i="1" l="1"/>
  <c r="J308" i="1" s="1"/>
  <c r="P310" i="1"/>
  <c r="O310" i="1"/>
  <c r="Q310" i="1"/>
  <c r="A311" i="1"/>
  <c r="K310" i="1"/>
  <c r="N310" i="1" s="1"/>
  <c r="C309" i="1"/>
  <c r="E308" i="1"/>
  <c r="E309" i="1"/>
  <c r="G309" i="1"/>
  <c r="G308" i="1"/>
  <c r="D309" i="1" l="1"/>
  <c r="J309" i="1" s="1"/>
  <c r="H308" i="1"/>
  <c r="F309" i="1"/>
  <c r="F308" i="1"/>
  <c r="H309" i="1"/>
  <c r="Q311" i="1"/>
  <c r="P311" i="1"/>
  <c r="O311" i="1"/>
  <c r="K311" i="1"/>
  <c r="N311" i="1" s="1"/>
  <c r="A312" i="1"/>
  <c r="R310" i="1"/>
  <c r="G310" i="1"/>
  <c r="C310" i="1"/>
  <c r="E310" i="1"/>
  <c r="D310" i="1" l="1"/>
  <c r="J310" i="1" s="1"/>
  <c r="H310" i="1"/>
  <c r="F310" i="1"/>
  <c r="Q312" i="1"/>
  <c r="P312" i="1"/>
  <c r="O312" i="1"/>
  <c r="A313" i="1"/>
  <c r="K312" i="1"/>
  <c r="N312" i="1" s="1"/>
  <c r="R311" i="1"/>
  <c r="E311" i="1"/>
  <c r="F311" i="1" l="1"/>
  <c r="Q313" i="1"/>
  <c r="P313" i="1"/>
  <c r="O313" i="1"/>
  <c r="A314" i="1"/>
  <c r="K313" i="1"/>
  <c r="N313" i="1" s="1"/>
  <c r="R312" i="1"/>
  <c r="E312" i="1"/>
  <c r="G312" i="1"/>
  <c r="G311" i="1"/>
  <c r="C311" i="1"/>
  <c r="F312" i="1" l="1"/>
  <c r="H312" i="1"/>
  <c r="D311" i="1"/>
  <c r="J311" i="1" s="1"/>
  <c r="H311" i="1"/>
  <c r="O314" i="1"/>
  <c r="Q314" i="1"/>
  <c r="R314" i="1" s="1"/>
  <c r="P314" i="1"/>
  <c r="K314" i="1"/>
  <c r="N314" i="1" s="1"/>
  <c r="A315" i="1"/>
  <c r="R313" i="1"/>
  <c r="C312" i="1"/>
  <c r="C313" i="1"/>
  <c r="D313" i="1" l="1"/>
  <c r="J313" i="1" s="1"/>
  <c r="D312" i="1"/>
  <c r="J312" i="1" s="1"/>
  <c r="P315" i="1"/>
  <c r="Q315" i="1"/>
  <c r="O315" i="1"/>
  <c r="K315" i="1"/>
  <c r="N315" i="1" s="1"/>
  <c r="A316" i="1"/>
  <c r="G313" i="1"/>
  <c r="G314" i="1"/>
  <c r="E313" i="1"/>
  <c r="E314" i="1"/>
  <c r="C314" i="1"/>
  <c r="D314" i="1" l="1"/>
  <c r="J314" i="1" s="1"/>
  <c r="H314" i="1"/>
  <c r="H313" i="1"/>
  <c r="F314" i="1"/>
  <c r="F313" i="1"/>
  <c r="R315" i="1"/>
  <c r="Q316" i="1"/>
  <c r="P316" i="1"/>
  <c r="O316" i="1"/>
  <c r="A317" i="1"/>
  <c r="K316" i="1"/>
  <c r="N316" i="1" s="1"/>
  <c r="C315" i="1"/>
  <c r="D315" i="1" l="1"/>
  <c r="J315" i="1" s="1"/>
  <c r="O317" i="1"/>
  <c r="P317" i="1"/>
  <c r="Q317" i="1"/>
  <c r="R317" i="1" s="1"/>
  <c r="A318" i="1"/>
  <c r="K317" i="1"/>
  <c r="N317" i="1" s="1"/>
  <c r="R316" i="1"/>
  <c r="G316" i="1"/>
  <c r="E316" i="1"/>
  <c r="E315" i="1"/>
  <c r="G315" i="1"/>
  <c r="C316" i="1"/>
  <c r="F316" i="1" l="1"/>
  <c r="H315" i="1"/>
  <c r="H316" i="1"/>
  <c r="F315" i="1"/>
  <c r="D316" i="1"/>
  <c r="J316" i="1" s="1"/>
  <c r="P318" i="1"/>
  <c r="O318" i="1"/>
  <c r="Q318" i="1"/>
  <c r="A319" i="1"/>
  <c r="K318" i="1"/>
  <c r="N318" i="1" s="1"/>
  <c r="C317" i="1"/>
  <c r="G317" i="1"/>
  <c r="E317" i="1"/>
  <c r="F317" i="1" l="1"/>
  <c r="D317" i="1"/>
  <c r="J317" i="1" s="1"/>
  <c r="H317" i="1"/>
  <c r="Q319" i="1"/>
  <c r="R319" i="1" s="1"/>
  <c r="P319" i="1"/>
  <c r="O319" i="1"/>
  <c r="A320" i="1"/>
  <c r="R318" i="1"/>
  <c r="C318" i="1"/>
  <c r="D318" i="1" l="1"/>
  <c r="J318" i="1" s="1"/>
  <c r="Q320" i="1"/>
  <c r="R320" i="1" s="1"/>
  <c r="P320" i="1"/>
  <c r="O320" i="1"/>
  <c r="A321" i="1"/>
  <c r="K320" i="1"/>
  <c r="G319" i="1"/>
  <c r="E318" i="1"/>
  <c r="G318" i="1"/>
  <c r="E319" i="1"/>
  <c r="C319" i="1"/>
  <c r="J320" i="1" l="1"/>
  <c r="N320" i="1"/>
  <c r="H318" i="1"/>
  <c r="F318" i="1"/>
  <c r="D319" i="1"/>
  <c r="H319" i="1"/>
  <c r="I319" i="1" s="1"/>
  <c r="F319" i="1"/>
  <c r="Q321" i="1"/>
  <c r="R321" i="1" s="1"/>
  <c r="P321" i="1"/>
  <c r="O321" i="1"/>
  <c r="K321" i="1"/>
  <c r="A322" i="1"/>
  <c r="G320" i="1"/>
  <c r="C320" i="1"/>
  <c r="E320" i="1"/>
  <c r="J321" i="1" l="1"/>
  <c r="N321" i="1"/>
  <c r="F320" i="1"/>
  <c r="D320" i="1"/>
  <c r="H320" i="1"/>
  <c r="O322" i="1"/>
  <c r="Q322" i="1"/>
  <c r="P322" i="1"/>
  <c r="A323" i="1"/>
  <c r="K322" i="1"/>
  <c r="N322" i="1" s="1"/>
  <c r="K319" i="1"/>
  <c r="C321" i="1"/>
  <c r="G321" i="1"/>
  <c r="E321" i="1"/>
  <c r="J319" i="1" l="1"/>
  <c r="N319" i="1"/>
  <c r="F321" i="1"/>
  <c r="H321" i="1"/>
  <c r="D321" i="1"/>
  <c r="R322" i="1"/>
  <c r="P323" i="1"/>
  <c r="O323" i="1"/>
  <c r="Q323" i="1"/>
  <c r="R323" i="1" s="1"/>
  <c r="A324" i="1"/>
  <c r="K323" i="1"/>
  <c r="N323" i="1" s="1"/>
  <c r="E322" i="1"/>
  <c r="G322" i="1"/>
  <c r="C322" i="1"/>
  <c r="H322" i="1" l="1"/>
  <c r="D322" i="1"/>
  <c r="J322" i="1" s="1"/>
  <c r="F322" i="1"/>
  <c r="Q324" i="1"/>
  <c r="R324" i="1" s="1"/>
  <c r="P324" i="1"/>
  <c r="O324" i="1"/>
  <c r="A325" i="1"/>
  <c r="K324" i="1"/>
  <c r="N324" i="1" s="1"/>
  <c r="E323" i="1"/>
  <c r="G323" i="1"/>
  <c r="C323" i="1"/>
  <c r="D323" i="1" l="1"/>
  <c r="J323" i="1" s="1"/>
  <c r="H323" i="1"/>
  <c r="F323" i="1"/>
  <c r="O325" i="1"/>
  <c r="Q325" i="1"/>
  <c r="R325" i="1" s="1"/>
  <c r="P325" i="1"/>
  <c r="K325" i="1"/>
  <c r="N325" i="1" s="1"/>
  <c r="A326" i="1"/>
  <c r="G324" i="1"/>
  <c r="C324" i="1"/>
  <c r="E324" i="1"/>
  <c r="D324" i="1" l="1"/>
  <c r="J324" i="1" s="1"/>
  <c r="F324" i="1"/>
  <c r="H324" i="1"/>
  <c r="P326" i="1"/>
  <c r="O326" i="1"/>
  <c r="Q326" i="1"/>
  <c r="K326" i="1"/>
  <c r="N326" i="1" s="1"/>
  <c r="A327" i="1"/>
  <c r="G325" i="1"/>
  <c r="E325" i="1"/>
  <c r="C325" i="1"/>
  <c r="D325" i="1" l="1"/>
  <c r="J325" i="1" s="1"/>
  <c r="H325" i="1"/>
  <c r="F325" i="1"/>
  <c r="Q327" i="1"/>
  <c r="P327" i="1"/>
  <c r="O327" i="1"/>
  <c r="A328" i="1"/>
  <c r="K327" i="1"/>
  <c r="N327" i="1" s="1"/>
  <c r="R326" i="1"/>
  <c r="E326" i="1"/>
  <c r="G326" i="1"/>
  <c r="C326" i="1"/>
  <c r="D326" i="1" l="1"/>
  <c r="J326" i="1" s="1"/>
  <c r="H326" i="1"/>
  <c r="F326" i="1"/>
  <c r="Q328" i="1"/>
  <c r="P328" i="1"/>
  <c r="O328" i="1"/>
  <c r="A329" i="1"/>
  <c r="K328" i="1"/>
  <c r="N328" i="1" s="1"/>
  <c r="R327" i="1"/>
  <c r="C327" i="1"/>
  <c r="D327" i="1" l="1"/>
  <c r="J327" i="1" s="1"/>
  <c r="R328" i="1"/>
  <c r="O329" i="1"/>
  <c r="Q329" i="1"/>
  <c r="R329" i="1" s="1"/>
  <c r="P329" i="1"/>
  <c r="K329" i="1"/>
  <c r="N329" i="1" s="1"/>
  <c r="A330" i="1"/>
  <c r="G328" i="1"/>
  <c r="G327" i="1"/>
  <c r="E327" i="1"/>
  <c r="C328" i="1"/>
  <c r="E328" i="1"/>
  <c r="F328" i="1" l="1"/>
  <c r="D328" i="1"/>
  <c r="J328" i="1" s="1"/>
  <c r="H328" i="1"/>
  <c r="F327" i="1"/>
  <c r="H327" i="1"/>
  <c r="O330" i="1"/>
  <c r="Q330" i="1"/>
  <c r="P330" i="1"/>
  <c r="A331" i="1"/>
  <c r="K330" i="1"/>
  <c r="N330" i="1" s="1"/>
  <c r="G329" i="1"/>
  <c r="C329" i="1"/>
  <c r="E329" i="1"/>
  <c r="H329" i="1" l="1"/>
  <c r="D329" i="1"/>
  <c r="J329" i="1" s="1"/>
  <c r="F329" i="1"/>
  <c r="P331" i="1"/>
  <c r="Q331" i="1"/>
  <c r="R331" i="1" s="1"/>
  <c r="O331" i="1"/>
  <c r="A332" i="1"/>
  <c r="K331" i="1"/>
  <c r="N331" i="1" s="1"/>
  <c r="R330" i="1"/>
  <c r="G330" i="1"/>
  <c r="C330" i="1"/>
  <c r="E330" i="1"/>
  <c r="D330" i="1" l="1"/>
  <c r="J330" i="1" s="1"/>
  <c r="F330" i="1"/>
  <c r="H330" i="1"/>
  <c r="Q332" i="1"/>
  <c r="R332" i="1" s="1"/>
  <c r="P332" i="1"/>
  <c r="O332" i="1"/>
  <c r="A333" i="1"/>
  <c r="K332" i="1"/>
  <c r="N332" i="1" s="1"/>
  <c r="C331" i="1"/>
  <c r="G331" i="1"/>
  <c r="E331" i="1"/>
  <c r="H331" i="1" l="1"/>
  <c r="F331" i="1"/>
  <c r="D331" i="1"/>
  <c r="J331" i="1" s="1"/>
  <c r="O333" i="1"/>
  <c r="Q333" i="1"/>
  <c r="R333" i="1" s="1"/>
  <c r="P333" i="1"/>
  <c r="A334" i="1"/>
  <c r="K333" i="1"/>
  <c r="N333" i="1" s="1"/>
  <c r="C332" i="1"/>
  <c r="G332" i="1"/>
  <c r="E332" i="1"/>
  <c r="H332" i="1" l="1"/>
  <c r="F332" i="1"/>
  <c r="D332" i="1"/>
  <c r="J332" i="1" s="1"/>
  <c r="P334" i="1"/>
  <c r="O334" i="1"/>
  <c r="Q334" i="1"/>
  <c r="A335" i="1"/>
  <c r="G333" i="1"/>
  <c r="C333" i="1"/>
  <c r="E333" i="1"/>
  <c r="H333" i="1" l="1"/>
  <c r="F333" i="1"/>
  <c r="D333" i="1"/>
  <c r="J333" i="1" s="1"/>
  <c r="R334" i="1"/>
  <c r="Q335" i="1"/>
  <c r="P335" i="1"/>
  <c r="O335" i="1"/>
  <c r="A336" i="1"/>
  <c r="K335" i="1"/>
  <c r="E334" i="1"/>
  <c r="J335" i="1" l="1"/>
  <c r="N335" i="1"/>
  <c r="F334" i="1"/>
  <c r="Q336" i="1"/>
  <c r="R336" i="1" s="1"/>
  <c r="P336" i="1"/>
  <c r="O336" i="1"/>
  <c r="A337" i="1"/>
  <c r="K336" i="1"/>
  <c r="R335" i="1"/>
  <c r="C334" i="1"/>
  <c r="G334" i="1"/>
  <c r="C335" i="1"/>
  <c r="E335" i="1"/>
  <c r="J336" i="1" l="1"/>
  <c r="N336" i="1"/>
  <c r="F335" i="1"/>
  <c r="D335" i="1"/>
  <c r="D334" i="1"/>
  <c r="H334" i="1"/>
  <c r="I334" i="1" s="1"/>
  <c r="Q337" i="1"/>
  <c r="P337" i="1"/>
  <c r="O337" i="1"/>
  <c r="A338" i="1"/>
  <c r="K337" i="1"/>
  <c r="N337" i="1" s="1"/>
  <c r="C336" i="1"/>
  <c r="G336" i="1"/>
  <c r="E336" i="1"/>
  <c r="G335" i="1"/>
  <c r="D336" i="1" l="1"/>
  <c r="H335" i="1"/>
  <c r="F336" i="1"/>
  <c r="H336" i="1"/>
  <c r="K334" i="1"/>
  <c r="Q338" i="1"/>
  <c r="R338" i="1" s="1"/>
  <c r="O338" i="1"/>
  <c r="P338" i="1"/>
  <c r="A339" i="1"/>
  <c r="K338" i="1"/>
  <c r="N338" i="1" s="1"/>
  <c r="R337" i="1"/>
  <c r="C337" i="1"/>
  <c r="J334" i="1" l="1"/>
  <c r="N334" i="1"/>
  <c r="D337" i="1"/>
  <c r="J337" i="1" s="1"/>
  <c r="O339" i="1"/>
  <c r="Q339" i="1"/>
  <c r="P339" i="1"/>
  <c r="A340" i="1"/>
  <c r="K339" i="1"/>
  <c r="N339" i="1" s="1"/>
  <c r="G337" i="1"/>
  <c r="E338" i="1"/>
  <c r="G338" i="1"/>
  <c r="E337" i="1"/>
  <c r="C338" i="1"/>
  <c r="H338" i="1" l="1"/>
  <c r="D338" i="1"/>
  <c r="J338" i="1" s="1"/>
  <c r="F337" i="1"/>
  <c r="F338" i="1"/>
  <c r="H337" i="1"/>
  <c r="Q340" i="1"/>
  <c r="R340" i="1" s="1"/>
  <c r="P340" i="1"/>
  <c r="O340" i="1"/>
  <c r="A341" i="1"/>
  <c r="K340" i="1"/>
  <c r="N340" i="1" s="1"/>
  <c r="R339" i="1"/>
  <c r="E339" i="1"/>
  <c r="C339" i="1"/>
  <c r="G339" i="1"/>
  <c r="H339" i="1" l="1"/>
  <c r="D339" i="1"/>
  <c r="J339" i="1" s="1"/>
  <c r="F339" i="1"/>
  <c r="P341" i="1"/>
  <c r="Q341" i="1"/>
  <c r="R341" i="1" s="1"/>
  <c r="O341" i="1"/>
  <c r="K341" i="1"/>
  <c r="N341" i="1" s="1"/>
  <c r="A342" i="1"/>
  <c r="E340" i="1"/>
  <c r="C340" i="1"/>
  <c r="G340" i="1"/>
  <c r="H340" i="1" l="1"/>
  <c r="D340" i="1"/>
  <c r="J340" i="1" s="1"/>
  <c r="F340" i="1"/>
  <c r="Q342" i="1"/>
  <c r="R342" i="1" s="1"/>
  <c r="P342" i="1"/>
  <c r="O342" i="1"/>
  <c r="A343" i="1"/>
  <c r="K342" i="1"/>
  <c r="N342" i="1" s="1"/>
  <c r="C341" i="1"/>
  <c r="G341" i="1"/>
  <c r="E341" i="1"/>
  <c r="F341" i="1" l="1"/>
  <c r="H341" i="1"/>
  <c r="D341" i="1"/>
  <c r="J341" i="1" s="1"/>
  <c r="O343" i="1"/>
  <c r="Q343" i="1"/>
  <c r="R343" i="1" s="1"/>
  <c r="P343" i="1"/>
  <c r="A344" i="1"/>
  <c r="K343" i="1"/>
  <c r="N343" i="1" s="1"/>
  <c r="G342" i="1"/>
  <c r="C342" i="1"/>
  <c r="E342" i="1"/>
  <c r="F342" i="1" l="1"/>
  <c r="D342" i="1"/>
  <c r="J342" i="1" s="1"/>
  <c r="H342" i="1"/>
  <c r="O344" i="1"/>
  <c r="Q344" i="1"/>
  <c r="P344" i="1"/>
  <c r="K344" i="1"/>
  <c r="N344" i="1" s="1"/>
  <c r="A345" i="1"/>
  <c r="C343" i="1"/>
  <c r="G343" i="1"/>
  <c r="E343" i="1"/>
  <c r="F343" i="1" l="1"/>
  <c r="H343" i="1"/>
  <c r="D343" i="1"/>
  <c r="J343" i="1" s="1"/>
  <c r="P345" i="1"/>
  <c r="Q345" i="1"/>
  <c r="R345" i="1" s="1"/>
  <c r="O345" i="1"/>
  <c r="A346" i="1"/>
  <c r="K345" i="1"/>
  <c r="N345" i="1" s="1"/>
  <c r="R344" i="1"/>
  <c r="E344" i="1"/>
  <c r="F344" i="1" l="1"/>
  <c r="Q346" i="1"/>
  <c r="P346" i="1"/>
  <c r="O346" i="1"/>
  <c r="A347" i="1"/>
  <c r="K346" i="1"/>
  <c r="N346" i="1" s="1"/>
  <c r="G345" i="1"/>
  <c r="E345" i="1"/>
  <c r="C344" i="1"/>
  <c r="C345" i="1"/>
  <c r="G344" i="1"/>
  <c r="F345" i="1" l="1"/>
  <c r="D344" i="1"/>
  <c r="J344" i="1" s="1"/>
  <c r="H344" i="1"/>
  <c r="D345" i="1"/>
  <c r="J345" i="1" s="1"/>
  <c r="H345" i="1"/>
  <c r="Q347" i="1"/>
  <c r="P347" i="1"/>
  <c r="O347" i="1"/>
  <c r="A348" i="1"/>
  <c r="K347" i="1"/>
  <c r="N347" i="1" s="1"/>
  <c r="R346" i="1"/>
  <c r="E346" i="1"/>
  <c r="F346" i="1" l="1"/>
  <c r="R347" i="1"/>
  <c r="Q348" i="1"/>
  <c r="P348" i="1"/>
  <c r="O348" i="1"/>
  <c r="A349" i="1"/>
  <c r="K348" i="1"/>
  <c r="N348" i="1" s="1"/>
  <c r="G347" i="1"/>
  <c r="C346" i="1"/>
  <c r="G346" i="1"/>
  <c r="H347" i="1" l="1"/>
  <c r="H346" i="1"/>
  <c r="D346" i="1"/>
  <c r="J346" i="1" s="1"/>
  <c r="R348" i="1"/>
  <c r="O349" i="1"/>
  <c r="Q349" i="1"/>
  <c r="P349" i="1"/>
  <c r="A350" i="1"/>
  <c r="C347" i="1"/>
  <c r="G348" i="1"/>
  <c r="E348" i="1"/>
  <c r="E347" i="1"/>
  <c r="C348" i="1"/>
  <c r="D348" i="1" l="1"/>
  <c r="J348" i="1" s="1"/>
  <c r="H348" i="1"/>
  <c r="F347" i="1"/>
  <c r="F348" i="1"/>
  <c r="D347" i="1"/>
  <c r="J347" i="1" s="1"/>
  <c r="Q350" i="1"/>
  <c r="P350" i="1"/>
  <c r="O350" i="1"/>
  <c r="A351" i="1"/>
  <c r="K350" i="1"/>
  <c r="R349" i="1"/>
  <c r="G349" i="1"/>
  <c r="E349" i="1"/>
  <c r="C349" i="1"/>
  <c r="J350" i="1" l="1"/>
  <c r="N350" i="1"/>
  <c r="H349" i="1"/>
  <c r="I349" i="1" s="1"/>
  <c r="D349" i="1"/>
  <c r="F349" i="1"/>
  <c r="R350" i="1"/>
  <c r="Q351" i="1"/>
  <c r="R351" i="1" s="1"/>
  <c r="P351" i="1"/>
  <c r="O351" i="1"/>
  <c r="K351" i="1"/>
  <c r="A352" i="1"/>
  <c r="E350" i="1"/>
  <c r="J351" i="1" l="1"/>
  <c r="N351" i="1"/>
  <c r="F350" i="1"/>
  <c r="O352" i="1"/>
  <c r="P352" i="1"/>
  <c r="Q352" i="1"/>
  <c r="R352" i="1" s="1"/>
  <c r="A353" i="1"/>
  <c r="K352" i="1"/>
  <c r="N352" i="1" s="1"/>
  <c r="K349" i="1"/>
  <c r="C350" i="1"/>
  <c r="G350" i="1"/>
  <c r="G351" i="1"/>
  <c r="C351" i="1"/>
  <c r="E351" i="1"/>
  <c r="J349" i="1" l="1"/>
  <c r="N349" i="1"/>
  <c r="F351" i="1"/>
  <c r="D350" i="1"/>
  <c r="H351" i="1"/>
  <c r="H350" i="1"/>
  <c r="D351" i="1"/>
  <c r="P353" i="1"/>
  <c r="Q353" i="1"/>
  <c r="O353" i="1"/>
  <c r="A354" i="1"/>
  <c r="K353" i="1"/>
  <c r="N353" i="1" s="1"/>
  <c r="G352" i="1"/>
  <c r="C352" i="1"/>
  <c r="E352" i="1"/>
  <c r="D352" i="1" l="1"/>
  <c r="J352" i="1" s="1"/>
  <c r="H352" i="1"/>
  <c r="F352" i="1"/>
  <c r="R353" i="1"/>
  <c r="Q354" i="1"/>
  <c r="P354" i="1"/>
  <c r="O354" i="1"/>
  <c r="A355" i="1"/>
  <c r="K354" i="1"/>
  <c r="N354" i="1" s="1"/>
  <c r="E353" i="1"/>
  <c r="C353" i="1"/>
  <c r="F353" i="1" l="1"/>
  <c r="D353" i="1"/>
  <c r="J353" i="1" s="1"/>
  <c r="R354" i="1"/>
  <c r="P355" i="1"/>
  <c r="O355" i="1"/>
  <c r="Q355" i="1"/>
  <c r="R355" i="1" s="1"/>
  <c r="K355" i="1"/>
  <c r="N355" i="1" s="1"/>
  <c r="A356" i="1"/>
  <c r="G354" i="1"/>
  <c r="E354" i="1"/>
  <c r="C354" i="1"/>
  <c r="G353" i="1"/>
  <c r="H353" i="1" l="1"/>
  <c r="D354" i="1"/>
  <c r="J354" i="1" s="1"/>
  <c r="F354" i="1"/>
  <c r="H354" i="1"/>
  <c r="Q356" i="1"/>
  <c r="P356" i="1"/>
  <c r="O356" i="1"/>
  <c r="K356" i="1"/>
  <c r="N356" i="1" s="1"/>
  <c r="A357" i="1"/>
  <c r="E355" i="1"/>
  <c r="C355" i="1"/>
  <c r="G355" i="1"/>
  <c r="F355" i="1" l="1"/>
  <c r="D355" i="1"/>
  <c r="J355" i="1" s="1"/>
  <c r="H355" i="1"/>
  <c r="R356" i="1"/>
  <c r="Q357" i="1"/>
  <c r="R357" i="1" s="1"/>
  <c r="P357" i="1"/>
  <c r="O357" i="1"/>
  <c r="A358" i="1"/>
  <c r="K357" i="1"/>
  <c r="N357" i="1" s="1"/>
  <c r="E356" i="1"/>
  <c r="F356" i="1" l="1"/>
  <c r="Q358" i="1"/>
  <c r="P358" i="1"/>
  <c r="O358" i="1"/>
  <c r="A359" i="1"/>
  <c r="K358" i="1"/>
  <c r="N358" i="1" s="1"/>
  <c r="G356" i="1"/>
  <c r="E357" i="1"/>
  <c r="G357" i="1"/>
  <c r="C357" i="1"/>
  <c r="C356" i="1"/>
  <c r="D357" i="1" l="1"/>
  <c r="J357" i="1" s="1"/>
  <c r="F357" i="1"/>
  <c r="H357" i="1"/>
  <c r="D356" i="1"/>
  <c r="J356" i="1" s="1"/>
  <c r="H356" i="1"/>
  <c r="Q359" i="1"/>
  <c r="P359" i="1"/>
  <c r="O359" i="1"/>
  <c r="K359" i="1"/>
  <c r="N359" i="1" s="1"/>
  <c r="A360" i="1"/>
  <c r="R358" i="1"/>
  <c r="E358" i="1"/>
  <c r="F358" i="1" l="1"/>
  <c r="R359" i="1"/>
  <c r="O360" i="1"/>
  <c r="Q360" i="1"/>
  <c r="P360" i="1"/>
  <c r="A361" i="1"/>
  <c r="K360" i="1"/>
  <c r="N360" i="1" s="1"/>
  <c r="C358" i="1"/>
  <c r="G359" i="1"/>
  <c r="C359" i="1"/>
  <c r="E359" i="1"/>
  <c r="G358" i="1"/>
  <c r="H359" i="1" l="1"/>
  <c r="D358" i="1"/>
  <c r="J358" i="1" s="1"/>
  <c r="F359" i="1"/>
  <c r="H358" i="1"/>
  <c r="D359" i="1"/>
  <c r="J359" i="1" s="1"/>
  <c r="R360" i="1"/>
  <c r="P361" i="1"/>
  <c r="Q361" i="1"/>
  <c r="R361" i="1" s="1"/>
  <c r="O361" i="1"/>
  <c r="A362" i="1"/>
  <c r="K361" i="1"/>
  <c r="N361" i="1" s="1"/>
  <c r="G360" i="1"/>
  <c r="C360" i="1"/>
  <c r="E360" i="1"/>
  <c r="D360" i="1" l="1"/>
  <c r="J360" i="1" s="1"/>
  <c r="F360" i="1"/>
  <c r="H360" i="1"/>
  <c r="Q362" i="1"/>
  <c r="P362" i="1"/>
  <c r="O362" i="1"/>
  <c r="A363" i="1"/>
  <c r="K362" i="1"/>
  <c r="N362" i="1" s="1"/>
  <c r="E361" i="1"/>
  <c r="G361" i="1"/>
  <c r="C361" i="1"/>
  <c r="H361" i="1" l="1"/>
  <c r="D361" i="1"/>
  <c r="J361" i="1" s="1"/>
  <c r="F361" i="1"/>
  <c r="O363" i="1"/>
  <c r="Q363" i="1"/>
  <c r="P363" i="1"/>
  <c r="A364" i="1"/>
  <c r="K363" i="1"/>
  <c r="N363" i="1" s="1"/>
  <c r="R362" i="1"/>
  <c r="G362" i="1"/>
  <c r="H362" i="1" l="1"/>
  <c r="Q364" i="1"/>
  <c r="P364" i="1"/>
  <c r="O364" i="1"/>
  <c r="A365" i="1"/>
  <c r="R363" i="1"/>
  <c r="E362" i="1"/>
  <c r="E363" i="1"/>
  <c r="C362" i="1"/>
  <c r="F363" i="1" l="1"/>
  <c r="F362" i="1"/>
  <c r="D362" i="1"/>
  <c r="J362" i="1" s="1"/>
  <c r="Q365" i="1"/>
  <c r="P365" i="1"/>
  <c r="O365" i="1"/>
  <c r="A366" i="1"/>
  <c r="K365" i="1"/>
  <c r="R364" i="1"/>
  <c r="G363" i="1"/>
  <c r="C363" i="1"/>
  <c r="E364" i="1"/>
  <c r="J365" i="1" l="1"/>
  <c r="N365" i="1"/>
  <c r="F364" i="1"/>
  <c r="D363" i="1"/>
  <c r="J363" i="1" s="1"/>
  <c r="H363" i="1"/>
  <c r="P366" i="1"/>
  <c r="O366" i="1"/>
  <c r="Q366" i="1"/>
  <c r="K366" i="1"/>
  <c r="A367" i="1"/>
  <c r="R365" i="1"/>
  <c r="C365" i="1"/>
  <c r="G364" i="1"/>
  <c r="G365" i="1"/>
  <c r="C364" i="1"/>
  <c r="J366" i="1" l="1"/>
  <c r="N366" i="1"/>
  <c r="B1081" i="1"/>
  <c r="H365" i="1"/>
  <c r="D365" i="1"/>
  <c r="C1081" i="1" s="1"/>
  <c r="C1090" i="1" s="1"/>
  <c r="B1151" i="1" s="1"/>
  <c r="H364" i="1"/>
  <c r="I364" i="1" s="1"/>
  <c r="D364" i="1"/>
  <c r="Q367" i="1"/>
  <c r="R367" i="1" s="1"/>
  <c r="P367" i="1"/>
  <c r="O367" i="1"/>
  <c r="A368" i="1"/>
  <c r="K367" i="1"/>
  <c r="N367" i="1" s="1"/>
  <c r="R366" i="1"/>
  <c r="C366" i="1"/>
  <c r="E366" i="1"/>
  <c r="G366" i="1"/>
  <c r="E365" i="1"/>
  <c r="D366" i="1" l="1"/>
  <c r="H366" i="1"/>
  <c r="F366" i="1"/>
  <c r="F365" i="1"/>
  <c r="K364" i="1"/>
  <c r="O368" i="1"/>
  <c r="Q368" i="1"/>
  <c r="P368" i="1"/>
  <c r="A369" i="1"/>
  <c r="K368" i="1"/>
  <c r="N368" i="1" s="1"/>
  <c r="C367" i="1"/>
  <c r="E367" i="1"/>
  <c r="G367" i="1"/>
  <c r="J364" i="1" l="1"/>
  <c r="N364" i="1"/>
  <c r="F367" i="1"/>
  <c r="H367" i="1"/>
  <c r="D367" i="1"/>
  <c r="J367" i="1" s="1"/>
  <c r="P369" i="1"/>
  <c r="Q369" i="1"/>
  <c r="R369" i="1" s="1"/>
  <c r="O369" i="1"/>
  <c r="A370" i="1"/>
  <c r="K369" i="1"/>
  <c r="N369" i="1" s="1"/>
  <c r="R368" i="1"/>
  <c r="G368" i="1"/>
  <c r="E368" i="1"/>
  <c r="C368" i="1"/>
  <c r="D368" i="1" l="1"/>
  <c r="J368" i="1" s="1"/>
  <c r="F368" i="1"/>
  <c r="H368" i="1"/>
  <c r="Q370" i="1"/>
  <c r="P370" i="1"/>
  <c r="O370" i="1"/>
  <c r="A371" i="1"/>
  <c r="K370" i="1"/>
  <c r="N370" i="1" s="1"/>
  <c r="E369" i="1"/>
  <c r="G369" i="1"/>
  <c r="C369" i="1"/>
  <c r="H369" i="1" l="1"/>
  <c r="D369" i="1"/>
  <c r="J369" i="1" s="1"/>
  <c r="F369" i="1"/>
  <c r="Q371" i="1"/>
  <c r="P371" i="1"/>
  <c r="O371" i="1"/>
  <c r="A372" i="1"/>
  <c r="K371" i="1"/>
  <c r="N371" i="1" s="1"/>
  <c r="R370" i="1"/>
  <c r="G370" i="1"/>
  <c r="H370" i="1" l="1"/>
  <c r="R371" i="1"/>
  <c r="Q372" i="1"/>
  <c r="P372" i="1"/>
  <c r="O372" i="1"/>
  <c r="A373" i="1"/>
  <c r="K372" i="1"/>
  <c r="N372" i="1" s="1"/>
  <c r="C370" i="1"/>
  <c r="C371" i="1"/>
  <c r="E370" i="1"/>
  <c r="G371" i="1"/>
  <c r="E371" i="1"/>
  <c r="H371" i="1" l="1"/>
  <c r="D370" i="1"/>
  <c r="J370" i="1" s="1"/>
  <c r="D371" i="1"/>
  <c r="J371" i="1" s="1"/>
  <c r="F370" i="1"/>
  <c r="F371" i="1"/>
  <c r="Q373" i="1"/>
  <c r="P373" i="1"/>
  <c r="O373" i="1"/>
  <c r="A374" i="1"/>
  <c r="K373" i="1"/>
  <c r="N373" i="1" s="1"/>
  <c r="R372" i="1"/>
  <c r="E372" i="1"/>
  <c r="F372" i="1" l="1"/>
  <c r="O374" i="1"/>
  <c r="Q374" i="1"/>
  <c r="P374" i="1"/>
  <c r="K374" i="1"/>
  <c r="N374" i="1" s="1"/>
  <c r="A375" i="1"/>
  <c r="R373" i="1"/>
  <c r="G373" i="1"/>
  <c r="G372" i="1"/>
  <c r="C372" i="1"/>
  <c r="H373" i="1" l="1"/>
  <c r="D372" i="1"/>
  <c r="J372" i="1" s="1"/>
  <c r="H372" i="1"/>
  <c r="Q375" i="1"/>
  <c r="R375" i="1" s="1"/>
  <c r="P375" i="1"/>
  <c r="O375" i="1"/>
  <c r="K375" i="1"/>
  <c r="N375" i="1" s="1"/>
  <c r="A376" i="1"/>
  <c r="R374" i="1"/>
  <c r="C373" i="1"/>
  <c r="C374" i="1"/>
  <c r="E373" i="1"/>
  <c r="E374" i="1"/>
  <c r="D374" i="1" l="1"/>
  <c r="J374" i="1" s="1"/>
  <c r="F374" i="1"/>
  <c r="F373" i="1"/>
  <c r="D373" i="1"/>
  <c r="J373" i="1" s="1"/>
  <c r="O376" i="1"/>
  <c r="Q376" i="1"/>
  <c r="R376" i="1" s="1"/>
  <c r="P376" i="1"/>
  <c r="A377" i="1"/>
  <c r="K376" i="1"/>
  <c r="N376" i="1" s="1"/>
  <c r="C375" i="1"/>
  <c r="G375" i="1"/>
  <c r="E375" i="1"/>
  <c r="G374" i="1"/>
  <c r="H375" i="1" l="1"/>
  <c r="H374" i="1"/>
  <c r="F375" i="1"/>
  <c r="D375" i="1"/>
  <c r="J375" i="1" s="1"/>
  <c r="P377" i="1"/>
  <c r="O377" i="1"/>
  <c r="Q377" i="1"/>
  <c r="R377" i="1" s="1"/>
  <c r="A378" i="1"/>
  <c r="K377" i="1"/>
  <c r="N377" i="1" s="1"/>
  <c r="G376" i="1"/>
  <c r="E376" i="1"/>
  <c r="C376" i="1"/>
  <c r="D376" i="1" l="1"/>
  <c r="J376" i="1" s="1"/>
  <c r="F376" i="1"/>
  <c r="H376" i="1"/>
  <c r="Q378" i="1"/>
  <c r="P378" i="1"/>
  <c r="O378" i="1"/>
  <c r="A379" i="1"/>
  <c r="K378" i="1"/>
  <c r="N378" i="1" s="1"/>
  <c r="E377" i="1"/>
  <c r="C377" i="1"/>
  <c r="G377" i="1"/>
  <c r="H377" i="1" l="1"/>
  <c r="D377" i="1"/>
  <c r="J377" i="1" s="1"/>
  <c r="F377" i="1"/>
  <c r="R378" i="1"/>
  <c r="Q379" i="1"/>
  <c r="R379" i="1" s="1"/>
  <c r="P379" i="1"/>
  <c r="O379" i="1"/>
  <c r="A380" i="1"/>
  <c r="G378" i="1"/>
  <c r="H378" i="1" l="1"/>
  <c r="P380" i="1"/>
  <c r="O380" i="1"/>
  <c r="Q380" i="1"/>
  <c r="R380" i="1" s="1"/>
  <c r="A381" i="1"/>
  <c r="K380" i="1"/>
  <c r="C378" i="1"/>
  <c r="E378" i="1"/>
  <c r="G379" i="1"/>
  <c r="C379" i="1"/>
  <c r="E379" i="1"/>
  <c r="J380" i="1" l="1"/>
  <c r="N380" i="1"/>
  <c r="D379" i="1"/>
  <c r="F378" i="1"/>
  <c r="F379" i="1"/>
  <c r="D378" i="1"/>
  <c r="J378" i="1" s="1"/>
  <c r="H379" i="1"/>
  <c r="I379" i="1" s="1"/>
  <c r="Q381" i="1"/>
  <c r="P381" i="1"/>
  <c r="O381" i="1"/>
  <c r="K381" i="1"/>
  <c r="A382" i="1"/>
  <c r="C380" i="1"/>
  <c r="G380" i="1"/>
  <c r="E380" i="1"/>
  <c r="J381" i="1" l="1"/>
  <c r="N381" i="1"/>
  <c r="F380" i="1"/>
  <c r="H380" i="1"/>
  <c r="D380" i="1"/>
  <c r="R381" i="1"/>
  <c r="K379" i="1"/>
  <c r="Q382" i="1"/>
  <c r="P382" i="1"/>
  <c r="O382" i="1"/>
  <c r="A383" i="1"/>
  <c r="K382" i="1"/>
  <c r="N382" i="1" s="1"/>
  <c r="G381" i="1"/>
  <c r="J379" i="1" l="1"/>
  <c r="N379" i="1"/>
  <c r="H381" i="1"/>
  <c r="Q383" i="1"/>
  <c r="P383" i="1"/>
  <c r="O383" i="1"/>
  <c r="A384" i="1"/>
  <c r="K383" i="1"/>
  <c r="N383" i="1" s="1"/>
  <c r="R382" i="1"/>
  <c r="G382" i="1"/>
  <c r="C381" i="1"/>
  <c r="E381" i="1"/>
  <c r="H382" i="1" l="1"/>
  <c r="D381" i="1"/>
  <c r="F381" i="1"/>
  <c r="O384" i="1"/>
  <c r="Q384" i="1"/>
  <c r="R384" i="1" s="1"/>
  <c r="P384" i="1"/>
  <c r="A385" i="1"/>
  <c r="K384" i="1"/>
  <c r="N384" i="1" s="1"/>
  <c r="R383" i="1"/>
  <c r="E382" i="1"/>
  <c r="C382" i="1"/>
  <c r="C383" i="1"/>
  <c r="D383" i="1" l="1"/>
  <c r="J383" i="1" s="1"/>
  <c r="F382" i="1"/>
  <c r="D382" i="1"/>
  <c r="J382" i="1" s="1"/>
  <c r="P385" i="1"/>
  <c r="Q385" i="1"/>
  <c r="R385" i="1" s="1"/>
  <c r="O385" i="1"/>
  <c r="K385" i="1"/>
  <c r="N385" i="1" s="1"/>
  <c r="A386" i="1"/>
  <c r="G384" i="1"/>
  <c r="E383" i="1"/>
  <c r="C384" i="1"/>
  <c r="E384" i="1"/>
  <c r="G383" i="1"/>
  <c r="H383" i="1" l="1"/>
  <c r="D384" i="1"/>
  <c r="J384" i="1" s="1"/>
  <c r="F383" i="1"/>
  <c r="F384" i="1"/>
  <c r="H384" i="1"/>
  <c r="Q386" i="1"/>
  <c r="P386" i="1"/>
  <c r="O386" i="1"/>
  <c r="A387" i="1"/>
  <c r="K386" i="1"/>
  <c r="N386" i="1" s="1"/>
  <c r="C385" i="1"/>
  <c r="E385" i="1"/>
  <c r="G385" i="1"/>
  <c r="D385" i="1" l="1"/>
  <c r="J385" i="1" s="1"/>
  <c r="H385" i="1"/>
  <c r="F385" i="1"/>
  <c r="R386" i="1"/>
  <c r="Q387" i="1"/>
  <c r="P387" i="1"/>
  <c r="O387" i="1"/>
  <c r="A388" i="1"/>
  <c r="K387" i="1"/>
  <c r="N387" i="1" s="1"/>
  <c r="E386" i="1"/>
  <c r="F386" i="1" l="1"/>
  <c r="O388" i="1"/>
  <c r="Q388" i="1"/>
  <c r="P388" i="1"/>
  <c r="A389" i="1"/>
  <c r="K388" i="1"/>
  <c r="N388" i="1" s="1"/>
  <c r="R387" i="1"/>
  <c r="C386" i="1"/>
  <c r="G387" i="1"/>
  <c r="G386" i="1"/>
  <c r="H387" i="1" l="1"/>
  <c r="H386" i="1"/>
  <c r="D386" i="1"/>
  <c r="J386" i="1" s="1"/>
  <c r="O389" i="1"/>
  <c r="Q389" i="1"/>
  <c r="P389" i="1"/>
  <c r="K389" i="1"/>
  <c r="N389" i="1" s="1"/>
  <c r="A390" i="1"/>
  <c r="R388" i="1"/>
  <c r="C387" i="1"/>
  <c r="C388" i="1"/>
  <c r="E388" i="1"/>
  <c r="E387" i="1"/>
  <c r="G388" i="1"/>
  <c r="H388" i="1" l="1"/>
  <c r="F387" i="1"/>
  <c r="F388" i="1"/>
  <c r="D388" i="1"/>
  <c r="J388" i="1" s="1"/>
  <c r="D387" i="1"/>
  <c r="J387" i="1" s="1"/>
  <c r="R389" i="1"/>
  <c r="P390" i="1"/>
  <c r="Q390" i="1"/>
  <c r="O390" i="1"/>
  <c r="A391" i="1"/>
  <c r="K390" i="1"/>
  <c r="N390" i="1" s="1"/>
  <c r="G389" i="1"/>
  <c r="H389" i="1" l="1"/>
  <c r="Q391" i="1"/>
  <c r="P391" i="1"/>
  <c r="O391" i="1"/>
  <c r="A392" i="1"/>
  <c r="K391" i="1"/>
  <c r="N391" i="1" s="1"/>
  <c r="R390" i="1"/>
  <c r="C389" i="1"/>
  <c r="E389" i="1"/>
  <c r="E390" i="1"/>
  <c r="F390" i="1" l="1"/>
  <c r="F389" i="1"/>
  <c r="D389" i="1"/>
  <c r="J389" i="1" s="1"/>
  <c r="O392" i="1"/>
  <c r="Q392" i="1"/>
  <c r="P392" i="1"/>
  <c r="A393" i="1"/>
  <c r="K392" i="1"/>
  <c r="N392" i="1" s="1"/>
  <c r="R391" i="1"/>
  <c r="C390" i="1"/>
  <c r="C391" i="1"/>
  <c r="G390" i="1"/>
  <c r="D391" i="1" l="1"/>
  <c r="J391" i="1" s="1"/>
  <c r="H390" i="1"/>
  <c r="D390" i="1"/>
  <c r="J390" i="1" s="1"/>
  <c r="P393" i="1"/>
  <c r="Q393" i="1"/>
  <c r="O393" i="1"/>
  <c r="A394" i="1"/>
  <c r="K393" i="1"/>
  <c r="N393" i="1" s="1"/>
  <c r="R392" i="1"/>
  <c r="E391" i="1"/>
  <c r="G391" i="1"/>
  <c r="E392" i="1"/>
  <c r="F392" i="1" l="1"/>
  <c r="H391" i="1"/>
  <c r="F391" i="1"/>
  <c r="R393" i="1"/>
  <c r="Q394" i="1"/>
  <c r="R394" i="1" s="1"/>
  <c r="P394" i="1"/>
  <c r="O394" i="1"/>
  <c r="A395" i="1"/>
  <c r="C392" i="1"/>
  <c r="E393" i="1"/>
  <c r="G392" i="1"/>
  <c r="F393" i="1" l="1"/>
  <c r="H392" i="1"/>
  <c r="D392" i="1"/>
  <c r="J392" i="1" s="1"/>
  <c r="P395" i="1"/>
  <c r="O395" i="1"/>
  <c r="Q395" i="1"/>
  <c r="R395" i="1" s="1"/>
  <c r="A396" i="1"/>
  <c r="K395" i="1"/>
  <c r="G394" i="1"/>
  <c r="E394" i="1"/>
  <c r="C393" i="1"/>
  <c r="G393" i="1"/>
  <c r="C394" i="1"/>
  <c r="J395" i="1" l="1"/>
  <c r="N395" i="1"/>
  <c r="H393" i="1"/>
  <c r="D393" i="1"/>
  <c r="J393" i="1" s="1"/>
  <c r="D394" i="1"/>
  <c r="F394" i="1"/>
  <c r="H394" i="1"/>
  <c r="I394" i="1" s="1"/>
  <c r="Q396" i="1"/>
  <c r="P396" i="1"/>
  <c r="O396" i="1"/>
  <c r="A397" i="1"/>
  <c r="K396" i="1"/>
  <c r="G395" i="1"/>
  <c r="C395" i="1"/>
  <c r="E395" i="1"/>
  <c r="J396" i="1" l="1"/>
  <c r="N396" i="1"/>
  <c r="F395" i="1"/>
  <c r="D395" i="1"/>
  <c r="H395" i="1"/>
  <c r="R396" i="1"/>
  <c r="K394" i="1"/>
  <c r="O397" i="1"/>
  <c r="Q397" i="1"/>
  <c r="P397" i="1"/>
  <c r="A398" i="1"/>
  <c r="K397" i="1"/>
  <c r="N397" i="1" s="1"/>
  <c r="C396" i="1"/>
  <c r="J394" i="1" l="1"/>
  <c r="N394" i="1"/>
  <c r="D396" i="1"/>
  <c r="P398" i="1"/>
  <c r="Q398" i="1"/>
  <c r="O398" i="1"/>
  <c r="A399" i="1"/>
  <c r="K398" i="1"/>
  <c r="N398" i="1" s="1"/>
  <c r="R397" i="1"/>
  <c r="G396" i="1"/>
  <c r="E397" i="1"/>
  <c r="E396" i="1"/>
  <c r="C397" i="1"/>
  <c r="G397" i="1"/>
  <c r="F397" i="1" l="1"/>
  <c r="H397" i="1"/>
  <c r="D397" i="1"/>
  <c r="J397" i="1" s="1"/>
  <c r="F396" i="1"/>
  <c r="H396" i="1"/>
  <c r="R398" i="1"/>
  <c r="Q399" i="1"/>
  <c r="R399" i="1" s="1"/>
  <c r="P399" i="1"/>
  <c r="O399" i="1"/>
  <c r="A400" i="1"/>
  <c r="K399" i="1"/>
  <c r="N399" i="1" s="1"/>
  <c r="C398" i="1"/>
  <c r="E398" i="1"/>
  <c r="G398" i="1"/>
  <c r="F398" i="1" l="1"/>
  <c r="H398" i="1"/>
  <c r="D398" i="1"/>
  <c r="J398" i="1" s="1"/>
  <c r="O400" i="1"/>
  <c r="P400" i="1"/>
  <c r="Q400" i="1"/>
  <c r="R400" i="1" s="1"/>
  <c r="A401" i="1"/>
  <c r="K400" i="1"/>
  <c r="N400" i="1" s="1"/>
  <c r="C399" i="1"/>
  <c r="E399" i="1"/>
  <c r="G399" i="1"/>
  <c r="H399" i="1" l="1"/>
  <c r="F399" i="1"/>
  <c r="D399" i="1"/>
  <c r="J399" i="1" s="1"/>
  <c r="P401" i="1"/>
  <c r="Q401" i="1"/>
  <c r="R401" i="1" s="1"/>
  <c r="O401" i="1"/>
  <c r="K401" i="1"/>
  <c r="N401" i="1" s="1"/>
  <c r="A402" i="1"/>
  <c r="G400" i="1"/>
  <c r="C400" i="1"/>
  <c r="E400" i="1"/>
  <c r="D400" i="1" l="1"/>
  <c r="J400" i="1" s="1"/>
  <c r="F400" i="1"/>
  <c r="H400" i="1"/>
  <c r="Q402" i="1"/>
  <c r="P402" i="1"/>
  <c r="O402" i="1"/>
  <c r="A403" i="1"/>
  <c r="K402" i="1"/>
  <c r="N402" i="1" s="1"/>
  <c r="E401" i="1"/>
  <c r="C401" i="1"/>
  <c r="G401" i="1"/>
  <c r="D401" i="1" l="1"/>
  <c r="J401" i="1" s="1"/>
  <c r="H401" i="1"/>
  <c r="F401" i="1"/>
  <c r="R402" i="1"/>
  <c r="Q403" i="1"/>
  <c r="R403" i="1" s="1"/>
  <c r="P403" i="1"/>
  <c r="O403" i="1"/>
  <c r="A404" i="1"/>
  <c r="K403" i="1"/>
  <c r="N403" i="1" s="1"/>
  <c r="C402" i="1"/>
  <c r="D402" i="1" l="1"/>
  <c r="J402" i="1" s="1"/>
  <c r="Q404" i="1"/>
  <c r="P404" i="1"/>
  <c r="O404" i="1"/>
  <c r="K404" i="1"/>
  <c r="N404" i="1" s="1"/>
  <c r="A405" i="1"/>
  <c r="G403" i="1"/>
  <c r="G402" i="1"/>
  <c r="E402" i="1"/>
  <c r="E403" i="1"/>
  <c r="C403" i="1"/>
  <c r="D403" i="1" l="1"/>
  <c r="J403" i="1" s="1"/>
  <c r="F403" i="1"/>
  <c r="F402" i="1"/>
  <c r="H403" i="1"/>
  <c r="H402" i="1"/>
  <c r="R404" i="1"/>
  <c r="O405" i="1"/>
  <c r="P405" i="1"/>
  <c r="Q405" i="1"/>
  <c r="R405" i="1" s="1"/>
  <c r="A406" i="1"/>
  <c r="K405" i="1"/>
  <c r="N405" i="1" s="1"/>
  <c r="E404" i="1"/>
  <c r="C404" i="1"/>
  <c r="G404" i="1"/>
  <c r="H404" i="1" l="1"/>
  <c r="F404" i="1"/>
  <c r="D404" i="1"/>
  <c r="J404" i="1" s="1"/>
  <c r="P406" i="1"/>
  <c r="Q406" i="1"/>
  <c r="O406" i="1"/>
  <c r="A407" i="1"/>
  <c r="K406" i="1"/>
  <c r="N406" i="1" s="1"/>
  <c r="G405" i="1"/>
  <c r="E405" i="1"/>
  <c r="C405" i="1"/>
  <c r="D405" i="1" l="1"/>
  <c r="J405" i="1" s="1"/>
  <c r="F405" i="1"/>
  <c r="H405" i="1"/>
  <c r="Q407" i="1"/>
  <c r="P407" i="1"/>
  <c r="O407" i="1"/>
  <c r="A408" i="1"/>
  <c r="K407" i="1"/>
  <c r="N407" i="1" s="1"/>
  <c r="R406" i="1"/>
  <c r="E406" i="1"/>
  <c r="F406" i="1" l="1"/>
  <c r="R407" i="1"/>
  <c r="O408" i="1"/>
  <c r="Q408" i="1"/>
  <c r="R408" i="1" s="1"/>
  <c r="P408" i="1"/>
  <c r="A409" i="1"/>
  <c r="K408" i="1"/>
  <c r="N408" i="1" s="1"/>
  <c r="C407" i="1"/>
  <c r="G406" i="1"/>
  <c r="C406" i="1"/>
  <c r="D407" i="1" l="1"/>
  <c r="J407" i="1" s="1"/>
  <c r="D406" i="1"/>
  <c r="J406" i="1" s="1"/>
  <c r="H406" i="1"/>
  <c r="P409" i="1"/>
  <c r="Q409" i="1"/>
  <c r="R409" i="1" s="1"/>
  <c r="O409" i="1"/>
  <c r="A410" i="1"/>
  <c r="G407" i="1"/>
  <c r="E407" i="1"/>
  <c r="G408" i="1"/>
  <c r="E408" i="1"/>
  <c r="C408" i="1"/>
  <c r="F407" i="1" l="1"/>
  <c r="F408" i="1"/>
  <c r="H407" i="1"/>
  <c r="D408" i="1"/>
  <c r="J408" i="1" s="1"/>
  <c r="H408" i="1"/>
  <c r="Q410" i="1"/>
  <c r="R410" i="1" s="1"/>
  <c r="O410" i="1"/>
  <c r="P410" i="1"/>
  <c r="A411" i="1"/>
  <c r="K410" i="1"/>
  <c r="E409" i="1"/>
  <c r="G409" i="1"/>
  <c r="C409" i="1"/>
  <c r="J410" i="1" l="1"/>
  <c r="N410" i="1"/>
  <c r="H409" i="1"/>
  <c r="I409" i="1" s="1"/>
  <c r="D409" i="1"/>
  <c r="F409" i="1"/>
  <c r="Q411" i="1"/>
  <c r="P411" i="1"/>
  <c r="O411" i="1"/>
  <c r="K411" i="1"/>
  <c r="A412" i="1"/>
  <c r="G410" i="1"/>
  <c r="E410" i="1"/>
  <c r="C410" i="1"/>
  <c r="J411" i="1" l="1"/>
  <c r="N411" i="1"/>
  <c r="F410" i="1"/>
  <c r="D410" i="1"/>
  <c r="H410" i="1"/>
  <c r="Q412" i="1"/>
  <c r="P412" i="1"/>
  <c r="O412" i="1"/>
  <c r="A413" i="1"/>
  <c r="K412" i="1"/>
  <c r="N412" i="1" s="1"/>
  <c r="R411" i="1"/>
  <c r="K409" i="1"/>
  <c r="G411" i="1"/>
  <c r="J409" i="1" l="1"/>
  <c r="N409" i="1"/>
  <c r="H411" i="1"/>
  <c r="O413" i="1"/>
  <c r="Q413" i="1"/>
  <c r="P413" i="1"/>
  <c r="A414" i="1"/>
  <c r="K413" i="1"/>
  <c r="N413" i="1" s="1"/>
  <c r="R412" i="1"/>
  <c r="G412" i="1"/>
  <c r="C412" i="1"/>
  <c r="E411" i="1"/>
  <c r="E412" i="1"/>
  <c r="C411" i="1"/>
  <c r="D411" i="1" l="1"/>
  <c r="F412" i="1"/>
  <c r="H412" i="1"/>
  <c r="F411" i="1"/>
  <c r="D412" i="1"/>
  <c r="J412" i="1" s="1"/>
  <c r="P414" i="1"/>
  <c r="Q414" i="1"/>
  <c r="O414" i="1"/>
  <c r="A415" i="1"/>
  <c r="K414" i="1"/>
  <c r="N414" i="1" s="1"/>
  <c r="R413" i="1"/>
  <c r="C413" i="1"/>
  <c r="D413" i="1" l="1"/>
  <c r="J413" i="1" s="1"/>
  <c r="Q415" i="1"/>
  <c r="R415" i="1" s="1"/>
  <c r="O415" i="1"/>
  <c r="P415" i="1"/>
  <c r="A416" i="1"/>
  <c r="K415" i="1"/>
  <c r="N415" i="1" s="1"/>
  <c r="R414" i="1"/>
  <c r="E413" i="1"/>
  <c r="G413" i="1"/>
  <c r="G414" i="1"/>
  <c r="H414" i="1" l="1"/>
  <c r="H413" i="1"/>
  <c r="F413" i="1"/>
  <c r="O416" i="1"/>
  <c r="Q416" i="1"/>
  <c r="P416" i="1"/>
  <c r="A417" i="1"/>
  <c r="K416" i="1"/>
  <c r="N416" i="1" s="1"/>
  <c r="C415" i="1"/>
  <c r="G415" i="1"/>
  <c r="E415" i="1"/>
  <c r="E414" i="1"/>
  <c r="C414" i="1"/>
  <c r="F414" i="1" l="1"/>
  <c r="D414" i="1"/>
  <c r="J414" i="1" s="1"/>
  <c r="F415" i="1"/>
  <c r="H415" i="1"/>
  <c r="D415" i="1"/>
  <c r="J415" i="1" s="1"/>
  <c r="P417" i="1"/>
  <c r="Q417" i="1"/>
  <c r="R417" i="1" s="1"/>
  <c r="O417" i="1"/>
  <c r="A418" i="1"/>
  <c r="K417" i="1"/>
  <c r="N417" i="1" s="1"/>
  <c r="R416" i="1"/>
  <c r="C416" i="1"/>
  <c r="E416" i="1"/>
  <c r="G416" i="1"/>
  <c r="D416" i="1" l="1"/>
  <c r="J416" i="1" s="1"/>
  <c r="H416" i="1"/>
  <c r="F416" i="1"/>
  <c r="Q418" i="1"/>
  <c r="R418" i="1" s="1"/>
  <c r="P418" i="1"/>
  <c r="O418" i="1"/>
  <c r="A419" i="1"/>
  <c r="K418" i="1"/>
  <c r="N418" i="1" s="1"/>
  <c r="E417" i="1"/>
  <c r="G417" i="1"/>
  <c r="C417" i="1"/>
  <c r="D417" i="1" l="1"/>
  <c r="J417" i="1" s="1"/>
  <c r="H417" i="1"/>
  <c r="F417" i="1"/>
  <c r="Q419" i="1"/>
  <c r="P419" i="1"/>
  <c r="O419" i="1"/>
  <c r="K419" i="1"/>
  <c r="N419" i="1" s="1"/>
  <c r="A420" i="1"/>
  <c r="G418" i="1"/>
  <c r="C418" i="1"/>
  <c r="E418" i="1"/>
  <c r="D418" i="1" l="1"/>
  <c r="J418" i="1" s="1"/>
  <c r="F418" i="1"/>
  <c r="H418" i="1"/>
  <c r="O420" i="1"/>
  <c r="Q420" i="1"/>
  <c r="R420" i="1" s="1"/>
  <c r="P420" i="1"/>
  <c r="A421" i="1"/>
  <c r="K420" i="1"/>
  <c r="N420" i="1" s="1"/>
  <c r="R419" i="1"/>
  <c r="G419" i="1"/>
  <c r="H419" i="1" l="1"/>
  <c r="O421" i="1"/>
  <c r="Q421" i="1"/>
  <c r="P421" i="1"/>
  <c r="A422" i="1"/>
  <c r="K421" i="1"/>
  <c r="N421" i="1" s="1"/>
  <c r="E420" i="1"/>
  <c r="C419" i="1"/>
  <c r="C420" i="1"/>
  <c r="E419" i="1"/>
  <c r="G420" i="1"/>
  <c r="D419" i="1" l="1"/>
  <c r="J419" i="1" s="1"/>
  <c r="D420" i="1"/>
  <c r="J420" i="1" s="1"/>
  <c r="F419" i="1"/>
  <c r="F420" i="1"/>
  <c r="H420" i="1"/>
  <c r="P422" i="1"/>
  <c r="Q422" i="1"/>
  <c r="R422" i="1" s="1"/>
  <c r="O422" i="1"/>
  <c r="A423" i="1"/>
  <c r="K422" i="1"/>
  <c r="N422" i="1" s="1"/>
  <c r="R421" i="1"/>
  <c r="G421" i="1"/>
  <c r="H421" i="1" l="1"/>
  <c r="Q423" i="1"/>
  <c r="P423" i="1"/>
  <c r="O423" i="1"/>
  <c r="A424" i="1"/>
  <c r="K423" i="1"/>
  <c r="N423" i="1" s="1"/>
  <c r="C421" i="1"/>
  <c r="E422" i="1"/>
  <c r="C422" i="1"/>
  <c r="G422" i="1"/>
  <c r="E421" i="1"/>
  <c r="H422" i="1" l="1"/>
  <c r="F421" i="1"/>
  <c r="D422" i="1"/>
  <c r="J422" i="1" s="1"/>
  <c r="F422" i="1"/>
  <c r="D421" i="1"/>
  <c r="J421" i="1" s="1"/>
  <c r="R423" i="1"/>
  <c r="O424" i="1"/>
  <c r="Q424" i="1"/>
  <c r="P424" i="1"/>
  <c r="A425" i="1"/>
  <c r="E423" i="1"/>
  <c r="C423" i="1"/>
  <c r="G423" i="1"/>
  <c r="F423" i="1" l="1"/>
  <c r="H423" i="1"/>
  <c r="D423" i="1"/>
  <c r="J423" i="1" s="1"/>
  <c r="P425" i="1"/>
  <c r="Q425" i="1"/>
  <c r="R425" i="1" s="1"/>
  <c r="O425" i="1"/>
  <c r="A426" i="1"/>
  <c r="K425" i="1"/>
  <c r="R424" i="1"/>
  <c r="G424" i="1"/>
  <c r="J425" i="1" l="1"/>
  <c r="N425" i="1"/>
  <c r="H424" i="1"/>
  <c r="I424" i="1" s="1"/>
  <c r="Q426" i="1"/>
  <c r="R426" i="1" s="1"/>
  <c r="P426" i="1"/>
  <c r="O426" i="1"/>
  <c r="K426" i="1"/>
  <c r="A427" i="1"/>
  <c r="C424" i="1"/>
  <c r="C425" i="1"/>
  <c r="G425" i="1"/>
  <c r="E425" i="1"/>
  <c r="E424" i="1"/>
  <c r="J426" i="1" l="1"/>
  <c r="N426" i="1"/>
  <c r="F425" i="1"/>
  <c r="F424" i="1"/>
  <c r="D424" i="1"/>
  <c r="H425" i="1"/>
  <c r="D425" i="1"/>
  <c r="P427" i="1"/>
  <c r="O427" i="1"/>
  <c r="Q427" i="1"/>
  <c r="R427" i="1" s="1"/>
  <c r="A428" i="1"/>
  <c r="K427" i="1"/>
  <c r="N427" i="1" s="1"/>
  <c r="K424" i="1"/>
  <c r="G426" i="1"/>
  <c r="C426" i="1"/>
  <c r="E426" i="1"/>
  <c r="J424" i="1" l="1"/>
  <c r="N424" i="1"/>
  <c r="D426" i="1"/>
  <c r="F426" i="1"/>
  <c r="H426" i="1"/>
  <c r="Q428" i="1"/>
  <c r="P428" i="1"/>
  <c r="O428" i="1"/>
  <c r="A429" i="1"/>
  <c r="K428" i="1"/>
  <c r="N428" i="1" s="1"/>
  <c r="C427" i="1"/>
  <c r="G427" i="1"/>
  <c r="E427" i="1"/>
  <c r="F427" i="1" l="1"/>
  <c r="D427" i="1"/>
  <c r="J427" i="1" s="1"/>
  <c r="H427" i="1"/>
  <c r="Q429" i="1"/>
  <c r="O429" i="1"/>
  <c r="P429" i="1"/>
  <c r="A430" i="1"/>
  <c r="K429" i="1"/>
  <c r="N429" i="1" s="1"/>
  <c r="R428" i="1"/>
  <c r="C428" i="1"/>
  <c r="D428" i="1" l="1"/>
  <c r="J428" i="1" s="1"/>
  <c r="R429" i="1"/>
  <c r="P430" i="1"/>
  <c r="Q430" i="1"/>
  <c r="O430" i="1"/>
  <c r="A431" i="1"/>
  <c r="K430" i="1"/>
  <c r="N430" i="1" s="1"/>
  <c r="E429" i="1"/>
  <c r="E428" i="1"/>
  <c r="G428" i="1"/>
  <c r="F429" i="1" l="1"/>
  <c r="H428" i="1"/>
  <c r="F428" i="1"/>
  <c r="Q431" i="1"/>
  <c r="O431" i="1"/>
  <c r="P431" i="1"/>
  <c r="K431" i="1"/>
  <c r="N431" i="1" s="1"/>
  <c r="A432" i="1"/>
  <c r="R430" i="1"/>
  <c r="C430" i="1"/>
  <c r="G430" i="1"/>
  <c r="G429" i="1"/>
  <c r="C429" i="1"/>
  <c r="H430" i="1" l="1"/>
  <c r="H429" i="1"/>
  <c r="D429" i="1"/>
  <c r="J429" i="1" s="1"/>
  <c r="D430" i="1"/>
  <c r="J430" i="1" s="1"/>
  <c r="R431" i="1"/>
  <c r="O432" i="1"/>
  <c r="Q432" i="1"/>
  <c r="P432" i="1"/>
  <c r="A433" i="1"/>
  <c r="K432" i="1"/>
  <c r="N432" i="1" s="1"/>
  <c r="G431" i="1"/>
  <c r="C431" i="1"/>
  <c r="E430" i="1"/>
  <c r="H431" i="1" l="1"/>
  <c r="D431" i="1"/>
  <c r="J431" i="1" s="1"/>
  <c r="F430" i="1"/>
  <c r="P433" i="1"/>
  <c r="Q433" i="1"/>
  <c r="R433" i="1" s="1"/>
  <c r="O433" i="1"/>
  <c r="A434" i="1"/>
  <c r="K433" i="1"/>
  <c r="N433" i="1" s="1"/>
  <c r="R432" i="1"/>
  <c r="E432" i="1"/>
  <c r="G432" i="1"/>
  <c r="E431" i="1"/>
  <c r="C432" i="1"/>
  <c r="F431" i="1" l="1"/>
  <c r="D432" i="1"/>
  <c r="J432" i="1" s="1"/>
  <c r="F432" i="1"/>
  <c r="H432" i="1"/>
  <c r="Q434" i="1"/>
  <c r="R434" i="1" s="1"/>
  <c r="P434" i="1"/>
  <c r="O434" i="1"/>
  <c r="K434" i="1"/>
  <c r="N434" i="1" s="1"/>
  <c r="A435" i="1"/>
  <c r="G433" i="1"/>
  <c r="E433" i="1"/>
  <c r="C433" i="1"/>
  <c r="D433" i="1" l="1"/>
  <c r="J433" i="1" s="1"/>
  <c r="H433" i="1"/>
  <c r="F433" i="1"/>
  <c r="O435" i="1"/>
  <c r="Q435" i="1"/>
  <c r="P435" i="1"/>
  <c r="K435" i="1"/>
  <c r="N435" i="1" s="1"/>
  <c r="A436" i="1"/>
  <c r="C434" i="1"/>
  <c r="G434" i="1"/>
  <c r="E434" i="1"/>
  <c r="H434" i="1" l="1"/>
  <c r="F434" i="1"/>
  <c r="D434" i="1"/>
  <c r="J434" i="1" s="1"/>
  <c r="R435" i="1"/>
  <c r="P436" i="1"/>
  <c r="Q436" i="1"/>
  <c r="R436" i="1" s="1"/>
  <c r="O436" i="1"/>
  <c r="A437" i="1"/>
  <c r="K436" i="1"/>
  <c r="N436" i="1" s="1"/>
  <c r="G435" i="1"/>
  <c r="C435" i="1"/>
  <c r="E435" i="1"/>
  <c r="F435" i="1" l="1"/>
  <c r="D435" i="1"/>
  <c r="J435" i="1" s="1"/>
  <c r="H435" i="1"/>
  <c r="Q437" i="1"/>
  <c r="O437" i="1"/>
  <c r="P437" i="1"/>
  <c r="A438" i="1"/>
  <c r="K437" i="1"/>
  <c r="N437" i="1" s="1"/>
  <c r="C436" i="1"/>
  <c r="G436" i="1"/>
  <c r="E436" i="1"/>
  <c r="F436" i="1" l="1"/>
  <c r="H436" i="1"/>
  <c r="D436" i="1"/>
  <c r="J436" i="1" s="1"/>
  <c r="P438" i="1"/>
  <c r="Q438" i="1"/>
  <c r="R438" i="1" s="1"/>
  <c r="O438" i="1"/>
  <c r="A439" i="1"/>
  <c r="K438" i="1"/>
  <c r="N438" i="1" s="1"/>
  <c r="R437" i="1"/>
  <c r="C437" i="1"/>
  <c r="G437" i="1"/>
  <c r="E437" i="1"/>
  <c r="D437" i="1" l="1"/>
  <c r="J437" i="1" s="1"/>
  <c r="F437" i="1"/>
  <c r="H437" i="1"/>
  <c r="Q439" i="1"/>
  <c r="P439" i="1"/>
  <c r="O439" i="1"/>
  <c r="A440" i="1"/>
  <c r="E438" i="1"/>
  <c r="G438" i="1"/>
  <c r="C438" i="1"/>
  <c r="H438" i="1" l="1"/>
  <c r="D438" i="1"/>
  <c r="J438" i="1" s="1"/>
  <c r="F438" i="1"/>
  <c r="O440" i="1"/>
  <c r="Q440" i="1"/>
  <c r="P440" i="1"/>
  <c r="A441" i="1"/>
  <c r="K440" i="1"/>
  <c r="R439" i="1"/>
  <c r="C439" i="1"/>
  <c r="J440" i="1" l="1"/>
  <c r="N440" i="1"/>
  <c r="D439" i="1"/>
  <c r="P441" i="1"/>
  <c r="O441" i="1"/>
  <c r="Q441" i="1"/>
  <c r="R441" i="1" s="1"/>
  <c r="A442" i="1"/>
  <c r="K441" i="1"/>
  <c r="R440" i="1"/>
  <c r="E439" i="1"/>
  <c r="G440" i="1"/>
  <c r="G439" i="1"/>
  <c r="J441" i="1" l="1"/>
  <c r="N441" i="1"/>
  <c r="H440" i="1"/>
  <c r="F439" i="1"/>
  <c r="H439" i="1"/>
  <c r="I439" i="1" s="1"/>
  <c r="Q442" i="1"/>
  <c r="R442" i="1" s="1"/>
  <c r="P442" i="1"/>
  <c r="O442" i="1"/>
  <c r="A443" i="1"/>
  <c r="K442" i="1"/>
  <c r="N442" i="1" s="1"/>
  <c r="E441" i="1"/>
  <c r="E440" i="1"/>
  <c r="G441" i="1"/>
  <c r="C440" i="1"/>
  <c r="C441" i="1"/>
  <c r="F440" i="1" l="1"/>
  <c r="D440" i="1"/>
  <c r="H441" i="1"/>
  <c r="D441" i="1"/>
  <c r="F441" i="1"/>
  <c r="K439" i="1"/>
  <c r="Q443" i="1"/>
  <c r="R443" i="1" s="1"/>
  <c r="P443" i="1"/>
  <c r="O443" i="1"/>
  <c r="A444" i="1"/>
  <c r="K443" i="1"/>
  <c r="N443" i="1" s="1"/>
  <c r="C442" i="1"/>
  <c r="E442" i="1"/>
  <c r="G442" i="1"/>
  <c r="J439" i="1" l="1"/>
  <c r="N439" i="1"/>
  <c r="F442" i="1"/>
  <c r="D442" i="1"/>
  <c r="J442" i="1" s="1"/>
  <c r="H442" i="1"/>
  <c r="Q444" i="1"/>
  <c r="P444" i="1"/>
  <c r="O444" i="1"/>
  <c r="A445" i="1"/>
  <c r="K444" i="1"/>
  <c r="N444" i="1" s="1"/>
  <c r="C443" i="1"/>
  <c r="G443" i="1"/>
  <c r="E443" i="1"/>
  <c r="D443" i="1" l="1"/>
  <c r="J443" i="1" s="1"/>
  <c r="F443" i="1"/>
  <c r="H443" i="1"/>
  <c r="R444" i="1"/>
  <c r="Q445" i="1"/>
  <c r="R445" i="1" s="1"/>
  <c r="O445" i="1"/>
  <c r="P445" i="1"/>
  <c r="K445" i="1"/>
  <c r="N445" i="1" s="1"/>
  <c r="A446" i="1"/>
  <c r="G444" i="1"/>
  <c r="H444" i="1" l="1"/>
  <c r="P446" i="1"/>
  <c r="Q446" i="1"/>
  <c r="R446" i="1" s="1"/>
  <c r="O446" i="1"/>
  <c r="K446" i="1"/>
  <c r="N446" i="1" s="1"/>
  <c r="A447" i="1"/>
  <c r="C444" i="1"/>
  <c r="G445" i="1"/>
  <c r="E444" i="1"/>
  <c r="E445" i="1"/>
  <c r="C445" i="1"/>
  <c r="D445" i="1" l="1"/>
  <c r="J445" i="1" s="1"/>
  <c r="F444" i="1"/>
  <c r="F445" i="1"/>
  <c r="H445" i="1"/>
  <c r="D444" i="1"/>
  <c r="J444" i="1" s="1"/>
  <c r="Q447" i="1"/>
  <c r="R447" i="1" s="1"/>
  <c r="P447" i="1"/>
  <c r="O447" i="1"/>
  <c r="A448" i="1"/>
  <c r="K447" i="1"/>
  <c r="N447" i="1" s="1"/>
  <c r="G446" i="1"/>
  <c r="E446" i="1"/>
  <c r="C446" i="1"/>
  <c r="D446" i="1" l="1"/>
  <c r="J446" i="1" s="1"/>
  <c r="F446" i="1"/>
  <c r="H446" i="1"/>
  <c r="O448" i="1"/>
  <c r="Q448" i="1"/>
  <c r="R448" i="1" s="1"/>
  <c r="P448" i="1"/>
  <c r="A449" i="1"/>
  <c r="K448" i="1"/>
  <c r="N448" i="1" s="1"/>
  <c r="C447" i="1"/>
  <c r="E447" i="1"/>
  <c r="G447" i="1"/>
  <c r="F447" i="1" l="1"/>
  <c r="H447" i="1"/>
  <c r="D447" i="1"/>
  <c r="J447" i="1" s="1"/>
  <c r="P449" i="1"/>
  <c r="O449" i="1"/>
  <c r="Q449" i="1"/>
  <c r="R449" i="1" s="1"/>
  <c r="K449" i="1"/>
  <c r="N449" i="1" s="1"/>
  <c r="A450" i="1"/>
  <c r="C448" i="1"/>
  <c r="G448" i="1"/>
  <c r="E448" i="1"/>
  <c r="F448" i="1" l="1"/>
  <c r="H448" i="1"/>
  <c r="D448" i="1"/>
  <c r="J448" i="1" s="1"/>
  <c r="Q450" i="1"/>
  <c r="P450" i="1"/>
  <c r="O450" i="1"/>
  <c r="K450" i="1"/>
  <c r="N450" i="1" s="1"/>
  <c r="A451" i="1"/>
  <c r="C449" i="1"/>
  <c r="G449" i="1"/>
  <c r="E449" i="1"/>
  <c r="F449" i="1" l="1"/>
  <c r="H449" i="1"/>
  <c r="D449" i="1"/>
  <c r="J449" i="1" s="1"/>
  <c r="Q451" i="1"/>
  <c r="R451" i="1" s="1"/>
  <c r="P451" i="1"/>
  <c r="O451" i="1"/>
  <c r="A452" i="1"/>
  <c r="K451" i="1"/>
  <c r="N451" i="1" s="1"/>
  <c r="R450" i="1"/>
  <c r="E450" i="1"/>
  <c r="C450" i="1"/>
  <c r="G450" i="1"/>
  <c r="H450" i="1" l="1"/>
  <c r="D450" i="1"/>
  <c r="J450" i="1" s="1"/>
  <c r="F450" i="1"/>
  <c r="Q452" i="1"/>
  <c r="P452" i="1"/>
  <c r="O452" i="1"/>
  <c r="A453" i="1"/>
  <c r="K452" i="1"/>
  <c r="N452" i="1" s="1"/>
  <c r="G451" i="1"/>
  <c r="C451" i="1"/>
  <c r="E451" i="1"/>
  <c r="D451" i="1" l="1"/>
  <c r="J451" i="1" s="1"/>
  <c r="F451" i="1"/>
  <c r="H451" i="1"/>
  <c r="Q453" i="1"/>
  <c r="P453" i="1"/>
  <c r="O453" i="1"/>
  <c r="A454" i="1"/>
  <c r="K453" i="1"/>
  <c r="N453" i="1" s="1"/>
  <c r="R452" i="1"/>
  <c r="G452" i="1"/>
  <c r="H452" i="1" l="1"/>
  <c r="Q454" i="1"/>
  <c r="P454" i="1"/>
  <c r="O454" i="1"/>
  <c r="A455" i="1"/>
  <c r="R453" i="1"/>
  <c r="C452" i="1"/>
  <c r="G453" i="1"/>
  <c r="E453" i="1"/>
  <c r="E452" i="1"/>
  <c r="C453" i="1"/>
  <c r="D453" i="1" l="1"/>
  <c r="J453" i="1" s="1"/>
  <c r="H453" i="1"/>
  <c r="F453" i="1"/>
  <c r="F452" i="1"/>
  <c r="D452" i="1"/>
  <c r="J452" i="1" s="1"/>
  <c r="Q455" i="1"/>
  <c r="P455" i="1"/>
  <c r="O455" i="1"/>
  <c r="A456" i="1"/>
  <c r="K455" i="1"/>
  <c r="R454" i="1"/>
  <c r="E454" i="1"/>
  <c r="J455" i="1" l="1"/>
  <c r="N455" i="1"/>
  <c r="F454" i="1"/>
  <c r="R455" i="1"/>
  <c r="O456" i="1"/>
  <c r="Q456" i="1"/>
  <c r="P456" i="1"/>
  <c r="K456" i="1"/>
  <c r="A457" i="1"/>
  <c r="G454" i="1"/>
  <c r="C454" i="1"/>
  <c r="C455" i="1"/>
  <c r="G455" i="1"/>
  <c r="J456" i="1" l="1"/>
  <c r="N456" i="1"/>
  <c r="H455" i="1"/>
  <c r="D454" i="1"/>
  <c r="H454" i="1"/>
  <c r="I454" i="1" s="1"/>
  <c r="D455" i="1"/>
  <c r="P457" i="1"/>
  <c r="O457" i="1"/>
  <c r="Q457" i="1"/>
  <c r="R457" i="1" s="1"/>
  <c r="A458" i="1"/>
  <c r="K457" i="1"/>
  <c r="N457" i="1" s="1"/>
  <c r="R456" i="1"/>
  <c r="E456" i="1"/>
  <c r="E455" i="1"/>
  <c r="C456" i="1"/>
  <c r="D456" i="1" l="1"/>
  <c r="F455" i="1"/>
  <c r="F456" i="1"/>
  <c r="K454" i="1"/>
  <c r="Q458" i="1"/>
  <c r="R458" i="1" s="1"/>
  <c r="P458" i="1"/>
  <c r="O458" i="1"/>
  <c r="A459" i="1"/>
  <c r="K458" i="1"/>
  <c r="N458" i="1" s="1"/>
  <c r="G456" i="1"/>
  <c r="G457" i="1"/>
  <c r="E457" i="1"/>
  <c r="C457" i="1"/>
  <c r="J454" i="1" l="1"/>
  <c r="N454" i="1"/>
  <c r="D457" i="1"/>
  <c r="J457" i="1" s="1"/>
  <c r="F457" i="1"/>
  <c r="H457" i="1"/>
  <c r="H456" i="1"/>
  <c r="Q459" i="1"/>
  <c r="R459" i="1" s="1"/>
  <c r="P459" i="1"/>
  <c r="O459" i="1"/>
  <c r="A460" i="1"/>
  <c r="K459" i="1"/>
  <c r="N459" i="1" s="1"/>
  <c r="G458" i="1"/>
  <c r="C458" i="1"/>
  <c r="E458" i="1"/>
  <c r="H458" i="1" l="1"/>
  <c r="D458" i="1"/>
  <c r="J458" i="1" s="1"/>
  <c r="F458" i="1"/>
  <c r="Q460" i="1"/>
  <c r="R460" i="1" s="1"/>
  <c r="P460" i="1"/>
  <c r="O460" i="1"/>
  <c r="K460" i="1"/>
  <c r="N460" i="1" s="1"/>
  <c r="A461" i="1"/>
  <c r="G459" i="1"/>
  <c r="E459" i="1"/>
  <c r="C459" i="1"/>
  <c r="D459" i="1" l="1"/>
  <c r="J459" i="1" s="1"/>
  <c r="F459" i="1"/>
  <c r="H459" i="1"/>
  <c r="Q461" i="1"/>
  <c r="P461" i="1"/>
  <c r="O461" i="1"/>
  <c r="A462" i="1"/>
  <c r="K461" i="1"/>
  <c r="N461" i="1" s="1"/>
  <c r="G460" i="1"/>
  <c r="E460" i="1"/>
  <c r="C460" i="1"/>
  <c r="D460" i="1" l="1"/>
  <c r="J460" i="1" s="1"/>
  <c r="F460" i="1"/>
  <c r="H460" i="1"/>
  <c r="Q462" i="1"/>
  <c r="P462" i="1"/>
  <c r="O462" i="1"/>
  <c r="A463" i="1"/>
  <c r="K462" i="1"/>
  <c r="N462" i="1" s="1"/>
  <c r="R461" i="1"/>
  <c r="G461" i="1"/>
  <c r="H461" i="1" l="1"/>
  <c r="Q463" i="1"/>
  <c r="P463" i="1"/>
  <c r="O463" i="1"/>
  <c r="A464" i="1"/>
  <c r="K463" i="1"/>
  <c r="N463" i="1" s="1"/>
  <c r="R462" i="1"/>
  <c r="E461" i="1"/>
  <c r="C461" i="1"/>
  <c r="G462" i="1"/>
  <c r="H462" i="1" l="1"/>
  <c r="D461" i="1"/>
  <c r="J461" i="1" s="1"/>
  <c r="F461" i="1"/>
  <c r="O464" i="1"/>
  <c r="Q464" i="1"/>
  <c r="P464" i="1"/>
  <c r="K464" i="1"/>
  <c r="N464" i="1" s="1"/>
  <c r="A465" i="1"/>
  <c r="R463" i="1"/>
  <c r="C462" i="1"/>
  <c r="C463" i="1"/>
  <c r="E462" i="1"/>
  <c r="D463" i="1" l="1"/>
  <c r="J463" i="1" s="1"/>
  <c r="F462" i="1"/>
  <c r="D462" i="1"/>
  <c r="J462" i="1" s="1"/>
  <c r="R464" i="1"/>
  <c r="P465" i="1"/>
  <c r="O465" i="1"/>
  <c r="Q465" i="1"/>
  <c r="K465" i="1"/>
  <c r="N465" i="1" s="1"/>
  <c r="A466" i="1"/>
  <c r="E463" i="1"/>
  <c r="G463" i="1"/>
  <c r="G464" i="1"/>
  <c r="H464" i="1" l="1"/>
  <c r="H463" i="1"/>
  <c r="F463" i="1"/>
  <c r="Q466" i="1"/>
  <c r="P466" i="1"/>
  <c r="O466" i="1"/>
  <c r="A467" i="1"/>
  <c r="K466" i="1"/>
  <c r="N466" i="1" s="1"/>
  <c r="R465" i="1"/>
  <c r="C464" i="1"/>
  <c r="E464" i="1"/>
  <c r="C465" i="1"/>
  <c r="D465" i="1" l="1"/>
  <c r="J465" i="1" s="1"/>
  <c r="D464" i="1"/>
  <c r="J464" i="1" s="1"/>
  <c r="F464" i="1"/>
  <c r="Q467" i="1"/>
  <c r="P467" i="1"/>
  <c r="O467" i="1"/>
  <c r="A468" i="1"/>
  <c r="K467" i="1"/>
  <c r="N467" i="1" s="1"/>
  <c r="R466" i="1"/>
  <c r="G465" i="1"/>
  <c r="E466" i="1"/>
  <c r="E465" i="1"/>
  <c r="F466" i="1" l="1"/>
  <c r="F465" i="1"/>
  <c r="H465" i="1"/>
  <c r="R467" i="1"/>
  <c r="Q468" i="1"/>
  <c r="P468" i="1"/>
  <c r="O468" i="1"/>
  <c r="A469" i="1"/>
  <c r="K468" i="1"/>
  <c r="N468" i="1" s="1"/>
  <c r="G466" i="1"/>
  <c r="G467" i="1"/>
  <c r="C466" i="1"/>
  <c r="C467" i="1"/>
  <c r="E467" i="1"/>
  <c r="D467" i="1" l="1"/>
  <c r="J467" i="1" s="1"/>
  <c r="F467" i="1"/>
  <c r="D466" i="1"/>
  <c r="J466" i="1" s="1"/>
  <c r="H467" i="1"/>
  <c r="H466" i="1"/>
  <c r="R468" i="1"/>
  <c r="Q469" i="1"/>
  <c r="R469" i="1" s="1"/>
  <c r="P469" i="1"/>
  <c r="O469" i="1"/>
  <c r="A470" i="1"/>
  <c r="E468" i="1"/>
  <c r="F468" i="1" l="1"/>
  <c r="Q470" i="1"/>
  <c r="P470" i="1"/>
  <c r="O470" i="1"/>
  <c r="A471" i="1"/>
  <c r="K470" i="1"/>
  <c r="G469" i="1"/>
  <c r="C468" i="1"/>
  <c r="G468" i="1"/>
  <c r="E469" i="1"/>
  <c r="C469" i="1"/>
  <c r="J470" i="1" l="1"/>
  <c r="N470" i="1"/>
  <c r="D469" i="1"/>
  <c r="D468" i="1"/>
  <c r="J468" i="1" s="1"/>
  <c r="F469" i="1"/>
  <c r="H468" i="1"/>
  <c r="H469" i="1"/>
  <c r="I469" i="1" s="1"/>
  <c r="P471" i="1"/>
  <c r="O471" i="1"/>
  <c r="Q471" i="1"/>
  <c r="R471" i="1" s="1"/>
  <c r="A472" i="1"/>
  <c r="K471" i="1"/>
  <c r="R470" i="1"/>
  <c r="G470" i="1"/>
  <c r="J471" i="1" l="1"/>
  <c r="N471" i="1"/>
  <c r="H470" i="1"/>
  <c r="K469" i="1"/>
  <c r="N469" i="1" s="1"/>
  <c r="Q472" i="1"/>
  <c r="P472" i="1"/>
  <c r="O472" i="1"/>
  <c r="A473" i="1"/>
  <c r="K472" i="1"/>
  <c r="N472" i="1" s="1"/>
  <c r="C471" i="1"/>
  <c r="C470" i="1"/>
  <c r="E470" i="1"/>
  <c r="G471" i="1"/>
  <c r="E471" i="1"/>
  <c r="J469" i="1" l="1"/>
  <c r="F470" i="1"/>
  <c r="D470" i="1"/>
  <c r="F471" i="1"/>
  <c r="H471" i="1"/>
  <c r="D471" i="1"/>
  <c r="Q473" i="1"/>
  <c r="R473" i="1" s="1"/>
  <c r="P473" i="1"/>
  <c r="O473" i="1"/>
  <c r="A474" i="1"/>
  <c r="K473" i="1"/>
  <c r="N473" i="1" s="1"/>
  <c r="R472" i="1"/>
  <c r="C472" i="1"/>
  <c r="D472" i="1" l="1"/>
  <c r="J472" i="1" s="1"/>
  <c r="O474" i="1"/>
  <c r="Q474" i="1"/>
  <c r="P474" i="1"/>
  <c r="A475" i="1"/>
  <c r="K474" i="1"/>
  <c r="N474" i="1" s="1"/>
  <c r="E472" i="1"/>
  <c r="G472" i="1"/>
  <c r="G473" i="1"/>
  <c r="C473" i="1"/>
  <c r="E473" i="1"/>
  <c r="F473" i="1" l="1"/>
  <c r="H473" i="1"/>
  <c r="H472" i="1"/>
  <c r="D473" i="1"/>
  <c r="J473" i="1" s="1"/>
  <c r="F472" i="1"/>
  <c r="P475" i="1"/>
  <c r="Q475" i="1"/>
  <c r="R475" i="1" s="1"/>
  <c r="O475" i="1"/>
  <c r="A476" i="1"/>
  <c r="K475" i="1"/>
  <c r="N475" i="1" s="1"/>
  <c r="R474" i="1"/>
  <c r="G474" i="1"/>
  <c r="E474" i="1"/>
  <c r="C474" i="1"/>
  <c r="D474" i="1" l="1"/>
  <c r="J474" i="1" s="1"/>
  <c r="F474" i="1"/>
  <c r="H474" i="1"/>
  <c r="Q476" i="1"/>
  <c r="R476" i="1" s="1"/>
  <c r="P476" i="1"/>
  <c r="O476" i="1"/>
  <c r="A477" i="1"/>
  <c r="K476" i="1"/>
  <c r="N476" i="1" s="1"/>
  <c r="E475" i="1"/>
  <c r="G475" i="1"/>
  <c r="C475" i="1"/>
  <c r="D475" i="1" l="1"/>
  <c r="J475" i="1" s="1"/>
  <c r="H475" i="1"/>
  <c r="F475" i="1"/>
  <c r="Q477" i="1"/>
  <c r="R477" i="1" s="1"/>
  <c r="P477" i="1"/>
  <c r="O477" i="1"/>
  <c r="A478" i="1"/>
  <c r="K477" i="1"/>
  <c r="N477" i="1" s="1"/>
  <c r="G476" i="1"/>
  <c r="C476" i="1"/>
  <c r="E476" i="1"/>
  <c r="D476" i="1" l="1"/>
  <c r="J476" i="1" s="1"/>
  <c r="F476" i="1"/>
  <c r="H476" i="1"/>
  <c r="Q478" i="1"/>
  <c r="P478" i="1"/>
  <c r="O478" i="1"/>
  <c r="A479" i="1"/>
  <c r="K478" i="1"/>
  <c r="N478" i="1" s="1"/>
  <c r="E477" i="1"/>
  <c r="G477" i="1"/>
  <c r="C477" i="1"/>
  <c r="D477" i="1" l="1"/>
  <c r="J477" i="1" s="1"/>
  <c r="F477" i="1"/>
  <c r="H477" i="1"/>
  <c r="O479" i="1"/>
  <c r="Q479" i="1"/>
  <c r="P479" i="1"/>
  <c r="K479" i="1"/>
  <c r="N479" i="1" s="1"/>
  <c r="A480" i="1"/>
  <c r="R478" i="1"/>
  <c r="G478" i="1"/>
  <c r="H478" i="1" l="1"/>
  <c r="R479" i="1"/>
  <c r="Q480" i="1"/>
  <c r="P480" i="1"/>
  <c r="O480" i="1"/>
  <c r="K480" i="1"/>
  <c r="N480" i="1" s="1"/>
  <c r="A481" i="1"/>
  <c r="C478" i="1"/>
  <c r="E478" i="1"/>
  <c r="C479" i="1"/>
  <c r="E479" i="1"/>
  <c r="G479" i="1"/>
  <c r="F478" i="1" l="1"/>
  <c r="D478" i="1"/>
  <c r="J478" i="1" s="1"/>
  <c r="F479" i="1"/>
  <c r="H479" i="1"/>
  <c r="D479" i="1"/>
  <c r="J479" i="1" s="1"/>
  <c r="Q481" i="1"/>
  <c r="R481" i="1" s="1"/>
  <c r="P481" i="1"/>
  <c r="O481" i="1"/>
  <c r="A482" i="1"/>
  <c r="K481" i="1"/>
  <c r="N481" i="1" s="1"/>
  <c r="R480" i="1"/>
  <c r="E480" i="1"/>
  <c r="F480" i="1" l="1"/>
  <c r="O482" i="1"/>
  <c r="P482" i="1"/>
  <c r="Q482" i="1"/>
  <c r="R482" i="1" s="1"/>
  <c r="A483" i="1"/>
  <c r="K482" i="1"/>
  <c r="N482" i="1" s="1"/>
  <c r="C481" i="1"/>
  <c r="G481" i="1"/>
  <c r="G480" i="1"/>
  <c r="E481" i="1"/>
  <c r="C480" i="1"/>
  <c r="D480" i="1" l="1"/>
  <c r="J480" i="1" s="1"/>
  <c r="H480" i="1"/>
  <c r="F481" i="1"/>
  <c r="H481" i="1"/>
  <c r="D481" i="1"/>
  <c r="J481" i="1" s="1"/>
  <c r="P483" i="1"/>
  <c r="Q483" i="1"/>
  <c r="R483" i="1" s="1"/>
  <c r="O483" i="1"/>
  <c r="A484" i="1"/>
  <c r="K483" i="1"/>
  <c r="N483" i="1" s="1"/>
  <c r="C482" i="1"/>
  <c r="G482" i="1"/>
  <c r="E482" i="1"/>
  <c r="H482" i="1" l="1"/>
  <c r="D482" i="1"/>
  <c r="J482" i="1" s="1"/>
  <c r="F482" i="1"/>
  <c r="Q484" i="1"/>
  <c r="P484" i="1"/>
  <c r="O484" i="1"/>
  <c r="A485" i="1"/>
  <c r="E483" i="1"/>
  <c r="C483" i="1"/>
  <c r="G483" i="1"/>
  <c r="D483" i="1" l="1"/>
  <c r="J483" i="1" s="1"/>
  <c r="H483" i="1"/>
  <c r="F483" i="1"/>
  <c r="P485" i="1"/>
  <c r="O485" i="1"/>
  <c r="Q485" i="1"/>
  <c r="R485" i="1" s="1"/>
  <c r="A486" i="1"/>
  <c r="K485" i="1"/>
  <c r="R484" i="1"/>
  <c r="G484" i="1"/>
  <c r="J485" i="1" l="1"/>
  <c r="N485" i="1"/>
  <c r="H484" i="1"/>
  <c r="I484" i="1" s="1"/>
  <c r="Q486" i="1"/>
  <c r="P486" i="1"/>
  <c r="O486" i="1"/>
  <c r="K486" i="1"/>
  <c r="A487" i="1"/>
  <c r="E484" i="1"/>
  <c r="C485" i="1"/>
  <c r="G485" i="1"/>
  <c r="C484" i="1"/>
  <c r="E485" i="1"/>
  <c r="J486" i="1" l="1"/>
  <c r="N486" i="1"/>
  <c r="D485" i="1"/>
  <c r="H485" i="1"/>
  <c r="F484" i="1"/>
  <c r="D484" i="1"/>
  <c r="F485" i="1"/>
  <c r="Q487" i="1"/>
  <c r="P487" i="1"/>
  <c r="O487" i="1"/>
  <c r="A488" i="1"/>
  <c r="K487" i="1"/>
  <c r="N487" i="1" s="1"/>
  <c r="R486" i="1"/>
  <c r="K484" i="1"/>
  <c r="G486" i="1"/>
  <c r="J484" i="1" l="1"/>
  <c r="N484" i="1"/>
  <c r="H486" i="1"/>
  <c r="R487" i="1"/>
  <c r="Q488" i="1"/>
  <c r="P488" i="1"/>
  <c r="O488" i="1"/>
  <c r="A489" i="1"/>
  <c r="K488" i="1"/>
  <c r="N488" i="1" s="1"/>
  <c r="C486" i="1"/>
  <c r="E486" i="1"/>
  <c r="E487" i="1"/>
  <c r="F487" i="1" l="1"/>
  <c r="F486" i="1"/>
  <c r="D486" i="1"/>
  <c r="Q489" i="1"/>
  <c r="P489" i="1"/>
  <c r="O489" i="1"/>
  <c r="A490" i="1"/>
  <c r="K489" i="1"/>
  <c r="N489" i="1" s="1"/>
  <c r="R488" i="1"/>
  <c r="E488" i="1"/>
  <c r="C487" i="1"/>
  <c r="G487" i="1"/>
  <c r="F488" i="1" l="1"/>
  <c r="H487" i="1"/>
  <c r="D487" i="1"/>
  <c r="J487" i="1" s="1"/>
  <c r="O490" i="1"/>
  <c r="Q490" i="1"/>
  <c r="R490" i="1" s="1"/>
  <c r="P490" i="1"/>
  <c r="A491" i="1"/>
  <c r="K490" i="1"/>
  <c r="N490" i="1" s="1"/>
  <c r="R489" i="1"/>
  <c r="G488" i="1"/>
  <c r="C488" i="1"/>
  <c r="C489" i="1"/>
  <c r="D489" i="1" l="1"/>
  <c r="J489" i="1" s="1"/>
  <c r="D488" i="1"/>
  <c r="J488" i="1" s="1"/>
  <c r="H488" i="1"/>
  <c r="Q491" i="1"/>
  <c r="P491" i="1"/>
  <c r="O491" i="1"/>
  <c r="A492" i="1"/>
  <c r="K491" i="1"/>
  <c r="N491" i="1" s="1"/>
  <c r="G490" i="1"/>
  <c r="E490" i="1"/>
  <c r="C490" i="1"/>
  <c r="G489" i="1"/>
  <c r="E489" i="1"/>
  <c r="H489" i="1" l="1"/>
  <c r="F489" i="1"/>
  <c r="D490" i="1"/>
  <c r="J490" i="1" s="1"/>
  <c r="F490" i="1"/>
  <c r="H490" i="1"/>
  <c r="Q492" i="1"/>
  <c r="P492" i="1"/>
  <c r="O492" i="1"/>
  <c r="A493" i="1"/>
  <c r="K492" i="1"/>
  <c r="N492" i="1" s="1"/>
  <c r="R491" i="1"/>
  <c r="G491" i="1"/>
  <c r="H491" i="1" l="1"/>
  <c r="R492" i="1"/>
  <c r="Q493" i="1"/>
  <c r="R493" i="1" s="1"/>
  <c r="P493" i="1"/>
  <c r="O493" i="1"/>
  <c r="A494" i="1"/>
  <c r="K493" i="1"/>
  <c r="N493" i="1" s="1"/>
  <c r="C492" i="1"/>
  <c r="C491" i="1"/>
  <c r="E492" i="1"/>
  <c r="G492" i="1"/>
  <c r="E491" i="1"/>
  <c r="H492" i="1" l="1"/>
  <c r="D492" i="1"/>
  <c r="J492" i="1" s="1"/>
  <c r="F492" i="1"/>
  <c r="F491" i="1"/>
  <c r="D491" i="1"/>
  <c r="J491" i="1" s="1"/>
  <c r="O494" i="1"/>
  <c r="P494" i="1"/>
  <c r="Q494" i="1"/>
  <c r="K494" i="1"/>
  <c r="N494" i="1" s="1"/>
  <c r="A495" i="1"/>
  <c r="E493" i="1"/>
  <c r="G493" i="1"/>
  <c r="C493" i="1"/>
  <c r="D493" i="1" l="1"/>
  <c r="J493" i="1" s="1"/>
  <c r="F493" i="1"/>
  <c r="H493" i="1"/>
  <c r="R494" i="1"/>
  <c r="P495" i="1"/>
  <c r="Q495" i="1"/>
  <c r="R495" i="1" s="1"/>
  <c r="O495" i="1"/>
  <c r="A496" i="1"/>
  <c r="K495" i="1"/>
  <c r="N495" i="1" s="1"/>
  <c r="G494" i="1"/>
  <c r="C494" i="1"/>
  <c r="D494" i="1" l="1"/>
  <c r="J494" i="1" s="1"/>
  <c r="H494" i="1"/>
  <c r="Q496" i="1"/>
  <c r="R496" i="1" s="1"/>
  <c r="P496" i="1"/>
  <c r="O496" i="1"/>
  <c r="A497" i="1"/>
  <c r="K496" i="1"/>
  <c r="N496" i="1" s="1"/>
  <c r="E494" i="1"/>
  <c r="C495" i="1"/>
  <c r="G495" i="1"/>
  <c r="E495" i="1"/>
  <c r="F495" i="1" l="1"/>
  <c r="D495" i="1"/>
  <c r="J495" i="1" s="1"/>
  <c r="H495" i="1"/>
  <c r="F494" i="1"/>
  <c r="O497" i="1"/>
  <c r="Q497" i="1"/>
  <c r="P497" i="1"/>
  <c r="A498" i="1"/>
  <c r="K497" i="1"/>
  <c r="N497" i="1" s="1"/>
  <c r="E496" i="1"/>
  <c r="G496" i="1"/>
  <c r="C496" i="1"/>
  <c r="F496" i="1" l="1"/>
  <c r="D496" i="1"/>
  <c r="J496" i="1" s="1"/>
  <c r="H496" i="1"/>
  <c r="R497" i="1"/>
  <c r="P498" i="1"/>
  <c r="Q498" i="1"/>
  <c r="R498" i="1" s="1"/>
  <c r="O498" i="1"/>
  <c r="A499" i="1"/>
  <c r="K498" i="1"/>
  <c r="N498" i="1" s="1"/>
  <c r="E497" i="1"/>
  <c r="C497" i="1"/>
  <c r="G497" i="1"/>
  <c r="D497" i="1" l="1"/>
  <c r="J497" i="1" s="1"/>
  <c r="F497" i="1"/>
  <c r="H497" i="1"/>
  <c r="Q499" i="1"/>
  <c r="O499" i="1"/>
  <c r="P499" i="1"/>
  <c r="A500" i="1"/>
  <c r="C498" i="1"/>
  <c r="E498" i="1"/>
  <c r="G498" i="1"/>
  <c r="D498" i="1" l="1"/>
  <c r="J498" i="1" s="1"/>
  <c r="H498" i="1"/>
  <c r="F498" i="1"/>
  <c r="P500" i="1"/>
  <c r="O500" i="1"/>
  <c r="Q500" i="1"/>
  <c r="A501" i="1"/>
  <c r="K500" i="1"/>
  <c r="R499" i="1"/>
  <c r="C499" i="1"/>
  <c r="G499" i="1"/>
  <c r="E499" i="1"/>
  <c r="J500" i="1" l="1"/>
  <c r="N500" i="1"/>
  <c r="D499" i="1"/>
  <c r="F499" i="1"/>
  <c r="H499" i="1"/>
  <c r="I499" i="1" s="1"/>
  <c r="Q501" i="1"/>
  <c r="R501" i="1" s="1"/>
  <c r="P501" i="1"/>
  <c r="O501" i="1"/>
  <c r="A502" i="1"/>
  <c r="K501" i="1"/>
  <c r="R500" i="1"/>
  <c r="G500" i="1"/>
  <c r="C500" i="1"/>
  <c r="E500" i="1"/>
  <c r="J501" i="1" l="1"/>
  <c r="N501" i="1"/>
  <c r="H500" i="1"/>
  <c r="D500" i="1"/>
  <c r="F500" i="1"/>
  <c r="O502" i="1"/>
  <c r="P502" i="1"/>
  <c r="Q502" i="1"/>
  <c r="R502" i="1" s="1"/>
  <c r="A503" i="1"/>
  <c r="K502" i="1"/>
  <c r="N502" i="1" s="1"/>
  <c r="K499" i="1"/>
  <c r="E501" i="1"/>
  <c r="C501" i="1"/>
  <c r="G501" i="1"/>
  <c r="J499" i="1" l="1"/>
  <c r="N499" i="1"/>
  <c r="F501" i="1"/>
  <c r="H501" i="1"/>
  <c r="D501" i="1"/>
  <c r="P503" i="1"/>
  <c r="Q503" i="1"/>
  <c r="O503" i="1"/>
  <c r="A504" i="1"/>
  <c r="K503" i="1"/>
  <c r="N503" i="1" s="1"/>
  <c r="G502" i="1"/>
  <c r="E502" i="1"/>
  <c r="C502" i="1"/>
  <c r="D502" i="1" l="1"/>
  <c r="J502" i="1" s="1"/>
  <c r="F502" i="1"/>
  <c r="H502" i="1"/>
  <c r="Q504" i="1"/>
  <c r="R504" i="1" s="1"/>
  <c r="O504" i="1"/>
  <c r="P504" i="1"/>
  <c r="A505" i="1"/>
  <c r="K504" i="1"/>
  <c r="N504" i="1" s="1"/>
  <c r="R503" i="1"/>
  <c r="G503" i="1"/>
  <c r="E503" i="1"/>
  <c r="C503" i="1"/>
  <c r="F503" i="1" l="1"/>
  <c r="D503" i="1"/>
  <c r="J503" i="1" s="1"/>
  <c r="H503" i="1"/>
  <c r="O505" i="1"/>
  <c r="Q505" i="1"/>
  <c r="P505" i="1"/>
  <c r="K505" i="1"/>
  <c r="N505" i="1" s="1"/>
  <c r="A506" i="1"/>
  <c r="C504" i="1"/>
  <c r="G504" i="1"/>
  <c r="E504" i="1"/>
  <c r="F504" i="1" l="1"/>
  <c r="H504" i="1"/>
  <c r="D504" i="1"/>
  <c r="J504" i="1" s="1"/>
  <c r="P506" i="1"/>
  <c r="Q506" i="1"/>
  <c r="R506" i="1" s="1"/>
  <c r="O506" i="1"/>
  <c r="A507" i="1"/>
  <c r="K506" i="1"/>
  <c r="N506" i="1" s="1"/>
  <c r="R505" i="1"/>
  <c r="C505" i="1"/>
  <c r="G505" i="1"/>
  <c r="H505" i="1" l="1"/>
  <c r="D505" i="1"/>
  <c r="J505" i="1" s="1"/>
  <c r="Q507" i="1"/>
  <c r="P507" i="1"/>
  <c r="O507" i="1"/>
  <c r="A508" i="1"/>
  <c r="K507" i="1"/>
  <c r="N507" i="1" s="1"/>
  <c r="E506" i="1"/>
  <c r="G506" i="1"/>
  <c r="E505" i="1"/>
  <c r="C506" i="1"/>
  <c r="H506" i="1" l="1"/>
  <c r="F506" i="1"/>
  <c r="D506" i="1"/>
  <c r="J506" i="1" s="1"/>
  <c r="F505" i="1"/>
  <c r="Q508" i="1"/>
  <c r="P508" i="1"/>
  <c r="O508" i="1"/>
  <c r="A509" i="1"/>
  <c r="K508" i="1"/>
  <c r="N508" i="1" s="1"/>
  <c r="R507" i="1"/>
  <c r="G507" i="1"/>
  <c r="H507" i="1" l="1"/>
  <c r="R508" i="1"/>
  <c r="O509" i="1"/>
  <c r="Q509" i="1"/>
  <c r="P509" i="1"/>
  <c r="K509" i="1"/>
  <c r="N509" i="1" s="1"/>
  <c r="A510" i="1"/>
  <c r="E508" i="1"/>
  <c r="G508" i="1"/>
  <c r="E507" i="1"/>
  <c r="C508" i="1"/>
  <c r="C507" i="1"/>
  <c r="D508" i="1" l="1"/>
  <c r="J508" i="1" s="1"/>
  <c r="F508" i="1"/>
  <c r="H508" i="1"/>
  <c r="D507" i="1"/>
  <c r="J507" i="1" s="1"/>
  <c r="F507" i="1"/>
  <c r="O510" i="1"/>
  <c r="Q510" i="1"/>
  <c r="P510" i="1"/>
  <c r="A511" i="1"/>
  <c r="K510" i="1"/>
  <c r="N510" i="1" s="1"/>
  <c r="R509" i="1"/>
  <c r="C509" i="1"/>
  <c r="E509" i="1"/>
  <c r="G509" i="1"/>
  <c r="H509" i="1" l="1"/>
  <c r="F509" i="1"/>
  <c r="D509" i="1"/>
  <c r="J509" i="1" s="1"/>
  <c r="R510" i="1"/>
  <c r="P511" i="1"/>
  <c r="Q511" i="1"/>
  <c r="R511" i="1" s="1"/>
  <c r="O511" i="1"/>
  <c r="A512" i="1"/>
  <c r="K511" i="1"/>
  <c r="N511" i="1" s="1"/>
  <c r="G510" i="1"/>
  <c r="E510" i="1"/>
  <c r="C510" i="1"/>
  <c r="D510" i="1" l="1"/>
  <c r="J510" i="1" s="1"/>
  <c r="F510" i="1"/>
  <c r="H510" i="1"/>
  <c r="Q512" i="1"/>
  <c r="R512" i="1" s="1"/>
  <c r="P512" i="1"/>
  <c r="O512" i="1"/>
  <c r="A513" i="1"/>
  <c r="K512" i="1"/>
  <c r="N512" i="1" s="1"/>
  <c r="E511" i="1"/>
  <c r="C511" i="1"/>
  <c r="G511" i="1"/>
  <c r="H511" i="1" l="1"/>
  <c r="D511" i="1"/>
  <c r="J511" i="1" s="1"/>
  <c r="F511" i="1"/>
  <c r="O513" i="1"/>
  <c r="Q513" i="1"/>
  <c r="P513" i="1"/>
  <c r="A514" i="1"/>
  <c r="K513" i="1"/>
  <c r="N513" i="1" s="1"/>
  <c r="C512" i="1"/>
  <c r="G512" i="1"/>
  <c r="E512" i="1"/>
  <c r="F512" i="1" l="1"/>
  <c r="H512" i="1"/>
  <c r="D512" i="1"/>
  <c r="J512" i="1" s="1"/>
  <c r="P514" i="1"/>
  <c r="Q514" i="1"/>
  <c r="R514" i="1" s="1"/>
  <c r="O514" i="1"/>
  <c r="A515" i="1"/>
  <c r="R513" i="1"/>
  <c r="G513" i="1"/>
  <c r="H513" i="1" l="1"/>
  <c r="Q515" i="1"/>
  <c r="P515" i="1"/>
  <c r="O515" i="1"/>
  <c r="A516" i="1"/>
  <c r="K515" i="1"/>
  <c r="E514" i="1"/>
  <c r="G514" i="1"/>
  <c r="C513" i="1"/>
  <c r="E513" i="1"/>
  <c r="C514" i="1"/>
  <c r="J515" i="1" l="1"/>
  <c r="N515" i="1"/>
  <c r="F513" i="1"/>
  <c r="D513" i="1"/>
  <c r="J513" i="1" s="1"/>
  <c r="D514" i="1"/>
  <c r="H514" i="1"/>
  <c r="I514" i="1" s="1"/>
  <c r="F514" i="1"/>
  <c r="P516" i="1"/>
  <c r="O516" i="1"/>
  <c r="Q516" i="1"/>
  <c r="R516" i="1" s="1"/>
  <c r="A517" i="1"/>
  <c r="K516" i="1"/>
  <c r="R515" i="1"/>
  <c r="G515" i="1"/>
  <c r="C515" i="1"/>
  <c r="E515" i="1"/>
  <c r="J516" i="1" l="1"/>
  <c r="N516" i="1"/>
  <c r="H515" i="1"/>
  <c r="D515" i="1"/>
  <c r="F515" i="1"/>
  <c r="P517" i="1"/>
  <c r="Q517" i="1"/>
  <c r="R517" i="1" s="1"/>
  <c r="O517" i="1"/>
  <c r="A518" i="1"/>
  <c r="K517" i="1"/>
  <c r="N517" i="1" s="1"/>
  <c r="K514" i="1"/>
  <c r="C516" i="1"/>
  <c r="G516" i="1"/>
  <c r="E516" i="1"/>
  <c r="J514" i="1" l="1"/>
  <c r="N514" i="1"/>
  <c r="D516" i="1"/>
  <c r="H516" i="1"/>
  <c r="F516" i="1"/>
  <c r="O518" i="1"/>
  <c r="Q518" i="1"/>
  <c r="R518" i="1" s="1"/>
  <c r="P518" i="1"/>
  <c r="A519" i="1"/>
  <c r="K518" i="1"/>
  <c r="N518" i="1" s="1"/>
  <c r="C517" i="1"/>
  <c r="E517" i="1"/>
  <c r="G517" i="1"/>
  <c r="H517" i="1" l="1"/>
  <c r="F517" i="1"/>
  <c r="D517" i="1"/>
  <c r="J517" i="1" s="1"/>
  <c r="P519" i="1"/>
  <c r="Q519" i="1"/>
  <c r="R519" i="1" s="1"/>
  <c r="O519" i="1"/>
  <c r="A520" i="1"/>
  <c r="K519" i="1"/>
  <c r="N519" i="1" s="1"/>
  <c r="G518" i="1"/>
  <c r="E518" i="1"/>
  <c r="C518" i="1"/>
  <c r="D518" i="1" l="1"/>
  <c r="J518" i="1" s="1"/>
  <c r="F518" i="1"/>
  <c r="H518" i="1"/>
  <c r="Q520" i="1"/>
  <c r="P520" i="1"/>
  <c r="O520" i="1"/>
  <c r="A521" i="1"/>
  <c r="K520" i="1"/>
  <c r="N520" i="1" s="1"/>
  <c r="E519" i="1"/>
  <c r="G519" i="1"/>
  <c r="C519" i="1"/>
  <c r="D519" i="1" l="1"/>
  <c r="J519" i="1" s="1"/>
  <c r="H519" i="1"/>
  <c r="F519" i="1"/>
  <c r="O521" i="1"/>
  <c r="Q521" i="1"/>
  <c r="R521" i="1" s="1"/>
  <c r="P521" i="1"/>
  <c r="A522" i="1"/>
  <c r="K521" i="1"/>
  <c r="N521" i="1" s="1"/>
  <c r="R520" i="1"/>
  <c r="E520" i="1"/>
  <c r="C520" i="1"/>
  <c r="G520" i="1"/>
  <c r="D520" i="1" l="1"/>
  <c r="J520" i="1" s="1"/>
  <c r="F520" i="1"/>
  <c r="H520" i="1"/>
  <c r="P522" i="1"/>
  <c r="O522" i="1"/>
  <c r="Q522" i="1"/>
  <c r="R522" i="1" s="1"/>
  <c r="A523" i="1"/>
  <c r="K522" i="1"/>
  <c r="N522" i="1" s="1"/>
  <c r="G521" i="1"/>
  <c r="E521" i="1"/>
  <c r="C521" i="1"/>
  <c r="D521" i="1" l="1"/>
  <c r="J521" i="1" s="1"/>
  <c r="F521" i="1"/>
  <c r="H521" i="1"/>
  <c r="Q523" i="1"/>
  <c r="P523" i="1"/>
  <c r="O523" i="1"/>
  <c r="A524" i="1"/>
  <c r="K523" i="1"/>
  <c r="N523" i="1" s="1"/>
  <c r="E522" i="1"/>
  <c r="G522" i="1"/>
  <c r="C522" i="1"/>
  <c r="D522" i="1" l="1"/>
  <c r="J522" i="1" s="1"/>
  <c r="H522" i="1"/>
  <c r="F522" i="1"/>
  <c r="O524" i="1"/>
  <c r="Q524" i="1"/>
  <c r="P524" i="1"/>
  <c r="K524" i="1"/>
  <c r="N524" i="1" s="1"/>
  <c r="A525" i="1"/>
  <c r="R523" i="1"/>
  <c r="G523" i="1"/>
  <c r="C523" i="1"/>
  <c r="E523" i="1"/>
  <c r="F523" i="1" l="1"/>
  <c r="H523" i="1"/>
  <c r="D523" i="1"/>
  <c r="J523" i="1" s="1"/>
  <c r="R524" i="1"/>
  <c r="P525" i="1"/>
  <c r="Q525" i="1"/>
  <c r="R525" i="1" s="1"/>
  <c r="O525" i="1"/>
  <c r="K525" i="1"/>
  <c r="N525" i="1" s="1"/>
  <c r="A526" i="1"/>
  <c r="G524" i="1"/>
  <c r="E524" i="1"/>
  <c r="C524" i="1"/>
  <c r="D524" i="1" l="1"/>
  <c r="J524" i="1" s="1"/>
  <c r="F524" i="1"/>
  <c r="H524" i="1"/>
  <c r="O526" i="1"/>
  <c r="Q526" i="1"/>
  <c r="P526" i="1"/>
  <c r="A527" i="1"/>
  <c r="K526" i="1"/>
  <c r="N526" i="1" s="1"/>
  <c r="C525" i="1"/>
  <c r="E525" i="1"/>
  <c r="G525" i="1"/>
  <c r="H525" i="1" l="1"/>
  <c r="F525" i="1"/>
  <c r="D525" i="1"/>
  <c r="J525" i="1" s="1"/>
  <c r="P527" i="1"/>
  <c r="Q527" i="1"/>
  <c r="R527" i="1" s="1"/>
  <c r="O527" i="1"/>
  <c r="A528" i="1"/>
  <c r="K527" i="1"/>
  <c r="N527" i="1" s="1"/>
  <c r="R526" i="1"/>
  <c r="C526" i="1"/>
  <c r="G526" i="1"/>
  <c r="E526" i="1"/>
  <c r="F526" i="1" l="1"/>
  <c r="H526" i="1"/>
  <c r="D526" i="1"/>
  <c r="J526" i="1" s="1"/>
  <c r="Q528" i="1"/>
  <c r="O528" i="1"/>
  <c r="P528" i="1"/>
  <c r="A529" i="1"/>
  <c r="K528" i="1"/>
  <c r="N528" i="1" s="1"/>
  <c r="E527" i="1"/>
  <c r="G527" i="1"/>
  <c r="C527" i="1"/>
  <c r="D527" i="1" l="1"/>
  <c r="J527" i="1" s="1"/>
  <c r="H527" i="1"/>
  <c r="F527" i="1"/>
  <c r="O529" i="1"/>
  <c r="Q529" i="1"/>
  <c r="P529" i="1"/>
  <c r="A530" i="1"/>
  <c r="R528" i="1"/>
  <c r="C528" i="1"/>
  <c r="D528" i="1" l="1"/>
  <c r="J528" i="1" s="1"/>
  <c r="P530" i="1"/>
  <c r="Q530" i="1"/>
  <c r="R530" i="1" s="1"/>
  <c r="O530" i="1"/>
  <c r="A531" i="1"/>
  <c r="K530" i="1"/>
  <c r="R529" i="1"/>
  <c r="G528" i="1"/>
  <c r="E528" i="1"/>
  <c r="G529" i="1"/>
  <c r="C529" i="1"/>
  <c r="E529" i="1"/>
  <c r="J530" i="1" l="1"/>
  <c r="N530" i="1"/>
  <c r="H529" i="1"/>
  <c r="I529" i="1" s="1"/>
  <c r="F528" i="1"/>
  <c r="H528" i="1"/>
  <c r="F529" i="1"/>
  <c r="D529" i="1"/>
  <c r="Q531" i="1"/>
  <c r="O531" i="1"/>
  <c r="P531" i="1"/>
  <c r="K531" i="1"/>
  <c r="A532" i="1"/>
  <c r="E530" i="1"/>
  <c r="G530" i="1"/>
  <c r="C530" i="1"/>
  <c r="J531" i="1" l="1"/>
  <c r="N531" i="1"/>
  <c r="D530" i="1"/>
  <c r="H530" i="1"/>
  <c r="F530" i="1"/>
  <c r="O532" i="1"/>
  <c r="Q532" i="1"/>
  <c r="R532" i="1" s="1"/>
  <c r="P532" i="1"/>
  <c r="A533" i="1"/>
  <c r="K532" i="1"/>
  <c r="N532" i="1" s="1"/>
  <c r="R531" i="1"/>
  <c r="K529" i="1"/>
  <c r="E531" i="1"/>
  <c r="C531" i="1"/>
  <c r="G531" i="1"/>
  <c r="J529" i="1" l="1"/>
  <c r="N529" i="1"/>
  <c r="D531" i="1"/>
  <c r="H531" i="1"/>
  <c r="F531" i="1"/>
  <c r="P533" i="1"/>
  <c r="Q533" i="1"/>
  <c r="R533" i="1" s="1"/>
  <c r="O533" i="1"/>
  <c r="A534" i="1"/>
  <c r="K533" i="1"/>
  <c r="N533" i="1" s="1"/>
  <c r="G532" i="1"/>
  <c r="E532" i="1"/>
  <c r="C532" i="1"/>
  <c r="F532" i="1" l="1"/>
  <c r="D532" i="1"/>
  <c r="H532" i="1"/>
  <c r="O534" i="1"/>
  <c r="Q534" i="1"/>
  <c r="P534" i="1"/>
  <c r="A535" i="1"/>
  <c r="K534" i="1"/>
  <c r="N534" i="1" s="1"/>
  <c r="C533" i="1"/>
  <c r="E533" i="1"/>
  <c r="G533" i="1"/>
  <c r="H533" i="1" l="1"/>
  <c r="F533" i="1"/>
  <c r="D533" i="1"/>
  <c r="J533" i="1" s="1"/>
  <c r="P535" i="1"/>
  <c r="Q535" i="1"/>
  <c r="O535" i="1"/>
  <c r="K535" i="1"/>
  <c r="N535" i="1" s="1"/>
  <c r="A536" i="1"/>
  <c r="J532" i="1"/>
  <c r="R534" i="1"/>
  <c r="G534" i="1"/>
  <c r="H534" i="1" l="1"/>
  <c r="R535" i="1"/>
  <c r="Q536" i="1"/>
  <c r="P536" i="1"/>
  <c r="O536" i="1"/>
  <c r="K536" i="1"/>
  <c r="N536" i="1" s="1"/>
  <c r="A537" i="1"/>
  <c r="E535" i="1"/>
  <c r="C534" i="1"/>
  <c r="E534" i="1"/>
  <c r="F535" i="1" l="1"/>
  <c r="F534" i="1"/>
  <c r="D534" i="1"/>
  <c r="O537" i="1"/>
  <c r="Q537" i="1"/>
  <c r="P537" i="1"/>
  <c r="A538" i="1"/>
  <c r="K537" i="1"/>
  <c r="N537" i="1" s="1"/>
  <c r="R536" i="1"/>
  <c r="G535" i="1"/>
  <c r="C536" i="1"/>
  <c r="C535" i="1"/>
  <c r="D536" i="1" l="1"/>
  <c r="J536" i="1" s="1"/>
  <c r="D535" i="1"/>
  <c r="J535" i="1" s="1"/>
  <c r="H535" i="1"/>
  <c r="J534" i="1"/>
  <c r="P538" i="1"/>
  <c r="Q538" i="1"/>
  <c r="R538" i="1" s="1"/>
  <c r="O538" i="1"/>
  <c r="A539" i="1"/>
  <c r="K538" i="1"/>
  <c r="N538" i="1" s="1"/>
  <c r="R537" i="1"/>
  <c r="C537" i="1"/>
  <c r="E537" i="1"/>
  <c r="G536" i="1"/>
  <c r="G537" i="1"/>
  <c r="E536" i="1"/>
  <c r="F537" i="1" l="1"/>
  <c r="H536" i="1"/>
  <c r="F536" i="1"/>
  <c r="H537" i="1"/>
  <c r="D537" i="1"/>
  <c r="Q539" i="1"/>
  <c r="R539" i="1" s="1"/>
  <c r="P539" i="1"/>
  <c r="O539" i="1"/>
  <c r="K539" i="1"/>
  <c r="N539" i="1" s="1"/>
  <c r="A540" i="1"/>
  <c r="E538" i="1"/>
  <c r="G538" i="1"/>
  <c r="C538" i="1"/>
  <c r="D538" i="1" l="1"/>
  <c r="J538" i="1" s="1"/>
  <c r="H538" i="1"/>
  <c r="F538" i="1"/>
  <c r="J537" i="1"/>
  <c r="O540" i="1"/>
  <c r="Q540" i="1"/>
  <c r="P540" i="1"/>
  <c r="A541" i="1"/>
  <c r="K540" i="1"/>
  <c r="N540" i="1" s="1"/>
  <c r="E539" i="1"/>
  <c r="C539" i="1"/>
  <c r="G539" i="1"/>
  <c r="H539" i="1" l="1"/>
  <c r="D539" i="1"/>
  <c r="F539" i="1"/>
  <c r="P541" i="1"/>
  <c r="Q541" i="1"/>
  <c r="R541" i="1" s="1"/>
  <c r="O541" i="1"/>
  <c r="A542" i="1"/>
  <c r="K541" i="1"/>
  <c r="N541" i="1" s="1"/>
  <c r="R540" i="1"/>
  <c r="G540" i="1"/>
  <c r="C540" i="1"/>
  <c r="E540" i="1"/>
  <c r="D540" i="1" l="1"/>
  <c r="J540" i="1" s="1"/>
  <c r="F540" i="1"/>
  <c r="H540" i="1"/>
  <c r="O542" i="1"/>
  <c r="Q542" i="1"/>
  <c r="P542" i="1"/>
  <c r="A543" i="1"/>
  <c r="K542" i="1"/>
  <c r="N542" i="1" s="1"/>
  <c r="J539" i="1"/>
  <c r="E541" i="1"/>
  <c r="G541" i="1"/>
  <c r="C541" i="1"/>
  <c r="D541" i="1" l="1"/>
  <c r="H541" i="1"/>
  <c r="F541" i="1"/>
  <c r="P543" i="1"/>
  <c r="O543" i="1"/>
  <c r="Q543" i="1"/>
  <c r="R543" i="1" s="1"/>
  <c r="A544" i="1"/>
  <c r="K543" i="1"/>
  <c r="N543" i="1" s="1"/>
  <c r="R542" i="1"/>
  <c r="E542" i="1"/>
  <c r="G542" i="1"/>
  <c r="C542" i="1"/>
  <c r="H542" i="1" l="1"/>
  <c r="D542" i="1"/>
  <c r="J542" i="1" s="1"/>
  <c r="F542" i="1"/>
  <c r="Q544" i="1"/>
  <c r="P544" i="1"/>
  <c r="O544" i="1"/>
  <c r="A545" i="1"/>
  <c r="J541" i="1"/>
  <c r="G543" i="1"/>
  <c r="E543" i="1"/>
  <c r="C543" i="1"/>
  <c r="F543" i="1" l="1"/>
  <c r="D543" i="1"/>
  <c r="J543" i="1" s="1"/>
  <c r="H543" i="1"/>
  <c r="O545" i="1"/>
  <c r="Q545" i="1"/>
  <c r="R545" i="1" s="1"/>
  <c r="P545" i="1"/>
  <c r="A546" i="1"/>
  <c r="K545" i="1"/>
  <c r="R544" i="1"/>
  <c r="E544" i="1"/>
  <c r="G544" i="1"/>
  <c r="C544" i="1"/>
  <c r="J545" i="1" l="1"/>
  <c r="N545" i="1"/>
  <c r="F544" i="1"/>
  <c r="H544" i="1"/>
  <c r="I544" i="1" s="1"/>
  <c r="D544" i="1"/>
  <c r="P546" i="1"/>
  <c r="Q546" i="1"/>
  <c r="O546" i="1"/>
  <c r="A547" i="1"/>
  <c r="K546" i="1"/>
  <c r="C545" i="1"/>
  <c r="G545" i="1"/>
  <c r="E545" i="1"/>
  <c r="J546" i="1" l="1"/>
  <c r="N546" i="1"/>
  <c r="D545" i="1"/>
  <c r="F545" i="1"/>
  <c r="H545" i="1"/>
  <c r="Q547" i="1"/>
  <c r="P547" i="1"/>
  <c r="O547" i="1"/>
  <c r="A548" i="1"/>
  <c r="K547" i="1"/>
  <c r="N547" i="1" s="1"/>
  <c r="R546" i="1"/>
  <c r="K544" i="1"/>
  <c r="E546" i="1"/>
  <c r="G546" i="1"/>
  <c r="C546" i="1"/>
  <c r="J544" i="1" l="1"/>
  <c r="N544" i="1"/>
  <c r="D546" i="1"/>
  <c r="H546" i="1"/>
  <c r="F546" i="1"/>
  <c r="R547" i="1"/>
  <c r="O548" i="1"/>
  <c r="P548" i="1"/>
  <c r="Q548" i="1"/>
  <c r="R548" i="1" s="1"/>
  <c r="A549" i="1"/>
  <c r="K548" i="1"/>
  <c r="N548" i="1" s="1"/>
  <c r="G547" i="1"/>
  <c r="H547" i="1" l="1"/>
  <c r="P549" i="1"/>
  <c r="Q549" i="1"/>
  <c r="R549" i="1" s="1"/>
  <c r="O549" i="1"/>
  <c r="A550" i="1"/>
  <c r="K549" i="1"/>
  <c r="N549" i="1" s="1"/>
  <c r="E548" i="1"/>
  <c r="E547" i="1"/>
  <c r="C548" i="1"/>
  <c r="C547" i="1"/>
  <c r="G548" i="1"/>
  <c r="D548" i="1" l="1"/>
  <c r="J548" i="1" s="1"/>
  <c r="F548" i="1"/>
  <c r="D547" i="1"/>
  <c r="J547" i="1" s="1"/>
  <c r="H548" i="1"/>
  <c r="F547" i="1"/>
  <c r="O550" i="1"/>
  <c r="Q550" i="1"/>
  <c r="R550" i="1" s="1"/>
  <c r="P550" i="1"/>
  <c r="A551" i="1"/>
  <c r="K550" i="1"/>
  <c r="N550" i="1" s="1"/>
  <c r="C549" i="1"/>
  <c r="E549" i="1"/>
  <c r="G549" i="1"/>
  <c r="H549" i="1" l="1"/>
  <c r="F549" i="1"/>
  <c r="D549" i="1"/>
  <c r="J549" i="1" s="1"/>
  <c r="P551" i="1"/>
  <c r="Q551" i="1"/>
  <c r="O551" i="1"/>
  <c r="K551" i="1"/>
  <c r="N551" i="1" s="1"/>
  <c r="A552" i="1"/>
  <c r="G550" i="1"/>
  <c r="E550" i="1"/>
  <c r="C550" i="1"/>
  <c r="D550" i="1" l="1"/>
  <c r="J550" i="1" s="1"/>
  <c r="F550" i="1"/>
  <c r="H550" i="1"/>
  <c r="Q552" i="1"/>
  <c r="P552" i="1"/>
  <c r="O552" i="1"/>
  <c r="A553" i="1"/>
  <c r="K552" i="1"/>
  <c r="N552" i="1" s="1"/>
  <c r="R551" i="1"/>
  <c r="E551" i="1"/>
  <c r="F551" i="1" l="1"/>
  <c r="O553" i="1"/>
  <c r="Q553" i="1"/>
  <c r="P553" i="1"/>
  <c r="A554" i="1"/>
  <c r="K553" i="1"/>
  <c r="N553" i="1" s="1"/>
  <c r="R552" i="1"/>
  <c r="G552" i="1"/>
  <c r="C552" i="1"/>
  <c r="G551" i="1"/>
  <c r="C551" i="1"/>
  <c r="H552" i="1" l="1"/>
  <c r="D552" i="1"/>
  <c r="J552" i="1" s="1"/>
  <c r="D551" i="1"/>
  <c r="J551" i="1" s="1"/>
  <c r="H551" i="1"/>
  <c r="P554" i="1"/>
  <c r="O554" i="1"/>
  <c r="Q554" i="1"/>
  <c r="R554" i="1" s="1"/>
  <c r="K554" i="1"/>
  <c r="N554" i="1" s="1"/>
  <c r="A555" i="1"/>
  <c r="R553" i="1"/>
  <c r="C553" i="1"/>
  <c r="G553" i="1"/>
  <c r="E553" i="1"/>
  <c r="E552" i="1"/>
  <c r="H553" i="1" l="1"/>
  <c r="F552" i="1"/>
  <c r="D553" i="1"/>
  <c r="J553" i="1" s="1"/>
  <c r="F553" i="1"/>
  <c r="Q555" i="1"/>
  <c r="R555" i="1" s="1"/>
  <c r="P555" i="1"/>
  <c r="O555" i="1"/>
  <c r="K555" i="1"/>
  <c r="N555" i="1" s="1"/>
  <c r="A556" i="1"/>
  <c r="E554" i="1"/>
  <c r="G554" i="1"/>
  <c r="C554" i="1"/>
  <c r="D554" i="1" l="1"/>
  <c r="J554" i="1" s="1"/>
  <c r="H554" i="1"/>
  <c r="F554" i="1"/>
  <c r="O556" i="1"/>
  <c r="Q556" i="1"/>
  <c r="R556" i="1" s="1"/>
  <c r="P556" i="1"/>
  <c r="A557" i="1"/>
  <c r="K556" i="1"/>
  <c r="N556" i="1" s="1"/>
  <c r="C555" i="1"/>
  <c r="G555" i="1"/>
  <c r="E555" i="1"/>
  <c r="F555" i="1" l="1"/>
  <c r="H555" i="1"/>
  <c r="D555" i="1"/>
  <c r="J555" i="1" s="1"/>
  <c r="P557" i="1"/>
  <c r="Q557" i="1"/>
  <c r="R557" i="1" s="1"/>
  <c r="O557" i="1"/>
  <c r="A558" i="1"/>
  <c r="K557" i="1"/>
  <c r="N557" i="1" s="1"/>
  <c r="G556" i="1"/>
  <c r="E556" i="1"/>
  <c r="C556" i="1"/>
  <c r="D556" i="1" l="1"/>
  <c r="J556" i="1" s="1"/>
  <c r="F556" i="1"/>
  <c r="H556" i="1"/>
  <c r="O558" i="1"/>
  <c r="Q558" i="1"/>
  <c r="P558" i="1"/>
  <c r="A559" i="1"/>
  <c r="K558" i="1"/>
  <c r="N558" i="1" s="1"/>
  <c r="C557" i="1"/>
  <c r="G557" i="1"/>
  <c r="E557" i="1"/>
  <c r="H557" i="1" l="1"/>
  <c r="F557" i="1"/>
  <c r="D557" i="1"/>
  <c r="J557" i="1" s="1"/>
  <c r="R558" i="1"/>
  <c r="P559" i="1"/>
  <c r="Q559" i="1"/>
  <c r="R559" i="1" s="1"/>
  <c r="O559" i="1"/>
  <c r="A560" i="1"/>
  <c r="C558" i="1"/>
  <c r="D558" i="1" l="1"/>
  <c r="J558" i="1" s="1"/>
  <c r="Q560" i="1"/>
  <c r="O560" i="1"/>
  <c r="P560" i="1"/>
  <c r="A561" i="1"/>
  <c r="K560" i="1"/>
  <c r="E558" i="1"/>
  <c r="G558" i="1"/>
  <c r="E559" i="1"/>
  <c r="G559" i="1"/>
  <c r="C559" i="1"/>
  <c r="J560" i="1" l="1"/>
  <c r="N560" i="1"/>
  <c r="D559" i="1"/>
  <c r="H558" i="1"/>
  <c r="H559" i="1"/>
  <c r="I559" i="1" s="1"/>
  <c r="F558" i="1"/>
  <c r="F559" i="1"/>
  <c r="O561" i="1"/>
  <c r="Q561" i="1"/>
  <c r="P561" i="1"/>
  <c r="A562" i="1"/>
  <c r="K561" i="1"/>
  <c r="R560" i="1"/>
  <c r="C560" i="1"/>
  <c r="J561" i="1" l="1"/>
  <c r="N561" i="1"/>
  <c r="D560" i="1"/>
  <c r="R561" i="1"/>
  <c r="K559" i="1"/>
  <c r="P562" i="1"/>
  <c r="Q562" i="1"/>
  <c r="R562" i="1" s="1"/>
  <c r="O562" i="1"/>
  <c r="A563" i="1"/>
  <c r="K562" i="1"/>
  <c r="N562" i="1" s="1"/>
  <c r="G561" i="1"/>
  <c r="C561" i="1"/>
  <c r="G560" i="1"/>
  <c r="E560" i="1"/>
  <c r="E561" i="1"/>
  <c r="J559" i="1" l="1"/>
  <c r="N559" i="1"/>
  <c r="H560" i="1"/>
  <c r="F560" i="1"/>
  <c r="D561" i="1"/>
  <c r="F561" i="1"/>
  <c r="H561" i="1"/>
  <c r="Q563" i="1"/>
  <c r="P563" i="1"/>
  <c r="O563" i="1"/>
  <c r="A564" i="1"/>
  <c r="K563" i="1"/>
  <c r="N563" i="1" s="1"/>
  <c r="E562" i="1"/>
  <c r="G562" i="1"/>
  <c r="C562" i="1"/>
  <c r="D562" i="1" l="1"/>
  <c r="J562" i="1" s="1"/>
  <c r="H562" i="1"/>
  <c r="F562" i="1"/>
  <c r="R563" i="1"/>
  <c r="O564" i="1"/>
  <c r="Q564" i="1"/>
  <c r="P564" i="1"/>
  <c r="A565" i="1"/>
  <c r="K564" i="1"/>
  <c r="N564" i="1" s="1"/>
  <c r="C563" i="1"/>
  <c r="D563" i="1" l="1"/>
  <c r="J563" i="1" s="1"/>
  <c r="R564" i="1"/>
  <c r="P565" i="1"/>
  <c r="Q565" i="1"/>
  <c r="R565" i="1" s="1"/>
  <c r="O565" i="1"/>
  <c r="A566" i="1"/>
  <c r="K565" i="1"/>
  <c r="N565" i="1" s="1"/>
  <c r="E564" i="1"/>
  <c r="G563" i="1"/>
  <c r="E563" i="1"/>
  <c r="G564" i="1"/>
  <c r="C564" i="1"/>
  <c r="H564" i="1" l="1"/>
  <c r="F564" i="1"/>
  <c r="F563" i="1"/>
  <c r="D564" i="1"/>
  <c r="J564" i="1" s="1"/>
  <c r="H563" i="1"/>
  <c r="O566" i="1"/>
  <c r="Q566" i="1"/>
  <c r="P566" i="1"/>
  <c r="K566" i="1"/>
  <c r="N566" i="1" s="1"/>
  <c r="A567" i="1"/>
  <c r="C565" i="1"/>
  <c r="E565" i="1"/>
  <c r="G565" i="1"/>
  <c r="H565" i="1" l="1"/>
  <c r="F565" i="1"/>
  <c r="D565" i="1"/>
  <c r="J565" i="1" s="1"/>
  <c r="P567" i="1"/>
  <c r="Q567" i="1"/>
  <c r="R567" i="1" s="1"/>
  <c r="O567" i="1"/>
  <c r="A568" i="1"/>
  <c r="K567" i="1"/>
  <c r="N567" i="1" s="1"/>
  <c r="R566" i="1"/>
  <c r="E566" i="1"/>
  <c r="C566" i="1"/>
  <c r="G566" i="1"/>
  <c r="H566" i="1" l="1"/>
  <c r="D566" i="1"/>
  <c r="J566" i="1" s="1"/>
  <c r="F566" i="1"/>
  <c r="Q568" i="1"/>
  <c r="P568" i="1"/>
  <c r="O568" i="1"/>
  <c r="A569" i="1"/>
  <c r="K568" i="1"/>
  <c r="N568" i="1" s="1"/>
  <c r="C567" i="1"/>
  <c r="E567" i="1"/>
  <c r="G567" i="1"/>
  <c r="H567" i="1" l="1"/>
  <c r="F567" i="1"/>
  <c r="D567" i="1"/>
  <c r="J567" i="1" s="1"/>
  <c r="R568" i="1"/>
  <c r="O569" i="1"/>
  <c r="Q569" i="1"/>
  <c r="P569" i="1"/>
  <c r="K569" i="1"/>
  <c r="N569" i="1" s="1"/>
  <c r="A570" i="1"/>
  <c r="C568" i="1"/>
  <c r="D568" i="1" l="1"/>
  <c r="J568" i="1" s="1"/>
  <c r="P570" i="1"/>
  <c r="Q570" i="1"/>
  <c r="R570" i="1" s="1"/>
  <c r="O570" i="1"/>
  <c r="A571" i="1"/>
  <c r="K570" i="1"/>
  <c r="N570" i="1" s="1"/>
  <c r="R569" i="1"/>
  <c r="C569" i="1"/>
  <c r="E568" i="1"/>
  <c r="G568" i="1"/>
  <c r="D569" i="1" l="1"/>
  <c r="J569" i="1" s="1"/>
  <c r="H568" i="1"/>
  <c r="F568" i="1"/>
  <c r="Q571" i="1"/>
  <c r="P571" i="1"/>
  <c r="O571" i="1"/>
  <c r="A572" i="1"/>
  <c r="K571" i="1"/>
  <c r="N571" i="1" s="1"/>
  <c r="G570" i="1"/>
  <c r="C570" i="1"/>
  <c r="G569" i="1"/>
  <c r="E570" i="1"/>
  <c r="E569" i="1"/>
  <c r="D570" i="1" l="1"/>
  <c r="J570" i="1" s="1"/>
  <c r="F569" i="1"/>
  <c r="F570" i="1"/>
  <c r="H569" i="1"/>
  <c r="H570" i="1"/>
  <c r="R571" i="1"/>
  <c r="O572" i="1"/>
  <c r="Q572" i="1"/>
  <c r="P572" i="1"/>
  <c r="A573" i="1"/>
  <c r="K572" i="1"/>
  <c r="N572" i="1" s="1"/>
  <c r="G571" i="1"/>
  <c r="C571" i="1"/>
  <c r="E571" i="1"/>
  <c r="D571" i="1" l="1"/>
  <c r="J571" i="1" s="1"/>
  <c r="F571" i="1"/>
  <c r="H571" i="1"/>
  <c r="P573" i="1"/>
  <c r="Q573" i="1"/>
  <c r="R573" i="1" s="1"/>
  <c r="O573" i="1"/>
  <c r="A574" i="1"/>
  <c r="K573" i="1"/>
  <c r="N573" i="1" s="1"/>
  <c r="R572" i="1"/>
  <c r="G572" i="1"/>
  <c r="E572" i="1"/>
  <c r="C572" i="1"/>
  <c r="H572" i="1" l="1"/>
  <c r="D572" i="1"/>
  <c r="J572" i="1" s="1"/>
  <c r="F572" i="1"/>
  <c r="O574" i="1"/>
  <c r="Q574" i="1"/>
  <c r="R574" i="1" s="1"/>
  <c r="P574" i="1"/>
  <c r="A575" i="1"/>
  <c r="G573" i="1"/>
  <c r="C573" i="1"/>
  <c r="E573" i="1"/>
  <c r="H573" i="1" l="1"/>
  <c r="F573" i="1"/>
  <c r="D573" i="1"/>
  <c r="J573" i="1" s="1"/>
  <c r="P575" i="1"/>
  <c r="Q575" i="1"/>
  <c r="R575" i="1" s="1"/>
  <c r="O575" i="1"/>
  <c r="A576" i="1"/>
  <c r="K575" i="1"/>
  <c r="G574" i="1"/>
  <c r="E574" i="1"/>
  <c r="C574" i="1"/>
  <c r="J575" i="1" l="1"/>
  <c r="N575" i="1"/>
  <c r="D574" i="1"/>
  <c r="F574" i="1"/>
  <c r="H574" i="1"/>
  <c r="I574" i="1" s="1"/>
  <c r="Q576" i="1"/>
  <c r="P576" i="1"/>
  <c r="O576" i="1"/>
  <c r="A577" i="1"/>
  <c r="K576" i="1"/>
  <c r="C575" i="1"/>
  <c r="E575" i="1"/>
  <c r="G575" i="1"/>
  <c r="J576" i="1" l="1"/>
  <c r="N576" i="1"/>
  <c r="D575" i="1"/>
  <c r="H575" i="1"/>
  <c r="F575" i="1"/>
  <c r="O577" i="1"/>
  <c r="P577" i="1"/>
  <c r="Q577" i="1"/>
  <c r="R577" i="1" s="1"/>
  <c r="A578" i="1"/>
  <c r="K577" i="1"/>
  <c r="N577" i="1" s="1"/>
  <c r="R576" i="1"/>
  <c r="K574" i="1"/>
  <c r="N574" i="1" s="1"/>
  <c r="C576" i="1"/>
  <c r="J574" i="1" l="1"/>
  <c r="D576" i="1"/>
  <c r="P578" i="1"/>
  <c r="Q578" i="1"/>
  <c r="O578" i="1"/>
  <c r="A579" i="1"/>
  <c r="K578" i="1"/>
  <c r="N578" i="1" s="1"/>
  <c r="G576" i="1"/>
  <c r="G577" i="1"/>
  <c r="E577" i="1"/>
  <c r="C577" i="1"/>
  <c r="E576" i="1"/>
  <c r="H576" i="1" l="1"/>
  <c r="F576" i="1"/>
  <c r="D577" i="1"/>
  <c r="J577" i="1" s="1"/>
  <c r="F577" i="1"/>
  <c r="H577" i="1"/>
  <c r="Q579" i="1"/>
  <c r="P579" i="1"/>
  <c r="O579" i="1"/>
  <c r="A580" i="1"/>
  <c r="K579" i="1"/>
  <c r="N579" i="1" s="1"/>
  <c r="R578" i="1"/>
  <c r="E578" i="1"/>
  <c r="F578" i="1" l="1"/>
  <c r="R579" i="1"/>
  <c r="O580" i="1"/>
  <c r="Q580" i="1"/>
  <c r="P580" i="1"/>
  <c r="A581" i="1"/>
  <c r="K580" i="1"/>
  <c r="N580" i="1" s="1"/>
  <c r="G578" i="1"/>
  <c r="E579" i="1"/>
  <c r="G579" i="1"/>
  <c r="C579" i="1"/>
  <c r="C578" i="1"/>
  <c r="F579" i="1" l="1"/>
  <c r="H579" i="1"/>
  <c r="D579" i="1"/>
  <c r="J579" i="1" s="1"/>
  <c r="D578" i="1"/>
  <c r="J578" i="1" s="1"/>
  <c r="H578" i="1"/>
  <c r="P581" i="1"/>
  <c r="Q581" i="1"/>
  <c r="R581" i="1" s="1"/>
  <c r="O581" i="1"/>
  <c r="A582" i="1"/>
  <c r="K581" i="1"/>
  <c r="N581" i="1" s="1"/>
  <c r="R580" i="1"/>
  <c r="E580" i="1"/>
  <c r="G580" i="1"/>
  <c r="C580" i="1"/>
  <c r="D580" i="1" l="1"/>
  <c r="J580" i="1" s="1"/>
  <c r="F580" i="1"/>
  <c r="H580" i="1"/>
  <c r="O582" i="1"/>
  <c r="Q582" i="1"/>
  <c r="P582" i="1"/>
  <c r="A583" i="1"/>
  <c r="K582" i="1"/>
  <c r="N582" i="1" s="1"/>
  <c r="C581" i="1"/>
  <c r="E581" i="1"/>
  <c r="G581" i="1"/>
  <c r="H581" i="1" l="1"/>
  <c r="F581" i="1"/>
  <c r="D581" i="1"/>
  <c r="J581" i="1" s="1"/>
  <c r="P583" i="1"/>
  <c r="O583" i="1"/>
  <c r="Q583" i="1"/>
  <c r="A584" i="1"/>
  <c r="K583" i="1"/>
  <c r="N583" i="1" s="1"/>
  <c r="R582" i="1"/>
  <c r="C582" i="1"/>
  <c r="G582" i="1"/>
  <c r="H582" i="1" l="1"/>
  <c r="D582" i="1"/>
  <c r="J582" i="1" s="1"/>
  <c r="Q584" i="1"/>
  <c r="P584" i="1"/>
  <c r="O584" i="1"/>
  <c r="K584" i="1"/>
  <c r="N584" i="1" s="1"/>
  <c r="A585" i="1"/>
  <c r="R583" i="1"/>
  <c r="C583" i="1"/>
  <c r="E582" i="1"/>
  <c r="G583" i="1"/>
  <c r="E583" i="1"/>
  <c r="H583" i="1" l="1"/>
  <c r="F583" i="1"/>
  <c r="F582" i="1"/>
  <c r="D583" i="1"/>
  <c r="J583" i="1" s="1"/>
  <c r="R584" i="1"/>
  <c r="O585" i="1"/>
  <c r="Q585" i="1"/>
  <c r="R585" i="1" s="1"/>
  <c r="P585" i="1"/>
  <c r="A586" i="1"/>
  <c r="K585" i="1"/>
  <c r="N585" i="1" s="1"/>
  <c r="E584" i="1"/>
  <c r="F584" i="1" l="1"/>
  <c r="P586" i="1"/>
  <c r="Q586" i="1"/>
  <c r="R586" i="1" s="1"/>
  <c r="O586" i="1"/>
  <c r="A587" i="1"/>
  <c r="K586" i="1"/>
  <c r="N586" i="1" s="1"/>
  <c r="C584" i="1"/>
  <c r="G585" i="1"/>
  <c r="E585" i="1"/>
  <c r="G584" i="1"/>
  <c r="C585" i="1"/>
  <c r="D585" i="1" l="1"/>
  <c r="J585" i="1" s="1"/>
  <c r="F585" i="1"/>
  <c r="H584" i="1"/>
  <c r="H585" i="1"/>
  <c r="D584" i="1"/>
  <c r="J584" i="1" s="1"/>
  <c r="Q587" i="1"/>
  <c r="P587" i="1"/>
  <c r="O587" i="1"/>
  <c r="A588" i="1"/>
  <c r="K587" i="1"/>
  <c r="N587" i="1" s="1"/>
  <c r="C586" i="1"/>
  <c r="E586" i="1"/>
  <c r="G586" i="1"/>
  <c r="H586" i="1" l="1"/>
  <c r="D586" i="1"/>
  <c r="J586" i="1" s="1"/>
  <c r="F586" i="1"/>
  <c r="O588" i="1"/>
  <c r="Q588" i="1"/>
  <c r="P588" i="1"/>
  <c r="A589" i="1"/>
  <c r="K588" i="1"/>
  <c r="N588" i="1" s="1"/>
  <c r="R587" i="1"/>
  <c r="C587" i="1"/>
  <c r="D587" i="1" l="1"/>
  <c r="J587" i="1" s="1"/>
  <c r="R588" i="1"/>
  <c r="P589" i="1"/>
  <c r="O589" i="1"/>
  <c r="Q589" i="1"/>
  <c r="R589" i="1" s="1"/>
  <c r="A590" i="1"/>
  <c r="G588" i="1"/>
  <c r="G587" i="1"/>
  <c r="E587" i="1"/>
  <c r="C588" i="1"/>
  <c r="H588" i="1" l="1"/>
  <c r="D588" i="1"/>
  <c r="J588" i="1" s="1"/>
  <c r="H587" i="1"/>
  <c r="F587" i="1"/>
  <c r="O590" i="1"/>
  <c r="Q590" i="1"/>
  <c r="P590" i="1"/>
  <c r="A591" i="1"/>
  <c r="K590" i="1"/>
  <c r="C589" i="1"/>
  <c r="E589" i="1"/>
  <c r="G589" i="1"/>
  <c r="E588" i="1"/>
  <c r="J590" i="1" l="1"/>
  <c r="N590" i="1"/>
  <c r="H589" i="1"/>
  <c r="I589" i="1" s="1"/>
  <c r="F589" i="1"/>
  <c r="F588" i="1"/>
  <c r="D589" i="1"/>
  <c r="P591" i="1"/>
  <c r="Q591" i="1"/>
  <c r="O591" i="1"/>
  <c r="A592" i="1"/>
  <c r="K591" i="1"/>
  <c r="R590" i="1"/>
  <c r="E590" i="1"/>
  <c r="C590" i="1"/>
  <c r="G590" i="1"/>
  <c r="J591" i="1" l="1"/>
  <c r="N591" i="1"/>
  <c r="H590" i="1"/>
  <c r="D590" i="1"/>
  <c r="F590" i="1"/>
  <c r="Q592" i="1"/>
  <c r="P592" i="1"/>
  <c r="O592" i="1"/>
  <c r="A593" i="1"/>
  <c r="K592" i="1"/>
  <c r="N592" i="1" s="1"/>
  <c r="R591" i="1"/>
  <c r="K589" i="1"/>
  <c r="N589" i="1" s="1"/>
  <c r="E591" i="1"/>
  <c r="J589" i="1" l="1"/>
  <c r="F591" i="1"/>
  <c r="O593" i="1"/>
  <c r="Q593" i="1"/>
  <c r="P593" i="1"/>
  <c r="A594" i="1"/>
  <c r="K593" i="1"/>
  <c r="N593" i="1" s="1"/>
  <c r="R592" i="1"/>
  <c r="G591" i="1"/>
  <c r="C591" i="1"/>
  <c r="C592" i="1"/>
  <c r="D592" i="1" l="1"/>
  <c r="J592" i="1" s="1"/>
  <c r="H591" i="1"/>
  <c r="D591" i="1"/>
  <c r="O594" i="1"/>
  <c r="Q594" i="1"/>
  <c r="P594" i="1"/>
  <c r="A595" i="1"/>
  <c r="K594" i="1"/>
  <c r="N594" i="1" s="1"/>
  <c r="R593" i="1"/>
  <c r="G593" i="1"/>
  <c r="E592" i="1"/>
  <c r="C593" i="1"/>
  <c r="E593" i="1"/>
  <c r="G592" i="1"/>
  <c r="D593" i="1" l="1"/>
  <c r="J593" i="1" s="1"/>
  <c r="H593" i="1"/>
  <c r="F593" i="1"/>
  <c r="H592" i="1"/>
  <c r="F592" i="1"/>
  <c r="R594" i="1"/>
  <c r="P595" i="1"/>
  <c r="Q595" i="1"/>
  <c r="O595" i="1"/>
  <c r="A596" i="1"/>
  <c r="K595" i="1"/>
  <c r="N595" i="1" s="1"/>
  <c r="G594" i="1"/>
  <c r="C594" i="1"/>
  <c r="H594" i="1" l="1"/>
  <c r="D594" i="1"/>
  <c r="J594" i="1" s="1"/>
  <c r="O596" i="1"/>
  <c r="P596" i="1"/>
  <c r="Q596" i="1"/>
  <c r="R596" i="1" s="1"/>
  <c r="A597" i="1"/>
  <c r="K596" i="1"/>
  <c r="N596" i="1" s="1"/>
  <c r="R595" i="1"/>
  <c r="E594" i="1"/>
  <c r="C595" i="1"/>
  <c r="G595" i="1"/>
  <c r="H595" i="1" l="1"/>
  <c r="D595" i="1"/>
  <c r="J595" i="1" s="1"/>
  <c r="F594" i="1"/>
  <c r="P597" i="1"/>
  <c r="O597" i="1"/>
  <c r="Q597" i="1"/>
  <c r="R597" i="1" s="1"/>
  <c r="A598" i="1"/>
  <c r="K597" i="1"/>
  <c r="N597" i="1" s="1"/>
  <c r="C596" i="1"/>
  <c r="E596" i="1"/>
  <c r="E595" i="1"/>
  <c r="G596" i="1"/>
  <c r="F595" i="1" l="1"/>
  <c r="H596" i="1"/>
  <c r="F596" i="1"/>
  <c r="D596" i="1"/>
  <c r="J596" i="1" s="1"/>
  <c r="Q598" i="1"/>
  <c r="P598" i="1"/>
  <c r="O598" i="1"/>
  <c r="A599" i="1"/>
  <c r="K598" i="1"/>
  <c r="N598" i="1" s="1"/>
  <c r="E597" i="1"/>
  <c r="G597" i="1"/>
  <c r="C597" i="1"/>
  <c r="D597" i="1" l="1"/>
  <c r="J597" i="1" s="1"/>
  <c r="H597" i="1"/>
  <c r="F597" i="1"/>
  <c r="P599" i="1"/>
  <c r="Q599" i="1"/>
  <c r="R599" i="1" s="1"/>
  <c r="O599" i="1"/>
  <c r="K599" i="1"/>
  <c r="N599" i="1" s="1"/>
  <c r="A600" i="1"/>
  <c r="R598" i="1"/>
  <c r="G598" i="1"/>
  <c r="H598" i="1" l="1"/>
  <c r="P600" i="1"/>
  <c r="Q600" i="1"/>
  <c r="R600" i="1" s="1"/>
  <c r="O600" i="1"/>
  <c r="K600" i="1"/>
  <c r="N600" i="1" s="1"/>
  <c r="A601" i="1"/>
  <c r="G599" i="1"/>
  <c r="C599" i="1"/>
  <c r="C598" i="1"/>
  <c r="E599" i="1"/>
  <c r="E598" i="1"/>
  <c r="F598" i="1" l="1"/>
  <c r="D599" i="1"/>
  <c r="J599" i="1" s="1"/>
  <c r="D598" i="1"/>
  <c r="J598" i="1" s="1"/>
  <c r="F599" i="1"/>
  <c r="H599" i="1"/>
  <c r="Q601" i="1"/>
  <c r="P601" i="1"/>
  <c r="O601" i="1"/>
  <c r="A602" i="1"/>
  <c r="K601" i="1"/>
  <c r="N601" i="1" s="1"/>
  <c r="E600" i="1"/>
  <c r="C600" i="1"/>
  <c r="G600" i="1"/>
  <c r="D600" i="1" l="1"/>
  <c r="J600" i="1" s="1"/>
  <c r="F600" i="1"/>
  <c r="H600" i="1"/>
  <c r="Q602" i="1"/>
  <c r="P602" i="1"/>
  <c r="O602" i="1"/>
  <c r="A603" i="1"/>
  <c r="K602" i="1"/>
  <c r="N602" i="1" s="1"/>
  <c r="R601" i="1"/>
  <c r="E601" i="1"/>
  <c r="F601" i="1" l="1"/>
  <c r="O603" i="1"/>
  <c r="Q603" i="1"/>
  <c r="R603" i="1" s="1"/>
  <c r="P603" i="1"/>
  <c r="A604" i="1"/>
  <c r="K603" i="1"/>
  <c r="N603" i="1" s="1"/>
  <c r="R602" i="1"/>
  <c r="C601" i="1"/>
  <c r="C602" i="1"/>
  <c r="E602" i="1"/>
  <c r="G601" i="1"/>
  <c r="F602" i="1" l="1"/>
  <c r="D601" i="1"/>
  <c r="J601" i="1" s="1"/>
  <c r="H601" i="1"/>
  <c r="D602" i="1"/>
  <c r="J602" i="1" s="1"/>
  <c r="O604" i="1"/>
  <c r="P604" i="1"/>
  <c r="Q604" i="1"/>
  <c r="R604" i="1" s="1"/>
  <c r="A605" i="1"/>
  <c r="G602" i="1"/>
  <c r="E603" i="1"/>
  <c r="G603" i="1"/>
  <c r="C603" i="1"/>
  <c r="H603" i="1" l="1"/>
  <c r="F603" i="1"/>
  <c r="D603" i="1"/>
  <c r="J603" i="1" s="1"/>
  <c r="H602" i="1"/>
  <c r="P605" i="1"/>
  <c r="O605" i="1"/>
  <c r="Q605" i="1"/>
  <c r="R605" i="1" s="1"/>
  <c r="A606" i="1"/>
  <c r="K605" i="1"/>
  <c r="G604" i="1"/>
  <c r="C604" i="1"/>
  <c r="E604" i="1"/>
  <c r="J605" i="1" l="1"/>
  <c r="N605" i="1"/>
  <c r="D604" i="1"/>
  <c r="F604" i="1"/>
  <c r="H604" i="1"/>
  <c r="I604" i="1" s="1"/>
  <c r="Q606" i="1"/>
  <c r="O606" i="1"/>
  <c r="P606" i="1"/>
  <c r="A607" i="1"/>
  <c r="K606" i="1"/>
  <c r="G605" i="1"/>
  <c r="E605" i="1"/>
  <c r="C605" i="1"/>
  <c r="J606" i="1" l="1"/>
  <c r="N606" i="1"/>
  <c r="D605" i="1"/>
  <c r="H605" i="1"/>
  <c r="F605" i="1"/>
  <c r="O607" i="1"/>
  <c r="Q607" i="1"/>
  <c r="R607" i="1" s="1"/>
  <c r="P607" i="1"/>
  <c r="A608" i="1"/>
  <c r="K607" i="1"/>
  <c r="N607" i="1" s="1"/>
  <c r="R606" i="1"/>
  <c r="K604" i="1"/>
  <c r="G606" i="1"/>
  <c r="C606" i="1"/>
  <c r="E606" i="1"/>
  <c r="J604" i="1" l="1"/>
  <c r="N604" i="1"/>
  <c r="H606" i="1"/>
  <c r="F606" i="1"/>
  <c r="D606" i="1"/>
  <c r="P608" i="1"/>
  <c r="Q608" i="1"/>
  <c r="R608" i="1" s="1"/>
  <c r="O608" i="1"/>
  <c r="A609" i="1"/>
  <c r="K608" i="1"/>
  <c r="N608" i="1" s="1"/>
  <c r="E607" i="1"/>
  <c r="G607" i="1"/>
  <c r="C607" i="1"/>
  <c r="F607" i="1" l="1"/>
  <c r="D607" i="1"/>
  <c r="J607" i="1" s="1"/>
  <c r="H607" i="1"/>
  <c r="Q609" i="1"/>
  <c r="P609" i="1"/>
  <c r="O609" i="1"/>
  <c r="A610" i="1"/>
  <c r="K609" i="1"/>
  <c r="N609" i="1" s="1"/>
  <c r="E608" i="1"/>
  <c r="G608" i="1"/>
  <c r="C608" i="1"/>
  <c r="D608" i="1" l="1"/>
  <c r="J608" i="1" s="1"/>
  <c r="H608" i="1"/>
  <c r="F608" i="1"/>
  <c r="P610" i="1"/>
  <c r="Q610" i="1"/>
  <c r="R610" i="1" s="1"/>
  <c r="O610" i="1"/>
  <c r="A611" i="1"/>
  <c r="K610" i="1"/>
  <c r="N610" i="1" s="1"/>
  <c r="R609" i="1"/>
  <c r="G609" i="1"/>
  <c r="H609" i="1" l="1"/>
  <c r="O611" i="1"/>
  <c r="Q611" i="1"/>
  <c r="P611" i="1"/>
  <c r="A612" i="1"/>
  <c r="K611" i="1"/>
  <c r="N611" i="1" s="1"/>
  <c r="E610" i="1"/>
  <c r="C610" i="1"/>
  <c r="G610" i="1"/>
  <c r="C609" i="1"/>
  <c r="E609" i="1"/>
  <c r="F610" i="1" l="1"/>
  <c r="F609" i="1"/>
  <c r="D609" i="1"/>
  <c r="J609" i="1" s="1"/>
  <c r="D610" i="1"/>
  <c r="J610" i="1" s="1"/>
  <c r="H610" i="1"/>
  <c r="O612" i="1"/>
  <c r="Q612" i="1"/>
  <c r="R612" i="1" s="1"/>
  <c r="P612" i="1"/>
  <c r="A613" i="1"/>
  <c r="K612" i="1"/>
  <c r="N612" i="1" s="1"/>
  <c r="R611" i="1"/>
  <c r="G611" i="1"/>
  <c r="E611" i="1"/>
  <c r="H611" i="1" l="1"/>
  <c r="F611" i="1"/>
  <c r="P613" i="1"/>
  <c r="Q613" i="1"/>
  <c r="R613" i="1" s="1"/>
  <c r="O613" i="1"/>
  <c r="A614" i="1"/>
  <c r="K613" i="1"/>
  <c r="N613" i="1" s="1"/>
  <c r="C612" i="1"/>
  <c r="E612" i="1"/>
  <c r="G612" i="1"/>
  <c r="C611" i="1"/>
  <c r="D611" i="1" l="1"/>
  <c r="J611" i="1" s="1"/>
  <c r="D612" i="1"/>
  <c r="J612" i="1" s="1"/>
  <c r="H612" i="1"/>
  <c r="F612" i="1"/>
  <c r="Q614" i="1"/>
  <c r="R614" i="1" s="1"/>
  <c r="P614" i="1"/>
  <c r="O614" i="1"/>
  <c r="K614" i="1"/>
  <c r="N614" i="1" s="1"/>
  <c r="A615" i="1"/>
  <c r="E613" i="1"/>
  <c r="G613" i="1"/>
  <c r="C613" i="1"/>
  <c r="D613" i="1" l="1"/>
  <c r="J613" i="1" s="1"/>
  <c r="H613" i="1"/>
  <c r="F613" i="1"/>
  <c r="O615" i="1"/>
  <c r="P615" i="1"/>
  <c r="Q615" i="1"/>
  <c r="A616" i="1"/>
  <c r="K615" i="1"/>
  <c r="N615" i="1" s="1"/>
  <c r="C614" i="1"/>
  <c r="E614" i="1"/>
  <c r="G614" i="1"/>
  <c r="F614" i="1" l="1"/>
  <c r="H614" i="1"/>
  <c r="D614" i="1"/>
  <c r="J614" i="1" s="1"/>
  <c r="P616" i="1"/>
  <c r="O616" i="1"/>
  <c r="Q616" i="1"/>
  <c r="R616" i="1" s="1"/>
  <c r="A617" i="1"/>
  <c r="K616" i="1"/>
  <c r="N616" i="1" s="1"/>
  <c r="R615" i="1"/>
  <c r="C615" i="1"/>
  <c r="G615" i="1"/>
  <c r="H615" i="1" l="1"/>
  <c r="D615" i="1"/>
  <c r="J615" i="1" s="1"/>
  <c r="Q617" i="1"/>
  <c r="P617" i="1"/>
  <c r="O617" i="1"/>
  <c r="A618" i="1"/>
  <c r="K617" i="1"/>
  <c r="N617" i="1" s="1"/>
  <c r="E615" i="1"/>
  <c r="G616" i="1"/>
  <c r="E616" i="1"/>
  <c r="C616" i="1"/>
  <c r="F616" i="1" l="1"/>
  <c r="F615" i="1"/>
  <c r="D616" i="1"/>
  <c r="J616" i="1" s="1"/>
  <c r="H616" i="1"/>
  <c r="R617" i="1"/>
  <c r="P618" i="1"/>
  <c r="Q618" i="1"/>
  <c r="R618" i="1" s="1"/>
  <c r="O618" i="1"/>
  <c r="A619" i="1"/>
  <c r="K618" i="1"/>
  <c r="N618" i="1" s="1"/>
  <c r="G617" i="1"/>
  <c r="C617" i="1"/>
  <c r="E617" i="1"/>
  <c r="D617" i="1" l="1"/>
  <c r="J617" i="1" s="1"/>
  <c r="F617" i="1"/>
  <c r="H617" i="1"/>
  <c r="P619" i="1"/>
  <c r="Q619" i="1"/>
  <c r="O619" i="1"/>
  <c r="A620" i="1"/>
  <c r="E618" i="1"/>
  <c r="G618" i="1"/>
  <c r="C618" i="1"/>
  <c r="F618" i="1" l="1"/>
  <c r="D618" i="1"/>
  <c r="J618" i="1" s="1"/>
  <c r="H618" i="1"/>
  <c r="O620" i="1"/>
  <c r="P620" i="1"/>
  <c r="Q620" i="1"/>
  <c r="R620" i="1" s="1"/>
  <c r="A621" i="1"/>
  <c r="K620" i="1"/>
  <c r="R619" i="1"/>
  <c r="C619" i="1"/>
  <c r="J620" i="1" l="1"/>
  <c r="N620" i="1"/>
  <c r="D619" i="1"/>
  <c r="P621" i="1"/>
  <c r="Q621" i="1"/>
  <c r="R621" i="1" s="1"/>
  <c r="O621" i="1"/>
  <c r="A622" i="1"/>
  <c r="K621" i="1"/>
  <c r="G619" i="1"/>
  <c r="C620" i="1"/>
  <c r="G620" i="1"/>
  <c r="E619" i="1"/>
  <c r="E620" i="1"/>
  <c r="J621" i="1" l="1"/>
  <c r="N621" i="1"/>
  <c r="D620" i="1"/>
  <c r="F620" i="1"/>
  <c r="H619" i="1"/>
  <c r="I619" i="1" s="1"/>
  <c r="F619" i="1"/>
  <c r="H620" i="1"/>
  <c r="Q622" i="1"/>
  <c r="P622" i="1"/>
  <c r="O622" i="1"/>
  <c r="A623" i="1"/>
  <c r="K622" i="1"/>
  <c r="N622" i="1" s="1"/>
  <c r="G621" i="1"/>
  <c r="E621" i="1"/>
  <c r="C621" i="1"/>
  <c r="H621" i="1" l="1"/>
  <c r="D621" i="1"/>
  <c r="F621" i="1"/>
  <c r="O623" i="1"/>
  <c r="P623" i="1"/>
  <c r="Q623" i="1"/>
  <c r="R623" i="1" s="1"/>
  <c r="A624" i="1"/>
  <c r="K623" i="1"/>
  <c r="N623" i="1" s="1"/>
  <c r="K619" i="1"/>
  <c r="N619" i="1" s="1"/>
  <c r="R622" i="1"/>
  <c r="C622" i="1"/>
  <c r="J619" i="1" l="1"/>
  <c r="D622" i="1"/>
  <c r="J622" i="1" s="1"/>
  <c r="P624" i="1"/>
  <c r="Q624" i="1"/>
  <c r="O624" i="1"/>
  <c r="A625" i="1"/>
  <c r="K624" i="1"/>
  <c r="N624" i="1" s="1"/>
  <c r="E622" i="1"/>
  <c r="G622" i="1"/>
  <c r="C623" i="1"/>
  <c r="E623" i="1"/>
  <c r="G623" i="1"/>
  <c r="F622" i="1" l="1"/>
  <c r="F623" i="1"/>
  <c r="D623" i="1"/>
  <c r="J623" i="1" s="1"/>
  <c r="H623" i="1"/>
  <c r="H622" i="1"/>
  <c r="Q625" i="1"/>
  <c r="O625" i="1"/>
  <c r="P625" i="1"/>
  <c r="A626" i="1"/>
  <c r="K625" i="1"/>
  <c r="N625" i="1" s="1"/>
  <c r="R624" i="1"/>
  <c r="G624" i="1"/>
  <c r="C624" i="1"/>
  <c r="D624" i="1" l="1"/>
  <c r="J624" i="1" s="1"/>
  <c r="H624" i="1"/>
  <c r="Q626" i="1"/>
  <c r="P626" i="1"/>
  <c r="O626" i="1"/>
  <c r="A627" i="1"/>
  <c r="K626" i="1"/>
  <c r="N626" i="1" s="1"/>
  <c r="R625" i="1"/>
  <c r="E624" i="1"/>
  <c r="G625" i="1"/>
  <c r="H625" i="1" l="1"/>
  <c r="F624" i="1"/>
  <c r="Q627" i="1"/>
  <c r="P627" i="1"/>
  <c r="O627" i="1"/>
  <c r="A628" i="1"/>
  <c r="K627" i="1"/>
  <c r="N627" i="1" s="1"/>
  <c r="R626" i="1"/>
  <c r="C626" i="1"/>
  <c r="C625" i="1"/>
  <c r="E625" i="1"/>
  <c r="G626" i="1"/>
  <c r="H626" i="1" l="1"/>
  <c r="F625" i="1"/>
  <c r="D625" i="1"/>
  <c r="J625" i="1" s="1"/>
  <c r="D626" i="1"/>
  <c r="J626" i="1" s="1"/>
  <c r="R627" i="1"/>
  <c r="O628" i="1"/>
  <c r="P628" i="1"/>
  <c r="Q628" i="1"/>
  <c r="A629" i="1"/>
  <c r="K628" i="1"/>
  <c r="N628" i="1" s="1"/>
  <c r="E627" i="1"/>
  <c r="C627" i="1"/>
  <c r="G627" i="1"/>
  <c r="E626" i="1"/>
  <c r="F627" i="1" l="1"/>
  <c r="H627" i="1"/>
  <c r="F626" i="1"/>
  <c r="D627" i="1"/>
  <c r="J627" i="1" s="1"/>
  <c r="P629" i="1"/>
  <c r="Q629" i="1"/>
  <c r="R629" i="1" s="1"/>
  <c r="O629" i="1"/>
  <c r="K629" i="1"/>
  <c r="N629" i="1" s="1"/>
  <c r="A630" i="1"/>
  <c r="R628" i="1"/>
  <c r="E628" i="1"/>
  <c r="C628" i="1"/>
  <c r="G628" i="1"/>
  <c r="H628" i="1" l="1"/>
  <c r="D628" i="1"/>
  <c r="J628" i="1" s="1"/>
  <c r="F628" i="1"/>
  <c r="Q630" i="1"/>
  <c r="R630" i="1" s="1"/>
  <c r="O630" i="1"/>
  <c r="P630" i="1"/>
  <c r="K630" i="1"/>
  <c r="N630" i="1" s="1"/>
  <c r="A631" i="1"/>
  <c r="E629" i="1"/>
  <c r="C629" i="1"/>
  <c r="G629" i="1"/>
  <c r="H629" i="1" l="1"/>
  <c r="D629" i="1"/>
  <c r="J629" i="1" s="1"/>
  <c r="F629" i="1"/>
  <c r="O631" i="1"/>
  <c r="Q631" i="1"/>
  <c r="P631" i="1"/>
  <c r="A632" i="1"/>
  <c r="K631" i="1"/>
  <c r="N631" i="1" s="1"/>
  <c r="C630" i="1"/>
  <c r="G630" i="1"/>
  <c r="E630" i="1"/>
  <c r="F630" i="1" l="1"/>
  <c r="H630" i="1"/>
  <c r="D630" i="1"/>
  <c r="J630" i="1" s="1"/>
  <c r="P632" i="1"/>
  <c r="Q632" i="1"/>
  <c r="O632" i="1"/>
  <c r="A633" i="1"/>
  <c r="K632" i="1"/>
  <c r="N632" i="1" s="1"/>
  <c r="R631" i="1"/>
  <c r="G631" i="1"/>
  <c r="E631" i="1"/>
  <c r="C631" i="1"/>
  <c r="D631" i="1" l="1"/>
  <c r="J631" i="1" s="1"/>
  <c r="F631" i="1"/>
  <c r="H631" i="1"/>
  <c r="Q633" i="1"/>
  <c r="R633" i="1" s="1"/>
  <c r="P633" i="1"/>
  <c r="O633" i="1"/>
  <c r="A634" i="1"/>
  <c r="K633" i="1"/>
  <c r="N633" i="1" s="1"/>
  <c r="R632" i="1"/>
  <c r="E632" i="1"/>
  <c r="G632" i="1"/>
  <c r="F632" i="1" l="1"/>
  <c r="H632" i="1"/>
  <c r="Q634" i="1"/>
  <c r="R634" i="1" s="1"/>
  <c r="P634" i="1"/>
  <c r="O634" i="1"/>
  <c r="A635" i="1"/>
  <c r="C633" i="1"/>
  <c r="G633" i="1"/>
  <c r="E633" i="1"/>
  <c r="C632" i="1"/>
  <c r="D632" i="1" l="1"/>
  <c r="J632" i="1" s="1"/>
  <c r="F633" i="1"/>
  <c r="D633" i="1"/>
  <c r="J633" i="1" s="1"/>
  <c r="H633" i="1"/>
  <c r="O635" i="1"/>
  <c r="Q635" i="1"/>
  <c r="P635" i="1"/>
  <c r="A636" i="1"/>
  <c r="K635" i="1"/>
  <c r="G634" i="1"/>
  <c r="C634" i="1"/>
  <c r="E634" i="1"/>
  <c r="J635" i="1" l="1"/>
  <c r="N635" i="1"/>
  <c r="D634" i="1"/>
  <c r="F634" i="1"/>
  <c r="H634" i="1"/>
  <c r="I634" i="1" s="1"/>
  <c r="O636" i="1"/>
  <c r="Q636" i="1"/>
  <c r="R636" i="1" s="1"/>
  <c r="P636" i="1"/>
  <c r="A637" i="1"/>
  <c r="K636" i="1"/>
  <c r="R635" i="1"/>
  <c r="G635" i="1"/>
  <c r="C635" i="1"/>
  <c r="E635" i="1"/>
  <c r="J636" i="1" l="1"/>
  <c r="N636" i="1"/>
  <c r="D635" i="1"/>
  <c r="F635" i="1"/>
  <c r="H635" i="1"/>
  <c r="K634" i="1"/>
  <c r="P637" i="1"/>
  <c r="Q637" i="1"/>
  <c r="R637" i="1" s="1"/>
  <c r="O637" i="1"/>
  <c r="A638" i="1"/>
  <c r="K637" i="1"/>
  <c r="N637" i="1" s="1"/>
  <c r="G636" i="1"/>
  <c r="E636" i="1"/>
  <c r="C636" i="1"/>
  <c r="J634" i="1" l="1"/>
  <c r="N634" i="1"/>
  <c r="D636" i="1"/>
  <c r="F636" i="1"/>
  <c r="H636" i="1"/>
  <c r="Q638" i="1"/>
  <c r="R638" i="1" s="1"/>
  <c r="P638" i="1"/>
  <c r="O638" i="1"/>
  <c r="A639" i="1"/>
  <c r="K638" i="1"/>
  <c r="N638" i="1" s="1"/>
  <c r="C637" i="1"/>
  <c r="E637" i="1"/>
  <c r="G637" i="1"/>
  <c r="D637" i="1" l="1"/>
  <c r="J637" i="1" s="1"/>
  <c r="H637" i="1"/>
  <c r="F637" i="1"/>
  <c r="O639" i="1"/>
  <c r="Q639" i="1"/>
  <c r="P639" i="1"/>
  <c r="A640" i="1"/>
  <c r="K639" i="1"/>
  <c r="N639" i="1" s="1"/>
  <c r="C638" i="1"/>
  <c r="E638" i="1"/>
  <c r="G638" i="1"/>
  <c r="F638" i="1" l="1"/>
  <c r="H638" i="1"/>
  <c r="D638" i="1"/>
  <c r="J638" i="1" s="1"/>
  <c r="P640" i="1"/>
  <c r="Q640" i="1"/>
  <c r="R640" i="1" s="1"/>
  <c r="O640" i="1"/>
  <c r="A641" i="1"/>
  <c r="K640" i="1"/>
  <c r="N640" i="1" s="1"/>
  <c r="R639" i="1"/>
  <c r="C639" i="1"/>
  <c r="D639" i="1" l="1"/>
  <c r="J639" i="1" s="1"/>
  <c r="Q641" i="1"/>
  <c r="P641" i="1"/>
  <c r="O641" i="1"/>
  <c r="A642" i="1"/>
  <c r="K641" i="1"/>
  <c r="N641" i="1" s="1"/>
  <c r="E639" i="1"/>
  <c r="G639" i="1"/>
  <c r="G640" i="1"/>
  <c r="E640" i="1"/>
  <c r="C640" i="1"/>
  <c r="H640" i="1" l="1"/>
  <c r="F640" i="1"/>
  <c r="H639" i="1"/>
  <c r="F639" i="1"/>
  <c r="D640" i="1"/>
  <c r="J640" i="1" s="1"/>
  <c r="O642" i="1"/>
  <c r="Q642" i="1"/>
  <c r="P642" i="1"/>
  <c r="A643" i="1"/>
  <c r="K642" i="1"/>
  <c r="N642" i="1" s="1"/>
  <c r="R641" i="1"/>
  <c r="E641" i="1"/>
  <c r="C641" i="1"/>
  <c r="D641" i="1" l="1"/>
  <c r="J641" i="1" s="1"/>
  <c r="F641" i="1"/>
  <c r="O643" i="1"/>
  <c r="Q643" i="1"/>
  <c r="P643" i="1"/>
  <c r="A644" i="1"/>
  <c r="K643" i="1"/>
  <c r="N643" i="1" s="1"/>
  <c r="R642" i="1"/>
  <c r="G641" i="1"/>
  <c r="G642" i="1"/>
  <c r="C642" i="1"/>
  <c r="D642" i="1" l="1"/>
  <c r="J642" i="1" s="1"/>
  <c r="H642" i="1"/>
  <c r="H641" i="1"/>
  <c r="P644" i="1"/>
  <c r="Q644" i="1"/>
  <c r="R644" i="1" s="1"/>
  <c r="O644" i="1"/>
  <c r="K644" i="1"/>
  <c r="N644" i="1" s="1"/>
  <c r="A645" i="1"/>
  <c r="R643" i="1"/>
  <c r="E642" i="1"/>
  <c r="C643" i="1"/>
  <c r="D643" i="1" l="1"/>
  <c r="J643" i="1" s="1"/>
  <c r="F642" i="1"/>
  <c r="Q645" i="1"/>
  <c r="O645" i="1"/>
  <c r="P645" i="1"/>
  <c r="K645" i="1"/>
  <c r="N645" i="1" s="1"/>
  <c r="A646" i="1"/>
  <c r="G643" i="1"/>
  <c r="E643" i="1"/>
  <c r="G644" i="1"/>
  <c r="C644" i="1"/>
  <c r="E644" i="1"/>
  <c r="H643" i="1" l="1"/>
  <c r="H644" i="1"/>
  <c r="D644" i="1"/>
  <c r="J644" i="1" s="1"/>
  <c r="F644" i="1"/>
  <c r="F643" i="1"/>
  <c r="O646" i="1"/>
  <c r="Q646" i="1"/>
  <c r="P646" i="1"/>
  <c r="A647" i="1"/>
  <c r="K646" i="1"/>
  <c r="N646" i="1" s="1"/>
  <c r="R645" i="1"/>
  <c r="C645" i="1"/>
  <c r="D645" i="1" l="1"/>
  <c r="J645" i="1" s="1"/>
  <c r="R646" i="1"/>
  <c r="O647" i="1"/>
  <c r="Q647" i="1"/>
  <c r="P647" i="1"/>
  <c r="A648" i="1"/>
  <c r="K647" i="1"/>
  <c r="N647" i="1" s="1"/>
  <c r="E646" i="1"/>
  <c r="G645" i="1"/>
  <c r="G646" i="1"/>
  <c r="C646" i="1"/>
  <c r="E645" i="1"/>
  <c r="F645" i="1" l="1"/>
  <c r="F646" i="1"/>
  <c r="D646" i="1"/>
  <c r="J646" i="1" s="1"/>
  <c r="H645" i="1"/>
  <c r="H646" i="1"/>
  <c r="P648" i="1"/>
  <c r="Q648" i="1"/>
  <c r="R648" i="1" s="1"/>
  <c r="O648" i="1"/>
  <c r="A649" i="1"/>
  <c r="K648" i="1"/>
  <c r="N648" i="1" s="1"/>
  <c r="R647" i="1"/>
  <c r="C647" i="1"/>
  <c r="E647" i="1"/>
  <c r="G647" i="1"/>
  <c r="F647" i="1" l="1"/>
  <c r="H647" i="1"/>
  <c r="D647" i="1"/>
  <c r="J647" i="1" s="1"/>
  <c r="P649" i="1"/>
  <c r="Q649" i="1"/>
  <c r="R649" i="1" s="1"/>
  <c r="O649" i="1"/>
  <c r="A650" i="1"/>
  <c r="E648" i="1"/>
  <c r="G648" i="1"/>
  <c r="C648" i="1"/>
  <c r="F648" i="1" l="1"/>
  <c r="H648" i="1"/>
  <c r="D648" i="1"/>
  <c r="J648" i="1" s="1"/>
  <c r="P650" i="1"/>
  <c r="Q650" i="1"/>
  <c r="R650" i="1" s="1"/>
  <c r="O650" i="1"/>
  <c r="A651" i="1"/>
  <c r="K650" i="1"/>
  <c r="G649" i="1"/>
  <c r="C649" i="1"/>
  <c r="E649" i="1"/>
  <c r="J650" i="1" l="1"/>
  <c r="N650" i="1"/>
  <c r="F649" i="1"/>
  <c r="D649" i="1"/>
  <c r="H649" i="1"/>
  <c r="I649" i="1" s="1"/>
  <c r="O651" i="1"/>
  <c r="Q651" i="1"/>
  <c r="P651" i="1"/>
  <c r="A652" i="1"/>
  <c r="K651" i="1"/>
  <c r="C650" i="1"/>
  <c r="E650" i="1"/>
  <c r="G650" i="1"/>
  <c r="J651" i="1" l="1"/>
  <c r="N651" i="1"/>
  <c r="F650" i="1"/>
  <c r="H650" i="1"/>
  <c r="D650" i="1"/>
  <c r="P652" i="1"/>
  <c r="Q652" i="1"/>
  <c r="R652" i="1" s="1"/>
  <c r="O652" i="1"/>
  <c r="A653" i="1"/>
  <c r="K652" i="1"/>
  <c r="N652" i="1" s="1"/>
  <c r="R651" i="1"/>
  <c r="K649" i="1"/>
  <c r="C651" i="1"/>
  <c r="E651" i="1"/>
  <c r="G651" i="1"/>
  <c r="J649" i="1" l="1"/>
  <c r="N649" i="1"/>
  <c r="F651" i="1"/>
  <c r="D651" i="1"/>
  <c r="H651" i="1"/>
  <c r="Q653" i="1"/>
  <c r="P653" i="1"/>
  <c r="O653" i="1"/>
  <c r="A654" i="1"/>
  <c r="K653" i="1"/>
  <c r="N653" i="1" s="1"/>
  <c r="G652" i="1"/>
  <c r="C652" i="1"/>
  <c r="E652" i="1"/>
  <c r="D652" i="1" l="1"/>
  <c r="J652" i="1" s="1"/>
  <c r="H652" i="1"/>
  <c r="F652" i="1"/>
  <c r="R653" i="1"/>
  <c r="Q654" i="1"/>
  <c r="P654" i="1"/>
  <c r="O654" i="1"/>
  <c r="A655" i="1"/>
  <c r="K654" i="1"/>
  <c r="N654" i="1" s="1"/>
  <c r="C653" i="1"/>
  <c r="G653" i="1"/>
  <c r="H653" i="1" l="1"/>
  <c r="D653" i="1"/>
  <c r="J653" i="1" s="1"/>
  <c r="Q655" i="1"/>
  <c r="P655" i="1"/>
  <c r="O655" i="1"/>
  <c r="K655" i="1"/>
  <c r="N655" i="1" s="1"/>
  <c r="A656" i="1"/>
  <c r="R654" i="1"/>
  <c r="C654" i="1"/>
  <c r="E653" i="1"/>
  <c r="E654" i="1"/>
  <c r="F654" i="1" l="1"/>
  <c r="F653" i="1"/>
  <c r="D654" i="1"/>
  <c r="J654" i="1" s="1"/>
  <c r="O656" i="1"/>
  <c r="Q656" i="1"/>
  <c r="R656" i="1" s="1"/>
  <c r="P656" i="1"/>
  <c r="A657" i="1"/>
  <c r="K656" i="1"/>
  <c r="N656" i="1" s="1"/>
  <c r="R655" i="1"/>
  <c r="G654" i="1"/>
  <c r="E655" i="1"/>
  <c r="F655" i="1" l="1"/>
  <c r="H654" i="1"/>
  <c r="O657" i="1"/>
  <c r="Q657" i="1"/>
  <c r="R657" i="1" s="1"/>
  <c r="P657" i="1"/>
  <c r="A658" i="1"/>
  <c r="K657" i="1"/>
  <c r="N657" i="1" s="1"/>
  <c r="C655" i="1"/>
  <c r="E656" i="1"/>
  <c r="C656" i="1"/>
  <c r="G655" i="1"/>
  <c r="G656" i="1"/>
  <c r="H655" i="1" l="1"/>
  <c r="F656" i="1"/>
  <c r="D655" i="1"/>
  <c r="J655" i="1" s="1"/>
  <c r="H656" i="1"/>
  <c r="D656" i="1"/>
  <c r="J656" i="1" s="1"/>
  <c r="O658" i="1"/>
  <c r="Q658" i="1"/>
  <c r="P658" i="1"/>
  <c r="A659" i="1"/>
  <c r="K658" i="1"/>
  <c r="N658" i="1" s="1"/>
  <c r="G657" i="1"/>
  <c r="C657" i="1"/>
  <c r="E657" i="1"/>
  <c r="F657" i="1" l="1"/>
  <c r="D657" i="1"/>
  <c r="J657" i="1" s="1"/>
  <c r="H657" i="1"/>
  <c r="O659" i="1"/>
  <c r="P659" i="1"/>
  <c r="Q659" i="1"/>
  <c r="K659" i="1"/>
  <c r="N659" i="1" s="1"/>
  <c r="A660" i="1"/>
  <c r="R658" i="1"/>
  <c r="C658" i="1"/>
  <c r="E658" i="1"/>
  <c r="G658" i="1"/>
  <c r="H658" i="1" l="1"/>
  <c r="F658" i="1"/>
  <c r="D658" i="1"/>
  <c r="J658" i="1" s="1"/>
  <c r="R659" i="1"/>
  <c r="P660" i="1"/>
  <c r="O660" i="1"/>
  <c r="Q660" i="1"/>
  <c r="R660" i="1" s="1"/>
  <c r="K660" i="1"/>
  <c r="N660" i="1" s="1"/>
  <c r="A661" i="1"/>
  <c r="G659" i="1"/>
  <c r="H659" i="1" l="1"/>
  <c r="Q661" i="1"/>
  <c r="R661" i="1" s="1"/>
  <c r="O661" i="1"/>
  <c r="P661" i="1"/>
  <c r="A662" i="1"/>
  <c r="K661" i="1"/>
  <c r="N661" i="1" s="1"/>
  <c r="C659" i="1"/>
  <c r="G660" i="1"/>
  <c r="E659" i="1"/>
  <c r="C660" i="1"/>
  <c r="E660" i="1"/>
  <c r="F659" i="1" l="1"/>
  <c r="D660" i="1"/>
  <c r="J660" i="1" s="1"/>
  <c r="H660" i="1"/>
  <c r="F660" i="1"/>
  <c r="D659" i="1"/>
  <c r="J659" i="1" s="1"/>
  <c r="P662" i="1"/>
  <c r="O662" i="1"/>
  <c r="Q662" i="1"/>
  <c r="R662" i="1" s="1"/>
  <c r="A663" i="1"/>
  <c r="K662" i="1"/>
  <c r="N662" i="1" s="1"/>
  <c r="C661" i="1"/>
  <c r="E661" i="1"/>
  <c r="G661" i="1"/>
  <c r="F661" i="1" l="1"/>
  <c r="D661" i="1"/>
  <c r="J661" i="1" s="1"/>
  <c r="H661" i="1"/>
  <c r="P663" i="1"/>
  <c r="O663" i="1"/>
  <c r="Q663" i="1"/>
  <c r="A664" i="1"/>
  <c r="K663" i="1"/>
  <c r="N663" i="1" s="1"/>
  <c r="G662" i="1"/>
  <c r="E662" i="1"/>
  <c r="C662" i="1"/>
  <c r="D662" i="1" l="1"/>
  <c r="J662" i="1" s="1"/>
  <c r="F662" i="1"/>
  <c r="H662" i="1"/>
  <c r="R663" i="1"/>
  <c r="P664" i="1"/>
  <c r="O664" i="1"/>
  <c r="Q664" i="1"/>
  <c r="R664" i="1" s="1"/>
  <c r="A665" i="1"/>
  <c r="G663" i="1"/>
  <c r="H663" i="1" l="1"/>
  <c r="Q665" i="1"/>
  <c r="R665" i="1" s="1"/>
  <c r="O665" i="1"/>
  <c r="P665" i="1"/>
  <c r="A666" i="1"/>
  <c r="K665" i="1"/>
  <c r="C664" i="1"/>
  <c r="C663" i="1"/>
  <c r="E664" i="1"/>
  <c r="E663" i="1"/>
  <c r="G664" i="1"/>
  <c r="J665" i="1" l="1"/>
  <c r="N665" i="1"/>
  <c r="F664" i="1"/>
  <c r="H664" i="1"/>
  <c r="I664" i="1" s="1"/>
  <c r="F663" i="1"/>
  <c r="D663" i="1"/>
  <c r="J663" i="1" s="1"/>
  <c r="D664" i="1"/>
  <c r="Q666" i="1"/>
  <c r="O666" i="1"/>
  <c r="P666" i="1"/>
  <c r="A667" i="1"/>
  <c r="K666" i="1"/>
  <c r="E665" i="1"/>
  <c r="C665" i="1"/>
  <c r="G665" i="1"/>
  <c r="J666" i="1" l="1"/>
  <c r="N666" i="1"/>
  <c r="D665" i="1"/>
  <c r="H665" i="1"/>
  <c r="F665" i="1"/>
  <c r="O667" i="1"/>
  <c r="Q667" i="1"/>
  <c r="R667" i="1" s="1"/>
  <c r="P667" i="1"/>
  <c r="A668" i="1"/>
  <c r="K667" i="1"/>
  <c r="N667" i="1" s="1"/>
  <c r="K664" i="1"/>
  <c r="R666" i="1"/>
  <c r="C666" i="1"/>
  <c r="J664" i="1" l="1"/>
  <c r="N664" i="1"/>
  <c r="D666" i="1"/>
  <c r="P668" i="1"/>
  <c r="Q668" i="1"/>
  <c r="R668" i="1" s="1"/>
  <c r="O668" i="1"/>
  <c r="A669" i="1"/>
  <c r="K668" i="1"/>
  <c r="N668" i="1" s="1"/>
  <c r="G667" i="1"/>
  <c r="C667" i="1"/>
  <c r="E667" i="1"/>
  <c r="E666" i="1"/>
  <c r="G666" i="1"/>
  <c r="F667" i="1" l="1"/>
  <c r="F666" i="1"/>
  <c r="H666" i="1"/>
  <c r="D667" i="1"/>
  <c r="J667" i="1" s="1"/>
  <c r="H667" i="1"/>
  <c r="Q669" i="1"/>
  <c r="R669" i="1" s="1"/>
  <c r="P669" i="1"/>
  <c r="O669" i="1"/>
  <c r="A670" i="1"/>
  <c r="K669" i="1"/>
  <c r="N669" i="1" s="1"/>
  <c r="E668" i="1"/>
  <c r="G668" i="1"/>
  <c r="C668" i="1"/>
  <c r="F668" i="1" l="1"/>
  <c r="D668" i="1"/>
  <c r="J668" i="1" s="1"/>
  <c r="H668" i="1"/>
  <c r="O670" i="1"/>
  <c r="Q670" i="1"/>
  <c r="P670" i="1"/>
  <c r="A671" i="1"/>
  <c r="K670" i="1"/>
  <c r="N670" i="1" s="1"/>
  <c r="E669" i="1"/>
  <c r="G669" i="1"/>
  <c r="C669" i="1"/>
  <c r="D669" i="1" l="1"/>
  <c r="J669" i="1" s="1"/>
  <c r="H669" i="1"/>
  <c r="F669" i="1"/>
  <c r="O671" i="1"/>
  <c r="Q671" i="1"/>
  <c r="R671" i="1" s="1"/>
  <c r="P671" i="1"/>
  <c r="K671" i="1"/>
  <c r="N671" i="1" s="1"/>
  <c r="A672" i="1"/>
  <c r="R670" i="1"/>
  <c r="G670" i="1"/>
  <c r="H670" i="1" l="1"/>
  <c r="O672" i="1"/>
  <c r="Q672" i="1"/>
  <c r="R672" i="1" s="1"/>
  <c r="P672" i="1"/>
  <c r="A673" i="1"/>
  <c r="K672" i="1"/>
  <c r="N672" i="1" s="1"/>
  <c r="C671" i="1"/>
  <c r="G671" i="1"/>
  <c r="E670" i="1"/>
  <c r="E671" i="1"/>
  <c r="C670" i="1"/>
  <c r="D670" i="1" l="1"/>
  <c r="J670" i="1" s="1"/>
  <c r="F670" i="1"/>
  <c r="F671" i="1"/>
  <c r="H671" i="1"/>
  <c r="D671" i="1"/>
  <c r="J671" i="1" s="1"/>
  <c r="P673" i="1"/>
  <c r="Q673" i="1"/>
  <c r="R673" i="1" s="1"/>
  <c r="O673" i="1"/>
  <c r="A674" i="1"/>
  <c r="K673" i="1"/>
  <c r="N673" i="1" s="1"/>
  <c r="G672" i="1"/>
  <c r="E672" i="1"/>
  <c r="C672" i="1"/>
  <c r="F672" i="1" l="1"/>
  <c r="D672" i="1"/>
  <c r="J672" i="1" s="1"/>
  <c r="H672" i="1"/>
  <c r="P674" i="1"/>
  <c r="Q674" i="1"/>
  <c r="O674" i="1"/>
  <c r="K674" i="1"/>
  <c r="N674" i="1" s="1"/>
  <c r="A675" i="1"/>
  <c r="G673" i="1"/>
  <c r="E673" i="1"/>
  <c r="C673" i="1"/>
  <c r="D673" i="1" l="1"/>
  <c r="J673" i="1" s="1"/>
  <c r="F673" i="1"/>
  <c r="H673" i="1"/>
  <c r="O675" i="1"/>
  <c r="P675" i="1"/>
  <c r="Q675" i="1"/>
  <c r="R675" i="1" s="1"/>
  <c r="A676" i="1"/>
  <c r="K675" i="1"/>
  <c r="N675" i="1" s="1"/>
  <c r="R674" i="1"/>
  <c r="C674" i="1"/>
  <c r="D674" i="1" l="1"/>
  <c r="J674" i="1" s="1"/>
  <c r="P676" i="1"/>
  <c r="Q676" i="1"/>
  <c r="R676" i="1" s="1"/>
  <c r="O676" i="1"/>
  <c r="A677" i="1"/>
  <c r="K676" i="1"/>
  <c r="N676" i="1" s="1"/>
  <c r="E674" i="1"/>
  <c r="E675" i="1"/>
  <c r="G674" i="1"/>
  <c r="G675" i="1"/>
  <c r="C675" i="1"/>
  <c r="F674" i="1" l="1"/>
  <c r="D675" i="1"/>
  <c r="J675" i="1" s="1"/>
  <c r="H675" i="1"/>
  <c r="H674" i="1"/>
  <c r="F675" i="1"/>
  <c r="Q677" i="1"/>
  <c r="P677" i="1"/>
  <c r="O677" i="1"/>
  <c r="A678" i="1"/>
  <c r="K677" i="1"/>
  <c r="N677" i="1" s="1"/>
  <c r="G676" i="1"/>
  <c r="E676" i="1"/>
  <c r="C676" i="1"/>
  <c r="D676" i="1" l="1"/>
  <c r="J676" i="1" s="1"/>
  <c r="H676" i="1"/>
  <c r="F676" i="1"/>
  <c r="R677" i="1"/>
  <c r="P678" i="1"/>
  <c r="Q678" i="1"/>
  <c r="R678" i="1" s="1"/>
  <c r="O678" i="1"/>
  <c r="A679" i="1"/>
  <c r="K678" i="1"/>
  <c r="N678" i="1" s="1"/>
  <c r="E677" i="1"/>
  <c r="C677" i="1"/>
  <c r="G677" i="1"/>
  <c r="H677" i="1" l="1"/>
  <c r="D677" i="1"/>
  <c r="J677" i="1" s="1"/>
  <c r="F677" i="1"/>
  <c r="Q679" i="1"/>
  <c r="R679" i="1" s="1"/>
  <c r="P679" i="1"/>
  <c r="O679" i="1"/>
  <c r="A680" i="1"/>
  <c r="C678" i="1"/>
  <c r="E678" i="1"/>
  <c r="G678" i="1"/>
  <c r="D678" i="1" l="1"/>
  <c r="J678" i="1" s="1"/>
  <c r="H678" i="1"/>
  <c r="F678" i="1"/>
  <c r="Q680" i="1"/>
  <c r="P680" i="1"/>
  <c r="O680" i="1"/>
  <c r="A681" i="1"/>
  <c r="K680" i="1"/>
  <c r="E679" i="1"/>
  <c r="G679" i="1"/>
  <c r="C679" i="1"/>
  <c r="J680" i="1" l="1"/>
  <c r="N680" i="1"/>
  <c r="D679" i="1"/>
  <c r="H679" i="1"/>
  <c r="I679" i="1" s="1"/>
  <c r="F679" i="1"/>
  <c r="O681" i="1"/>
  <c r="Q681" i="1"/>
  <c r="P681" i="1"/>
  <c r="K681" i="1"/>
  <c r="A682" i="1"/>
  <c r="R680" i="1"/>
  <c r="E680" i="1"/>
  <c r="J681" i="1" l="1"/>
  <c r="N681" i="1"/>
  <c r="F680" i="1"/>
  <c r="O682" i="1"/>
  <c r="Q682" i="1"/>
  <c r="R682" i="1" s="1"/>
  <c r="P682" i="1"/>
  <c r="A683" i="1"/>
  <c r="K682" i="1"/>
  <c r="N682" i="1" s="1"/>
  <c r="R681" i="1"/>
  <c r="K679" i="1"/>
  <c r="E681" i="1"/>
  <c r="C680" i="1"/>
  <c r="G680" i="1"/>
  <c r="J679" i="1" l="1"/>
  <c r="N679" i="1"/>
  <c r="F681" i="1"/>
  <c r="D680" i="1"/>
  <c r="H680" i="1"/>
  <c r="O683" i="1"/>
  <c r="Q683" i="1"/>
  <c r="P683" i="1"/>
  <c r="A684" i="1"/>
  <c r="K683" i="1"/>
  <c r="N683" i="1" s="1"/>
  <c r="C681" i="1"/>
  <c r="C682" i="1"/>
  <c r="G681" i="1"/>
  <c r="E682" i="1"/>
  <c r="G682" i="1"/>
  <c r="H682" i="1" l="1"/>
  <c r="F682" i="1"/>
  <c r="D682" i="1"/>
  <c r="D681" i="1"/>
  <c r="H681" i="1"/>
  <c r="R683" i="1"/>
  <c r="P684" i="1"/>
  <c r="O684" i="1"/>
  <c r="Q684" i="1"/>
  <c r="R684" i="1" s="1"/>
  <c r="A685" i="1"/>
  <c r="K684" i="1"/>
  <c r="N684" i="1" s="1"/>
  <c r="E683" i="1"/>
  <c r="F683" i="1" l="1"/>
  <c r="Q685" i="1"/>
  <c r="O685" i="1"/>
  <c r="P685" i="1"/>
  <c r="K685" i="1"/>
  <c r="N685" i="1" s="1"/>
  <c r="A686" i="1"/>
  <c r="J682" i="1"/>
  <c r="G683" i="1"/>
  <c r="C684" i="1"/>
  <c r="C683" i="1"/>
  <c r="G684" i="1"/>
  <c r="E684" i="1"/>
  <c r="F684" i="1" l="1"/>
  <c r="D683" i="1"/>
  <c r="H683" i="1"/>
  <c r="H684" i="1"/>
  <c r="D684" i="1"/>
  <c r="J684" i="1" s="1"/>
  <c r="O686" i="1"/>
  <c r="Q686" i="1"/>
  <c r="R686" i="1" s="1"/>
  <c r="P686" i="1"/>
  <c r="A687" i="1"/>
  <c r="K686" i="1"/>
  <c r="N686" i="1" s="1"/>
  <c r="R685" i="1"/>
  <c r="G685" i="1"/>
  <c r="H685" i="1" l="1"/>
  <c r="P687" i="1"/>
  <c r="Q687" i="1"/>
  <c r="R687" i="1" s="1"/>
  <c r="O687" i="1"/>
  <c r="A688" i="1"/>
  <c r="K687" i="1"/>
  <c r="N687" i="1" s="1"/>
  <c r="J683" i="1"/>
  <c r="C685" i="1"/>
  <c r="G686" i="1"/>
  <c r="E685" i="1"/>
  <c r="C686" i="1"/>
  <c r="E686" i="1"/>
  <c r="D686" i="1" l="1"/>
  <c r="J686" i="1" s="1"/>
  <c r="D685" i="1"/>
  <c r="F685" i="1"/>
  <c r="F686" i="1"/>
  <c r="H686" i="1"/>
  <c r="P688" i="1"/>
  <c r="Q688" i="1"/>
  <c r="O688" i="1"/>
  <c r="A689" i="1"/>
  <c r="K688" i="1"/>
  <c r="N688" i="1" s="1"/>
  <c r="G687" i="1"/>
  <c r="E687" i="1"/>
  <c r="C687" i="1"/>
  <c r="F687" i="1" l="1"/>
  <c r="H687" i="1"/>
  <c r="D687" i="1"/>
  <c r="J687" i="1" s="1"/>
  <c r="J685" i="1"/>
  <c r="P689" i="1"/>
  <c r="Q689" i="1"/>
  <c r="R689" i="1" s="1"/>
  <c r="O689" i="1"/>
  <c r="K689" i="1"/>
  <c r="N689" i="1" s="1"/>
  <c r="A690" i="1"/>
  <c r="R688" i="1"/>
  <c r="E688" i="1"/>
  <c r="F688" i="1" l="1"/>
  <c r="Q690" i="1"/>
  <c r="R690" i="1" s="1"/>
  <c r="P690" i="1"/>
  <c r="O690" i="1"/>
  <c r="K690" i="1"/>
  <c r="N690" i="1" s="1"/>
  <c r="A691" i="1"/>
  <c r="C688" i="1"/>
  <c r="E689" i="1"/>
  <c r="G688" i="1"/>
  <c r="G689" i="1"/>
  <c r="C689" i="1"/>
  <c r="H688" i="1" l="1"/>
  <c r="F689" i="1"/>
  <c r="D689" i="1"/>
  <c r="J689" i="1" s="1"/>
  <c r="H689" i="1"/>
  <c r="D688" i="1"/>
  <c r="O691" i="1"/>
  <c r="Q691" i="1"/>
  <c r="R691" i="1" s="1"/>
  <c r="P691" i="1"/>
  <c r="A692" i="1"/>
  <c r="K691" i="1"/>
  <c r="N691" i="1" s="1"/>
  <c r="G690" i="1"/>
  <c r="C690" i="1"/>
  <c r="E690" i="1"/>
  <c r="D690" i="1" l="1"/>
  <c r="J690" i="1" s="1"/>
  <c r="H690" i="1"/>
  <c r="F690" i="1"/>
  <c r="J688" i="1"/>
  <c r="P692" i="1"/>
  <c r="Q692" i="1"/>
  <c r="R692" i="1" s="1"/>
  <c r="O692" i="1"/>
  <c r="A693" i="1"/>
  <c r="K692" i="1"/>
  <c r="N692" i="1" s="1"/>
  <c r="C691" i="1"/>
  <c r="E691" i="1"/>
  <c r="G691" i="1"/>
  <c r="D691" i="1" l="1"/>
  <c r="J691" i="1" s="1"/>
  <c r="F691" i="1"/>
  <c r="H691" i="1"/>
  <c r="Q693" i="1"/>
  <c r="R693" i="1" s="1"/>
  <c r="P693" i="1"/>
  <c r="O693" i="1"/>
  <c r="A694" i="1"/>
  <c r="K693" i="1"/>
  <c r="N693" i="1" s="1"/>
  <c r="E692" i="1"/>
  <c r="G692" i="1"/>
  <c r="C692" i="1"/>
  <c r="D692" i="1" l="1"/>
  <c r="J692" i="1" s="1"/>
  <c r="H692" i="1"/>
  <c r="F692" i="1"/>
  <c r="Q694" i="1"/>
  <c r="R694" i="1" s="1"/>
  <c r="P694" i="1"/>
  <c r="O694" i="1"/>
  <c r="A695" i="1"/>
  <c r="E693" i="1"/>
  <c r="C693" i="1"/>
  <c r="G693" i="1"/>
  <c r="F693" i="1" l="1"/>
  <c r="H693" i="1"/>
  <c r="D693" i="1"/>
  <c r="J693" i="1" s="1"/>
  <c r="O695" i="1"/>
  <c r="Q695" i="1"/>
  <c r="P695" i="1"/>
  <c r="A696" i="1"/>
  <c r="K695" i="1"/>
  <c r="G694" i="1"/>
  <c r="E694" i="1"/>
  <c r="C694" i="1"/>
  <c r="J695" i="1" l="1"/>
  <c r="N695" i="1"/>
  <c r="D694" i="1"/>
  <c r="F694" i="1"/>
  <c r="H694" i="1"/>
  <c r="I694" i="1" s="1"/>
  <c r="R695" i="1"/>
  <c r="O696" i="1"/>
  <c r="Q696" i="1"/>
  <c r="P696" i="1"/>
  <c r="A697" i="1"/>
  <c r="K696" i="1"/>
  <c r="E695" i="1"/>
  <c r="J696" i="1" l="1"/>
  <c r="N696" i="1"/>
  <c r="F695" i="1"/>
  <c r="K694" i="1"/>
  <c r="N694" i="1" s="1"/>
  <c r="O697" i="1"/>
  <c r="Q697" i="1"/>
  <c r="R697" i="1" s="1"/>
  <c r="P697" i="1"/>
  <c r="A698" i="1"/>
  <c r="K697" i="1"/>
  <c r="N697" i="1" s="1"/>
  <c r="R696" i="1"/>
  <c r="C696" i="1"/>
  <c r="G696" i="1"/>
  <c r="G695" i="1"/>
  <c r="C695" i="1"/>
  <c r="E696" i="1"/>
  <c r="J694" i="1" l="1"/>
  <c r="F696" i="1"/>
  <c r="H696" i="1"/>
  <c r="D695" i="1"/>
  <c r="D696" i="1"/>
  <c r="H695" i="1"/>
  <c r="P698" i="1"/>
  <c r="Q698" i="1"/>
  <c r="R698" i="1" s="1"/>
  <c r="O698" i="1"/>
  <c r="A699" i="1"/>
  <c r="K698" i="1"/>
  <c r="N698" i="1" s="1"/>
  <c r="C697" i="1"/>
  <c r="E697" i="1"/>
  <c r="G697" i="1"/>
  <c r="F697" i="1" l="1"/>
  <c r="H697" i="1"/>
  <c r="D697" i="1"/>
  <c r="J697" i="1" s="1"/>
  <c r="O699" i="1"/>
  <c r="P699" i="1"/>
  <c r="Q699" i="1"/>
  <c r="R699" i="1" s="1"/>
  <c r="A700" i="1"/>
  <c r="K699" i="1"/>
  <c r="N699" i="1" s="1"/>
  <c r="G698" i="1"/>
  <c r="E698" i="1"/>
  <c r="C698" i="1"/>
  <c r="D698" i="1" l="1"/>
  <c r="J698" i="1" s="1"/>
  <c r="F698" i="1"/>
  <c r="H698" i="1"/>
  <c r="P700" i="1"/>
  <c r="O700" i="1"/>
  <c r="Q700" i="1"/>
  <c r="K700" i="1"/>
  <c r="N700" i="1" s="1"/>
  <c r="A701" i="1"/>
  <c r="G699" i="1"/>
  <c r="C699" i="1"/>
  <c r="E699" i="1"/>
  <c r="F699" i="1" l="1"/>
  <c r="D699" i="1"/>
  <c r="J699" i="1" s="1"/>
  <c r="H699" i="1"/>
  <c r="Q701" i="1"/>
  <c r="R701" i="1" s="1"/>
  <c r="P701" i="1"/>
  <c r="O701" i="1"/>
  <c r="A702" i="1"/>
  <c r="K701" i="1"/>
  <c r="N701" i="1" s="1"/>
  <c r="R700" i="1"/>
  <c r="C700" i="1"/>
  <c r="E700" i="1"/>
  <c r="F700" i="1" l="1"/>
  <c r="D700" i="1"/>
  <c r="J700" i="1" s="1"/>
  <c r="P702" i="1"/>
  <c r="O702" i="1"/>
  <c r="Q702" i="1"/>
  <c r="R702" i="1" s="1"/>
  <c r="A703" i="1"/>
  <c r="K702" i="1"/>
  <c r="N702" i="1" s="1"/>
  <c r="C701" i="1"/>
  <c r="E701" i="1"/>
  <c r="G700" i="1"/>
  <c r="G701" i="1"/>
  <c r="D701" i="1" l="1"/>
  <c r="J701" i="1" s="1"/>
  <c r="F701" i="1"/>
  <c r="H700" i="1"/>
  <c r="H701" i="1"/>
  <c r="P703" i="1"/>
  <c r="O703" i="1"/>
  <c r="Q703" i="1"/>
  <c r="R703" i="1" s="1"/>
  <c r="A704" i="1"/>
  <c r="K703" i="1"/>
  <c r="N703" i="1" s="1"/>
  <c r="G702" i="1"/>
  <c r="E702" i="1"/>
  <c r="C702" i="1"/>
  <c r="D702" i="1" l="1"/>
  <c r="J702" i="1" s="1"/>
  <c r="F702" i="1"/>
  <c r="H702" i="1"/>
  <c r="Q704" i="1"/>
  <c r="O704" i="1"/>
  <c r="P704" i="1"/>
  <c r="K704" i="1"/>
  <c r="N704" i="1" s="1"/>
  <c r="A705" i="1"/>
  <c r="G703" i="1"/>
  <c r="E703" i="1"/>
  <c r="C703" i="1"/>
  <c r="F703" i="1" l="1"/>
  <c r="D703" i="1"/>
  <c r="J703" i="1" s="1"/>
  <c r="H703" i="1"/>
  <c r="R704" i="1"/>
  <c r="Q705" i="1"/>
  <c r="R705" i="1" s="1"/>
  <c r="O705" i="1"/>
  <c r="P705" i="1"/>
  <c r="A706" i="1"/>
  <c r="K705" i="1"/>
  <c r="N705" i="1" s="1"/>
  <c r="C704" i="1"/>
  <c r="E704" i="1"/>
  <c r="G704" i="1"/>
  <c r="H704" i="1" l="1"/>
  <c r="D704" i="1"/>
  <c r="J704" i="1" s="1"/>
  <c r="F704" i="1"/>
  <c r="O706" i="1"/>
  <c r="Q706" i="1"/>
  <c r="P706" i="1"/>
  <c r="A707" i="1"/>
  <c r="K706" i="1"/>
  <c r="N706" i="1" s="1"/>
  <c r="E705" i="1"/>
  <c r="G705" i="1"/>
  <c r="C705" i="1"/>
  <c r="D705" i="1" l="1"/>
  <c r="J705" i="1" s="1"/>
  <c r="H705" i="1"/>
  <c r="F705" i="1"/>
  <c r="O707" i="1"/>
  <c r="Q707" i="1"/>
  <c r="P707" i="1"/>
  <c r="A708" i="1"/>
  <c r="K707" i="1"/>
  <c r="N707" i="1" s="1"/>
  <c r="R706" i="1"/>
  <c r="C706" i="1"/>
  <c r="D706" i="1" l="1"/>
  <c r="J706" i="1" s="1"/>
  <c r="R707" i="1"/>
  <c r="P708" i="1"/>
  <c r="Q708" i="1"/>
  <c r="R708" i="1" s="1"/>
  <c r="O708" i="1"/>
  <c r="A709" i="1"/>
  <c r="K708" i="1"/>
  <c r="N708" i="1" s="1"/>
  <c r="E706" i="1"/>
  <c r="G706" i="1"/>
  <c r="C707" i="1"/>
  <c r="E707" i="1"/>
  <c r="G707" i="1"/>
  <c r="F706" i="1" l="1"/>
  <c r="F707" i="1"/>
  <c r="D707" i="1"/>
  <c r="J707" i="1" s="1"/>
  <c r="H707" i="1"/>
  <c r="H706" i="1"/>
  <c r="Q709" i="1"/>
  <c r="R709" i="1" s="1"/>
  <c r="O709" i="1"/>
  <c r="P709" i="1"/>
  <c r="A710" i="1"/>
  <c r="G708" i="1"/>
  <c r="C708" i="1"/>
  <c r="E708" i="1"/>
  <c r="D708" i="1" l="1"/>
  <c r="J708" i="1" s="1"/>
  <c r="F708" i="1"/>
  <c r="H708" i="1"/>
  <c r="Q710" i="1"/>
  <c r="P710" i="1"/>
  <c r="O710" i="1"/>
  <c r="A711" i="1"/>
  <c r="K710" i="1"/>
  <c r="C709" i="1"/>
  <c r="E709" i="1"/>
  <c r="G709" i="1"/>
  <c r="J710" i="1" l="1"/>
  <c r="N710" i="1"/>
  <c r="H709" i="1"/>
  <c r="I709" i="1" s="1"/>
  <c r="F709" i="1"/>
  <c r="D709" i="1"/>
  <c r="O711" i="1"/>
  <c r="Q711" i="1"/>
  <c r="P711" i="1"/>
  <c r="K711" i="1"/>
  <c r="A712" i="1"/>
  <c r="R710" i="1"/>
  <c r="E710" i="1"/>
  <c r="G710" i="1"/>
  <c r="C710" i="1"/>
  <c r="J711" i="1" l="1"/>
  <c r="N711" i="1"/>
  <c r="D710" i="1"/>
  <c r="H710" i="1"/>
  <c r="F710" i="1"/>
  <c r="P712" i="1"/>
  <c r="O712" i="1"/>
  <c r="Q712" i="1"/>
  <c r="R712" i="1" s="1"/>
  <c r="A713" i="1"/>
  <c r="K712" i="1"/>
  <c r="N712" i="1" s="1"/>
  <c r="R711" i="1"/>
  <c r="K709" i="1"/>
  <c r="N709" i="1" s="1"/>
  <c r="G711" i="1"/>
  <c r="J709" i="1" l="1"/>
  <c r="H711" i="1"/>
  <c r="Q713" i="1"/>
  <c r="P713" i="1"/>
  <c r="O713" i="1"/>
  <c r="A714" i="1"/>
  <c r="K713" i="1"/>
  <c r="N713" i="1" s="1"/>
  <c r="C711" i="1"/>
  <c r="G712" i="1"/>
  <c r="E711" i="1"/>
  <c r="E712" i="1"/>
  <c r="C712" i="1"/>
  <c r="D711" i="1" l="1"/>
  <c r="F712" i="1"/>
  <c r="D712" i="1"/>
  <c r="J712" i="1" s="1"/>
  <c r="F711" i="1"/>
  <c r="H712" i="1"/>
  <c r="P714" i="1"/>
  <c r="Q714" i="1"/>
  <c r="R714" i="1" s="1"/>
  <c r="O714" i="1"/>
  <c r="A715" i="1"/>
  <c r="K714" i="1"/>
  <c r="N714" i="1" s="1"/>
  <c r="R713" i="1"/>
  <c r="E713" i="1"/>
  <c r="G713" i="1"/>
  <c r="H713" i="1" l="1"/>
  <c r="F713" i="1"/>
  <c r="O715" i="1"/>
  <c r="Q715" i="1"/>
  <c r="P715" i="1"/>
  <c r="K715" i="1"/>
  <c r="N715" i="1" s="1"/>
  <c r="A716" i="1"/>
  <c r="G714" i="1"/>
  <c r="C714" i="1"/>
  <c r="C713" i="1"/>
  <c r="E714" i="1"/>
  <c r="F714" i="1" l="1"/>
  <c r="H714" i="1"/>
  <c r="D713" i="1"/>
  <c r="J713" i="1" s="1"/>
  <c r="D714" i="1"/>
  <c r="J714" i="1" s="1"/>
  <c r="R715" i="1"/>
  <c r="P716" i="1"/>
  <c r="Q716" i="1"/>
  <c r="R716" i="1" s="1"/>
  <c r="O716" i="1"/>
  <c r="K716" i="1"/>
  <c r="N716" i="1" s="1"/>
  <c r="A717" i="1"/>
  <c r="E715" i="1"/>
  <c r="C715" i="1"/>
  <c r="G715" i="1"/>
  <c r="H715" i="1" l="1"/>
  <c r="D715" i="1"/>
  <c r="J715" i="1" s="1"/>
  <c r="F715" i="1"/>
  <c r="Q717" i="1"/>
  <c r="P717" i="1"/>
  <c r="O717" i="1"/>
  <c r="A718" i="1"/>
  <c r="K717" i="1"/>
  <c r="N717" i="1" s="1"/>
  <c r="E716" i="1"/>
  <c r="G716" i="1"/>
  <c r="C716" i="1"/>
  <c r="D716" i="1" l="1"/>
  <c r="J716" i="1" s="1"/>
  <c r="H716" i="1"/>
  <c r="F716" i="1"/>
  <c r="Q718" i="1"/>
  <c r="P718" i="1"/>
  <c r="O718" i="1"/>
  <c r="A719" i="1"/>
  <c r="K718" i="1"/>
  <c r="N718" i="1" s="1"/>
  <c r="R717" i="1"/>
  <c r="C717" i="1"/>
  <c r="G717" i="1"/>
  <c r="E717" i="1"/>
  <c r="D717" i="1" l="1"/>
  <c r="J717" i="1" s="1"/>
  <c r="H717" i="1"/>
  <c r="F717" i="1"/>
  <c r="R718" i="1"/>
  <c r="O719" i="1"/>
  <c r="Q719" i="1"/>
  <c r="P719" i="1"/>
  <c r="K719" i="1"/>
  <c r="N719" i="1" s="1"/>
  <c r="A720" i="1"/>
  <c r="G718" i="1"/>
  <c r="H718" i="1" l="1"/>
  <c r="R719" i="1"/>
  <c r="P720" i="1"/>
  <c r="Q720" i="1"/>
  <c r="R720" i="1" s="1"/>
  <c r="O720" i="1"/>
  <c r="K720" i="1"/>
  <c r="N720" i="1" s="1"/>
  <c r="A721" i="1"/>
  <c r="E718" i="1"/>
  <c r="G719" i="1"/>
  <c r="C719" i="1"/>
  <c r="C718" i="1"/>
  <c r="E719" i="1"/>
  <c r="D718" i="1" l="1"/>
  <c r="J718" i="1" s="1"/>
  <c r="F718" i="1"/>
  <c r="H719" i="1"/>
  <c r="D719" i="1"/>
  <c r="J719" i="1" s="1"/>
  <c r="F719" i="1"/>
  <c r="Q721" i="1"/>
  <c r="P721" i="1"/>
  <c r="O721" i="1"/>
  <c r="A722" i="1"/>
  <c r="K721" i="1"/>
  <c r="N721" i="1" s="1"/>
  <c r="E720" i="1"/>
  <c r="C720" i="1"/>
  <c r="G720" i="1"/>
  <c r="D720" i="1" l="1"/>
  <c r="J720" i="1" s="1"/>
  <c r="H720" i="1"/>
  <c r="F720" i="1"/>
  <c r="R721" i="1"/>
  <c r="Q722" i="1"/>
  <c r="P722" i="1"/>
  <c r="O722" i="1"/>
  <c r="A723" i="1"/>
  <c r="K722" i="1"/>
  <c r="N722" i="1" s="1"/>
  <c r="G721" i="1"/>
  <c r="H721" i="1" l="1"/>
  <c r="O723" i="1"/>
  <c r="Q723" i="1"/>
  <c r="P723" i="1"/>
  <c r="A724" i="1"/>
  <c r="K723" i="1"/>
  <c r="N723" i="1" s="1"/>
  <c r="R722" i="1"/>
  <c r="C722" i="1"/>
  <c r="E721" i="1"/>
  <c r="C721" i="1"/>
  <c r="D722" i="1" l="1"/>
  <c r="J722" i="1" s="1"/>
  <c r="D721" i="1"/>
  <c r="J721" i="1" s="1"/>
  <c r="F721" i="1"/>
  <c r="P724" i="1"/>
  <c r="O724" i="1"/>
  <c r="Q724" i="1"/>
  <c r="A725" i="1"/>
  <c r="R723" i="1"/>
  <c r="G722" i="1"/>
  <c r="E722" i="1"/>
  <c r="G723" i="1"/>
  <c r="H723" i="1" l="1"/>
  <c r="F722" i="1"/>
  <c r="H722" i="1"/>
  <c r="R724" i="1"/>
  <c r="Q725" i="1"/>
  <c r="P725" i="1"/>
  <c r="O725" i="1"/>
  <c r="A726" i="1"/>
  <c r="K725" i="1"/>
  <c r="E723" i="1"/>
  <c r="C724" i="1"/>
  <c r="C723" i="1"/>
  <c r="J725" i="1" l="1"/>
  <c r="N725" i="1"/>
  <c r="D724" i="1"/>
  <c r="F723" i="1"/>
  <c r="D723" i="1"/>
  <c r="J723" i="1" s="1"/>
  <c r="R725" i="1"/>
  <c r="Q726" i="1"/>
  <c r="R726" i="1" s="1"/>
  <c r="P726" i="1"/>
  <c r="O726" i="1"/>
  <c r="K726" i="1"/>
  <c r="A727" i="1"/>
  <c r="E725" i="1"/>
  <c r="G724" i="1"/>
  <c r="E724" i="1"/>
  <c r="J726" i="1" l="1"/>
  <c r="N726" i="1"/>
  <c r="F725" i="1"/>
  <c r="F724" i="1"/>
  <c r="H724" i="1"/>
  <c r="I724" i="1" s="1"/>
  <c r="Q727" i="1"/>
  <c r="O727" i="1"/>
  <c r="P727" i="1"/>
  <c r="A728" i="1"/>
  <c r="K727" i="1"/>
  <c r="N727" i="1" s="1"/>
  <c r="C726" i="1"/>
  <c r="C725" i="1"/>
  <c r="G726" i="1"/>
  <c r="E726" i="1"/>
  <c r="G725" i="1"/>
  <c r="H726" i="1" l="1"/>
  <c r="D726" i="1"/>
  <c r="H725" i="1"/>
  <c r="F726" i="1"/>
  <c r="D725" i="1"/>
  <c r="R727" i="1"/>
  <c r="K724" i="1"/>
  <c r="P728" i="1"/>
  <c r="Q728" i="1"/>
  <c r="R728" i="1" s="1"/>
  <c r="O728" i="1"/>
  <c r="A729" i="1"/>
  <c r="K728" i="1"/>
  <c r="N728" i="1" s="1"/>
  <c r="G727" i="1"/>
  <c r="C727" i="1"/>
  <c r="E727" i="1"/>
  <c r="J724" i="1" l="1"/>
  <c r="N724" i="1"/>
  <c r="D727" i="1"/>
  <c r="J727" i="1" s="1"/>
  <c r="H727" i="1"/>
  <c r="F727" i="1"/>
  <c r="Q729" i="1"/>
  <c r="O729" i="1"/>
  <c r="P729" i="1"/>
  <c r="A730" i="1"/>
  <c r="K729" i="1"/>
  <c r="N729" i="1" s="1"/>
  <c r="E728" i="1"/>
  <c r="G728" i="1"/>
  <c r="C728" i="1"/>
  <c r="D728" i="1" l="1"/>
  <c r="J728" i="1" s="1"/>
  <c r="F728" i="1"/>
  <c r="H728" i="1"/>
  <c r="P730" i="1"/>
  <c r="O730" i="1"/>
  <c r="Q730" i="1"/>
  <c r="R730" i="1" s="1"/>
  <c r="K730" i="1"/>
  <c r="N730" i="1" s="1"/>
  <c r="A731" i="1"/>
  <c r="R729" i="1"/>
  <c r="G729" i="1"/>
  <c r="H729" i="1" l="1"/>
  <c r="O731" i="1"/>
  <c r="Q731" i="1"/>
  <c r="P731" i="1"/>
  <c r="A732" i="1"/>
  <c r="K731" i="1"/>
  <c r="N731" i="1" s="1"/>
  <c r="C730" i="1"/>
  <c r="E729" i="1"/>
  <c r="C729" i="1"/>
  <c r="G730" i="1"/>
  <c r="E730" i="1"/>
  <c r="F730" i="1" l="1"/>
  <c r="F729" i="1"/>
  <c r="H730" i="1"/>
  <c r="D729" i="1"/>
  <c r="J729" i="1" s="1"/>
  <c r="D730" i="1"/>
  <c r="J730" i="1" s="1"/>
  <c r="R731" i="1"/>
  <c r="P732" i="1"/>
  <c r="O732" i="1"/>
  <c r="Q732" i="1"/>
  <c r="R732" i="1" s="1"/>
  <c r="A733" i="1"/>
  <c r="K732" i="1"/>
  <c r="N732" i="1" s="1"/>
  <c r="E731" i="1"/>
  <c r="G731" i="1"/>
  <c r="C731" i="1"/>
  <c r="F731" i="1" l="1"/>
  <c r="H731" i="1"/>
  <c r="D731" i="1"/>
  <c r="J731" i="1" s="1"/>
  <c r="Q733" i="1"/>
  <c r="P733" i="1"/>
  <c r="O733" i="1"/>
  <c r="A734" i="1"/>
  <c r="K733" i="1"/>
  <c r="N733" i="1" s="1"/>
  <c r="E732" i="1"/>
  <c r="G732" i="1"/>
  <c r="C732" i="1"/>
  <c r="H732" i="1" l="1"/>
  <c r="D732" i="1"/>
  <c r="J732" i="1" s="1"/>
  <c r="F732" i="1"/>
  <c r="R733" i="1"/>
  <c r="Q734" i="1"/>
  <c r="P734" i="1"/>
  <c r="O734" i="1"/>
  <c r="K734" i="1"/>
  <c r="N734" i="1" s="1"/>
  <c r="A735" i="1"/>
  <c r="E733" i="1"/>
  <c r="G733" i="1"/>
  <c r="F733" i="1" l="1"/>
  <c r="H733" i="1"/>
  <c r="R734" i="1"/>
  <c r="Q735" i="1"/>
  <c r="P735" i="1"/>
  <c r="O735" i="1"/>
  <c r="K735" i="1"/>
  <c r="N735" i="1" s="1"/>
  <c r="A736" i="1"/>
  <c r="C733" i="1"/>
  <c r="G734" i="1"/>
  <c r="H734" i="1" l="1"/>
  <c r="D733" i="1"/>
  <c r="J733" i="1" s="1"/>
  <c r="Q736" i="1"/>
  <c r="R736" i="1" s="1"/>
  <c r="P736" i="1"/>
  <c r="O736" i="1"/>
  <c r="A737" i="1"/>
  <c r="K736" i="1"/>
  <c r="N736" i="1" s="1"/>
  <c r="R735" i="1"/>
  <c r="E734" i="1"/>
  <c r="C734" i="1"/>
  <c r="G735" i="1"/>
  <c r="H735" i="1" l="1"/>
  <c r="D734" i="1"/>
  <c r="J734" i="1" s="1"/>
  <c r="F734" i="1"/>
  <c r="Q737" i="1"/>
  <c r="P737" i="1"/>
  <c r="O737" i="1"/>
  <c r="A738" i="1"/>
  <c r="K737" i="1"/>
  <c r="N737" i="1" s="1"/>
  <c r="E736" i="1"/>
  <c r="G736" i="1"/>
  <c r="C735" i="1"/>
  <c r="E735" i="1"/>
  <c r="C736" i="1"/>
  <c r="F735" i="1" l="1"/>
  <c r="D735" i="1"/>
  <c r="J735" i="1" s="1"/>
  <c r="H736" i="1"/>
  <c r="D736" i="1"/>
  <c r="J736" i="1" s="1"/>
  <c r="F736" i="1"/>
  <c r="Q738" i="1"/>
  <c r="P738" i="1"/>
  <c r="O738" i="1"/>
  <c r="A739" i="1"/>
  <c r="K738" i="1"/>
  <c r="N738" i="1" s="1"/>
  <c r="R737" i="1"/>
  <c r="G737" i="1"/>
  <c r="H737" i="1" l="1"/>
  <c r="R738" i="1"/>
  <c r="O739" i="1"/>
  <c r="Q739" i="1"/>
  <c r="P739" i="1"/>
  <c r="A740" i="1"/>
  <c r="C737" i="1"/>
  <c r="C738" i="1"/>
  <c r="E737" i="1"/>
  <c r="D738" i="1" l="1"/>
  <c r="J738" i="1" s="1"/>
  <c r="D737" i="1"/>
  <c r="J737" i="1" s="1"/>
  <c r="F737" i="1"/>
  <c r="P740" i="1"/>
  <c r="O740" i="1"/>
  <c r="Q740" i="1"/>
  <c r="R740" i="1" s="1"/>
  <c r="A741" i="1"/>
  <c r="K740" i="1"/>
  <c r="R739" i="1"/>
  <c r="G738" i="1"/>
  <c r="E738" i="1"/>
  <c r="G739" i="1"/>
  <c r="E739" i="1"/>
  <c r="C739" i="1"/>
  <c r="J740" i="1" l="1"/>
  <c r="N740" i="1"/>
  <c r="F739" i="1"/>
  <c r="H739" i="1"/>
  <c r="I739" i="1" s="1"/>
  <c r="D739" i="1"/>
  <c r="F738" i="1"/>
  <c r="H738" i="1"/>
  <c r="Q741" i="1"/>
  <c r="P741" i="1"/>
  <c r="O741" i="1"/>
  <c r="A742" i="1"/>
  <c r="K741" i="1"/>
  <c r="C740" i="1"/>
  <c r="E740" i="1"/>
  <c r="G740" i="1"/>
  <c r="J741" i="1" l="1"/>
  <c r="N741" i="1"/>
  <c r="D740" i="1"/>
  <c r="H740" i="1"/>
  <c r="F740" i="1"/>
  <c r="R741" i="1"/>
  <c r="K739" i="1"/>
  <c r="Q742" i="1"/>
  <c r="P742" i="1"/>
  <c r="O742" i="1"/>
  <c r="A743" i="1"/>
  <c r="K742" i="1"/>
  <c r="N742" i="1" s="1"/>
  <c r="E741" i="1"/>
  <c r="J739" i="1" l="1"/>
  <c r="N739" i="1"/>
  <c r="F741" i="1"/>
  <c r="Q743" i="1"/>
  <c r="P743" i="1"/>
  <c r="O743" i="1"/>
  <c r="A744" i="1"/>
  <c r="K743" i="1"/>
  <c r="N743" i="1" s="1"/>
  <c r="R742" i="1"/>
  <c r="G741" i="1"/>
  <c r="C741" i="1"/>
  <c r="G742" i="1"/>
  <c r="H742" i="1" l="1"/>
  <c r="D741" i="1"/>
  <c r="H741" i="1"/>
  <c r="R743" i="1"/>
  <c r="Q744" i="1"/>
  <c r="R744" i="1" s="1"/>
  <c r="P744" i="1"/>
  <c r="O744" i="1"/>
  <c r="A745" i="1"/>
  <c r="K744" i="1"/>
  <c r="N744" i="1" s="1"/>
  <c r="C743" i="1"/>
  <c r="G743" i="1"/>
  <c r="E742" i="1"/>
  <c r="C742" i="1"/>
  <c r="E743" i="1"/>
  <c r="D742" i="1" l="1"/>
  <c r="J742" i="1" s="1"/>
  <c r="H743" i="1"/>
  <c r="F742" i="1"/>
  <c r="D743" i="1"/>
  <c r="J743" i="1" s="1"/>
  <c r="F743" i="1"/>
  <c r="Q745" i="1"/>
  <c r="P745" i="1"/>
  <c r="O745" i="1"/>
  <c r="K745" i="1"/>
  <c r="N745" i="1" s="1"/>
  <c r="A746" i="1"/>
  <c r="E744" i="1"/>
  <c r="C744" i="1"/>
  <c r="G744" i="1"/>
  <c r="D744" i="1" l="1"/>
  <c r="J744" i="1" s="1"/>
  <c r="H744" i="1"/>
  <c r="F744" i="1"/>
  <c r="R745" i="1"/>
  <c r="Q746" i="1"/>
  <c r="P746" i="1"/>
  <c r="O746" i="1"/>
  <c r="K746" i="1"/>
  <c r="N746" i="1" s="1"/>
  <c r="A747" i="1"/>
  <c r="C745" i="1"/>
  <c r="G745" i="1"/>
  <c r="E745" i="1"/>
  <c r="H745" i="1" l="1"/>
  <c r="D745" i="1"/>
  <c r="J745" i="1" s="1"/>
  <c r="F745" i="1"/>
  <c r="R746" i="1"/>
  <c r="O747" i="1"/>
  <c r="P747" i="1"/>
  <c r="Q747" i="1"/>
  <c r="R747" i="1" s="1"/>
  <c r="A748" i="1"/>
  <c r="K747" i="1"/>
  <c r="N747" i="1" s="1"/>
  <c r="C746" i="1"/>
  <c r="D746" i="1" l="1"/>
  <c r="J746" i="1" s="1"/>
  <c r="P748" i="1"/>
  <c r="O748" i="1"/>
  <c r="Q748" i="1"/>
  <c r="R748" i="1" s="1"/>
  <c r="A749" i="1"/>
  <c r="K748" i="1"/>
  <c r="N748" i="1" s="1"/>
  <c r="G747" i="1"/>
  <c r="G746" i="1"/>
  <c r="E747" i="1"/>
  <c r="C747" i="1"/>
  <c r="E746" i="1"/>
  <c r="D747" i="1" l="1"/>
  <c r="J747" i="1" s="1"/>
  <c r="F747" i="1"/>
  <c r="H746" i="1"/>
  <c r="H747" i="1"/>
  <c r="F746" i="1"/>
  <c r="Q749" i="1"/>
  <c r="P749" i="1"/>
  <c r="O749" i="1"/>
  <c r="K749" i="1"/>
  <c r="N749" i="1" s="1"/>
  <c r="A750" i="1"/>
  <c r="C748" i="1"/>
  <c r="E748" i="1"/>
  <c r="G748" i="1"/>
  <c r="H748" i="1" l="1"/>
  <c r="D748" i="1"/>
  <c r="J748" i="1" s="1"/>
  <c r="F748" i="1"/>
  <c r="R749" i="1"/>
  <c r="Q750" i="1"/>
  <c r="R750" i="1" s="1"/>
  <c r="P750" i="1"/>
  <c r="O750" i="1"/>
  <c r="K750" i="1"/>
  <c r="N750" i="1" s="1"/>
  <c r="A751" i="1"/>
  <c r="G749" i="1"/>
  <c r="E749" i="1"/>
  <c r="C749" i="1"/>
  <c r="F749" i="1" l="1"/>
  <c r="H749" i="1"/>
  <c r="D749" i="1"/>
  <c r="J749" i="1" s="1"/>
  <c r="Q751" i="1"/>
  <c r="P751" i="1"/>
  <c r="O751" i="1"/>
  <c r="A752" i="1"/>
  <c r="K751" i="1"/>
  <c r="N751" i="1" s="1"/>
  <c r="G750" i="1"/>
  <c r="E750" i="1"/>
  <c r="C750" i="1"/>
  <c r="D750" i="1" l="1"/>
  <c r="J750" i="1" s="1"/>
  <c r="F750" i="1"/>
  <c r="H750" i="1"/>
  <c r="Q752" i="1"/>
  <c r="R752" i="1" s="1"/>
  <c r="P752" i="1"/>
  <c r="O752" i="1"/>
  <c r="A753" i="1"/>
  <c r="K752" i="1"/>
  <c r="N752" i="1" s="1"/>
  <c r="R751" i="1"/>
  <c r="E751" i="1"/>
  <c r="F751" i="1" l="1"/>
  <c r="Q753" i="1"/>
  <c r="P753" i="1"/>
  <c r="O753" i="1"/>
  <c r="A754" i="1"/>
  <c r="K753" i="1"/>
  <c r="N753" i="1" s="1"/>
  <c r="C752" i="1"/>
  <c r="G751" i="1"/>
  <c r="C751" i="1"/>
  <c r="E752" i="1"/>
  <c r="G752" i="1"/>
  <c r="F752" i="1" l="1"/>
  <c r="H752" i="1"/>
  <c r="D751" i="1"/>
  <c r="J751" i="1" s="1"/>
  <c r="H751" i="1"/>
  <c r="D752" i="1"/>
  <c r="J752" i="1" s="1"/>
  <c r="R753" i="1"/>
  <c r="Q754" i="1"/>
  <c r="R754" i="1" s="1"/>
  <c r="P754" i="1"/>
  <c r="O754" i="1"/>
  <c r="A755" i="1"/>
  <c r="G753" i="1"/>
  <c r="H753" i="1" l="1"/>
  <c r="O755" i="1"/>
  <c r="Q755" i="1"/>
  <c r="R755" i="1" s="1"/>
  <c r="P755" i="1"/>
  <c r="A756" i="1"/>
  <c r="K755" i="1"/>
  <c r="E753" i="1"/>
  <c r="E754" i="1"/>
  <c r="C754" i="1"/>
  <c r="C753" i="1"/>
  <c r="G754" i="1"/>
  <c r="J755" i="1" l="1"/>
  <c r="N755" i="1"/>
  <c r="F754" i="1"/>
  <c r="F753" i="1"/>
  <c r="H754" i="1"/>
  <c r="I754" i="1" s="1"/>
  <c r="D754" i="1"/>
  <c r="D753" i="1"/>
  <c r="J753" i="1" s="1"/>
  <c r="P756" i="1"/>
  <c r="O756" i="1"/>
  <c r="Q756" i="1"/>
  <c r="R756" i="1" s="1"/>
  <c r="A757" i="1"/>
  <c r="K756" i="1"/>
  <c r="E755" i="1"/>
  <c r="C755" i="1"/>
  <c r="G755" i="1"/>
  <c r="J756" i="1" l="1"/>
  <c r="N756" i="1"/>
  <c r="F755" i="1"/>
  <c r="H755" i="1"/>
  <c r="D755" i="1"/>
  <c r="Q757" i="1"/>
  <c r="P757" i="1"/>
  <c r="O757" i="1"/>
  <c r="A758" i="1"/>
  <c r="K757" i="1"/>
  <c r="N757" i="1" s="1"/>
  <c r="K754" i="1"/>
  <c r="N754" i="1" s="1"/>
  <c r="E756" i="1"/>
  <c r="G756" i="1"/>
  <c r="C756" i="1"/>
  <c r="J754" i="1" l="1"/>
  <c r="H756" i="1"/>
  <c r="D756" i="1"/>
  <c r="F756" i="1"/>
  <c r="Q758" i="1"/>
  <c r="P758" i="1"/>
  <c r="O758" i="1"/>
  <c r="A759" i="1"/>
  <c r="K758" i="1"/>
  <c r="N758" i="1" s="1"/>
  <c r="R757" i="1"/>
  <c r="G757" i="1"/>
  <c r="H757" i="1" l="1"/>
  <c r="Q759" i="1"/>
  <c r="P759" i="1"/>
  <c r="O759" i="1"/>
  <c r="A760" i="1"/>
  <c r="K759" i="1"/>
  <c r="N759" i="1" s="1"/>
  <c r="R758" i="1"/>
  <c r="G758" i="1"/>
  <c r="C757" i="1"/>
  <c r="E757" i="1"/>
  <c r="H758" i="1" l="1"/>
  <c r="F757" i="1"/>
  <c r="D757" i="1"/>
  <c r="J757" i="1" s="1"/>
  <c r="R759" i="1"/>
  <c r="Q760" i="1"/>
  <c r="R760" i="1" s="1"/>
  <c r="P760" i="1"/>
  <c r="O760" i="1"/>
  <c r="A761" i="1"/>
  <c r="K760" i="1"/>
  <c r="N760" i="1" s="1"/>
  <c r="C758" i="1"/>
  <c r="E758" i="1"/>
  <c r="C759" i="1"/>
  <c r="G759" i="1"/>
  <c r="E759" i="1"/>
  <c r="D759" i="1" l="1"/>
  <c r="J759" i="1" s="1"/>
  <c r="F758" i="1"/>
  <c r="F759" i="1"/>
  <c r="H759" i="1"/>
  <c r="D758" i="1"/>
  <c r="J758" i="1" s="1"/>
  <c r="Q761" i="1"/>
  <c r="R761" i="1" s="1"/>
  <c r="P761" i="1"/>
  <c r="O761" i="1"/>
  <c r="K761" i="1"/>
  <c r="N761" i="1" s="1"/>
  <c r="A762" i="1"/>
  <c r="C760" i="1"/>
  <c r="G760" i="1"/>
  <c r="E760" i="1"/>
  <c r="H760" i="1" l="1"/>
  <c r="D760" i="1"/>
  <c r="J760" i="1" s="1"/>
  <c r="F760" i="1"/>
  <c r="Q762" i="1"/>
  <c r="R762" i="1" s="1"/>
  <c r="P762" i="1"/>
  <c r="O762" i="1"/>
  <c r="A763" i="1"/>
  <c r="K762" i="1"/>
  <c r="N762" i="1" s="1"/>
  <c r="E761" i="1"/>
  <c r="C761" i="1"/>
  <c r="G761" i="1"/>
  <c r="H761" i="1" l="1"/>
  <c r="D761" i="1"/>
  <c r="J761" i="1" s="1"/>
  <c r="F761" i="1"/>
  <c r="O763" i="1"/>
  <c r="Q763" i="1"/>
  <c r="R763" i="1" s="1"/>
  <c r="P763" i="1"/>
  <c r="A764" i="1"/>
  <c r="K763" i="1"/>
  <c r="N763" i="1" s="1"/>
  <c r="G762" i="1"/>
  <c r="C762" i="1"/>
  <c r="E762" i="1"/>
  <c r="F762" i="1" l="1"/>
  <c r="D762" i="1"/>
  <c r="J762" i="1" s="1"/>
  <c r="H762" i="1"/>
  <c r="P764" i="1"/>
  <c r="O764" i="1"/>
  <c r="Q764" i="1"/>
  <c r="R764" i="1" s="1"/>
  <c r="K764" i="1"/>
  <c r="N764" i="1" s="1"/>
  <c r="A765" i="1"/>
  <c r="C763" i="1"/>
  <c r="E763" i="1"/>
  <c r="G763" i="1"/>
  <c r="F763" i="1" l="1"/>
  <c r="H763" i="1"/>
  <c r="D763" i="1"/>
  <c r="J763" i="1" s="1"/>
  <c r="Q765" i="1"/>
  <c r="P765" i="1"/>
  <c r="O765" i="1"/>
  <c r="A766" i="1"/>
  <c r="K765" i="1"/>
  <c r="N765" i="1" s="1"/>
  <c r="E764" i="1"/>
  <c r="G764" i="1"/>
  <c r="C764" i="1"/>
  <c r="D764" i="1" l="1"/>
  <c r="J764" i="1" s="1"/>
  <c r="H764" i="1"/>
  <c r="F764" i="1"/>
  <c r="Q766" i="1"/>
  <c r="P766" i="1"/>
  <c r="O766" i="1"/>
  <c r="A767" i="1"/>
  <c r="K766" i="1"/>
  <c r="N766" i="1" s="1"/>
  <c r="R765" i="1"/>
  <c r="G765" i="1"/>
  <c r="H765" i="1" l="1"/>
  <c r="R766" i="1"/>
  <c r="Q767" i="1"/>
  <c r="P767" i="1"/>
  <c r="O767" i="1"/>
  <c r="A768" i="1"/>
  <c r="K767" i="1"/>
  <c r="N767" i="1" s="1"/>
  <c r="E766" i="1"/>
  <c r="C766" i="1"/>
  <c r="G766" i="1"/>
  <c r="C765" i="1"/>
  <c r="E765" i="1"/>
  <c r="H766" i="1" l="1"/>
  <c r="D766" i="1"/>
  <c r="J766" i="1" s="1"/>
  <c r="F766" i="1"/>
  <c r="F765" i="1"/>
  <c r="D765" i="1"/>
  <c r="J765" i="1" s="1"/>
  <c r="R767" i="1"/>
  <c r="O768" i="1"/>
  <c r="Q768" i="1"/>
  <c r="P768" i="1"/>
  <c r="A769" i="1"/>
  <c r="K768" i="1"/>
  <c r="N768" i="1" s="1"/>
  <c r="C767" i="1"/>
  <c r="G767" i="1"/>
  <c r="E767" i="1"/>
  <c r="D767" i="1" l="1"/>
  <c r="J767" i="1" s="1"/>
  <c r="F767" i="1"/>
  <c r="H767" i="1"/>
  <c r="Q769" i="1"/>
  <c r="P769" i="1"/>
  <c r="O769" i="1"/>
  <c r="A770" i="1"/>
  <c r="R768" i="1"/>
  <c r="C768" i="1"/>
  <c r="G768" i="1"/>
  <c r="H768" i="1" l="1"/>
  <c r="D768" i="1"/>
  <c r="J768" i="1" s="1"/>
  <c r="Q770" i="1"/>
  <c r="R770" i="1" s="1"/>
  <c r="P770" i="1"/>
  <c r="O770" i="1"/>
  <c r="A771" i="1"/>
  <c r="K770" i="1"/>
  <c r="R769" i="1"/>
  <c r="E768" i="1"/>
  <c r="G769" i="1"/>
  <c r="J770" i="1" l="1"/>
  <c r="N770" i="1"/>
  <c r="H769" i="1"/>
  <c r="I769" i="1" s="1"/>
  <c r="F768" i="1"/>
  <c r="P771" i="1"/>
  <c r="O771" i="1"/>
  <c r="Q771" i="1"/>
  <c r="K771" i="1"/>
  <c r="A772" i="1"/>
  <c r="G770" i="1"/>
  <c r="C770" i="1"/>
  <c r="E770" i="1"/>
  <c r="C769" i="1"/>
  <c r="E769" i="1"/>
  <c r="J771" i="1" l="1"/>
  <c r="N771" i="1"/>
  <c r="F770" i="1"/>
  <c r="F769" i="1"/>
  <c r="D770" i="1"/>
  <c r="H770" i="1"/>
  <c r="D769" i="1"/>
  <c r="O772" i="1"/>
  <c r="Q772" i="1"/>
  <c r="P772" i="1"/>
  <c r="A773" i="1"/>
  <c r="K772" i="1"/>
  <c r="N772" i="1" s="1"/>
  <c r="R771" i="1"/>
  <c r="K769" i="1"/>
  <c r="C771" i="1"/>
  <c r="J769" i="1" l="1"/>
  <c r="N769" i="1"/>
  <c r="D771" i="1"/>
  <c r="R772" i="1"/>
  <c r="P773" i="1"/>
  <c r="Q773" i="1"/>
  <c r="R773" i="1" s="1"/>
  <c r="O773" i="1"/>
  <c r="A774" i="1"/>
  <c r="K773" i="1"/>
  <c r="N773" i="1" s="1"/>
  <c r="G771" i="1"/>
  <c r="E771" i="1"/>
  <c r="G772" i="1"/>
  <c r="H772" i="1" l="1"/>
  <c r="H771" i="1"/>
  <c r="F771" i="1"/>
  <c r="Q774" i="1"/>
  <c r="P774" i="1"/>
  <c r="O774" i="1"/>
  <c r="A775" i="1"/>
  <c r="K774" i="1"/>
  <c r="N774" i="1" s="1"/>
  <c r="C772" i="1"/>
  <c r="E773" i="1"/>
  <c r="G773" i="1"/>
  <c r="E772" i="1"/>
  <c r="C773" i="1"/>
  <c r="F772" i="1" l="1"/>
  <c r="D773" i="1"/>
  <c r="J773" i="1" s="1"/>
  <c r="H773" i="1"/>
  <c r="F773" i="1"/>
  <c r="D772" i="1"/>
  <c r="J772" i="1" s="1"/>
  <c r="Q775" i="1"/>
  <c r="P775" i="1"/>
  <c r="O775" i="1"/>
  <c r="K775" i="1"/>
  <c r="N775" i="1" s="1"/>
  <c r="A776" i="1"/>
  <c r="R774" i="1"/>
  <c r="C774" i="1"/>
  <c r="D774" i="1" l="1"/>
  <c r="J774" i="1" s="1"/>
  <c r="R775" i="1"/>
  <c r="Q776" i="1"/>
  <c r="P776" i="1"/>
  <c r="O776" i="1"/>
  <c r="K776" i="1"/>
  <c r="N776" i="1" s="1"/>
  <c r="A777" i="1"/>
  <c r="E774" i="1"/>
  <c r="G775" i="1"/>
  <c r="G774" i="1"/>
  <c r="C775" i="1"/>
  <c r="E775" i="1"/>
  <c r="H774" i="1" l="1"/>
  <c r="F774" i="1"/>
  <c r="D775" i="1"/>
  <c r="J775" i="1" s="1"/>
  <c r="F775" i="1"/>
  <c r="H775" i="1"/>
  <c r="R776" i="1"/>
  <c r="Q777" i="1"/>
  <c r="P777" i="1"/>
  <c r="O777" i="1"/>
  <c r="A778" i="1"/>
  <c r="K777" i="1"/>
  <c r="N777" i="1" s="1"/>
  <c r="E776" i="1"/>
  <c r="F776" i="1" l="1"/>
  <c r="Q778" i="1"/>
  <c r="P778" i="1"/>
  <c r="O778" i="1"/>
  <c r="A779" i="1"/>
  <c r="K778" i="1"/>
  <c r="N778" i="1" s="1"/>
  <c r="R777" i="1"/>
  <c r="E777" i="1"/>
  <c r="G776" i="1"/>
  <c r="C776" i="1"/>
  <c r="F777" i="1" l="1"/>
  <c r="D776" i="1"/>
  <c r="J776" i="1" s="1"/>
  <c r="H776" i="1"/>
  <c r="O779" i="1"/>
  <c r="Q779" i="1"/>
  <c r="R779" i="1" s="1"/>
  <c r="P779" i="1"/>
  <c r="K779" i="1"/>
  <c r="N779" i="1" s="1"/>
  <c r="A780" i="1"/>
  <c r="R778" i="1"/>
  <c r="C777" i="1"/>
  <c r="G777" i="1"/>
  <c r="G778" i="1"/>
  <c r="H778" i="1" l="1"/>
  <c r="D777" i="1"/>
  <c r="J777" i="1" s="1"/>
  <c r="H777" i="1"/>
  <c r="O780" i="1"/>
  <c r="Q780" i="1"/>
  <c r="P780" i="1"/>
  <c r="A781" i="1"/>
  <c r="K780" i="1"/>
  <c r="N780" i="1" s="1"/>
  <c r="C779" i="1"/>
  <c r="G779" i="1"/>
  <c r="E779" i="1"/>
  <c r="E778" i="1"/>
  <c r="C778" i="1"/>
  <c r="F779" i="1" l="1"/>
  <c r="F778" i="1"/>
  <c r="D778" i="1"/>
  <c r="J778" i="1" s="1"/>
  <c r="H779" i="1"/>
  <c r="D779" i="1"/>
  <c r="J779" i="1" s="1"/>
  <c r="P781" i="1"/>
  <c r="Q781" i="1"/>
  <c r="R781" i="1" s="1"/>
  <c r="O781" i="1"/>
  <c r="A782" i="1"/>
  <c r="K781" i="1"/>
  <c r="N781" i="1" s="1"/>
  <c r="R780" i="1"/>
  <c r="G780" i="1"/>
  <c r="E780" i="1"/>
  <c r="C780" i="1"/>
  <c r="F780" i="1" l="1"/>
  <c r="D780" i="1"/>
  <c r="J780" i="1" s="1"/>
  <c r="H780" i="1"/>
  <c r="Q782" i="1"/>
  <c r="P782" i="1"/>
  <c r="O782" i="1"/>
  <c r="A783" i="1"/>
  <c r="K782" i="1"/>
  <c r="N782" i="1" s="1"/>
  <c r="E781" i="1"/>
  <c r="C781" i="1"/>
  <c r="G781" i="1"/>
  <c r="D781" i="1" l="1"/>
  <c r="J781" i="1" s="1"/>
  <c r="H781" i="1"/>
  <c r="F781" i="1"/>
  <c r="Q783" i="1"/>
  <c r="P783" i="1"/>
  <c r="O783" i="1"/>
  <c r="A784" i="1"/>
  <c r="K783" i="1"/>
  <c r="N783" i="1" s="1"/>
  <c r="R782" i="1"/>
  <c r="C782" i="1"/>
  <c r="D782" i="1" l="1"/>
  <c r="J782" i="1" s="1"/>
  <c r="Q784" i="1"/>
  <c r="P784" i="1"/>
  <c r="O784" i="1"/>
  <c r="A785" i="1"/>
  <c r="R783" i="1"/>
  <c r="G782" i="1"/>
  <c r="E783" i="1"/>
  <c r="E782" i="1"/>
  <c r="C783" i="1"/>
  <c r="G783" i="1"/>
  <c r="D783" i="1" l="1"/>
  <c r="J783" i="1" s="1"/>
  <c r="F783" i="1"/>
  <c r="H783" i="1"/>
  <c r="H782" i="1"/>
  <c r="F782" i="1"/>
  <c r="Q785" i="1"/>
  <c r="P785" i="1"/>
  <c r="O785" i="1"/>
  <c r="A786" i="1"/>
  <c r="K785" i="1"/>
  <c r="R784" i="1"/>
  <c r="G784" i="1"/>
  <c r="J785" i="1" l="1"/>
  <c r="N785" i="1"/>
  <c r="H784" i="1"/>
  <c r="I784" i="1" s="1"/>
  <c r="R785" i="1"/>
  <c r="Q786" i="1"/>
  <c r="R786" i="1" s="1"/>
  <c r="P786" i="1"/>
  <c r="O786" i="1"/>
  <c r="K786" i="1"/>
  <c r="A787" i="1"/>
  <c r="C784" i="1"/>
  <c r="G785" i="1"/>
  <c r="E784" i="1"/>
  <c r="J786" i="1" l="1"/>
  <c r="N786" i="1"/>
  <c r="H785" i="1"/>
  <c r="D784" i="1"/>
  <c r="F784" i="1"/>
  <c r="P787" i="1"/>
  <c r="O787" i="1"/>
  <c r="Q787" i="1"/>
  <c r="R787" i="1" s="1"/>
  <c r="A788" i="1"/>
  <c r="K787" i="1"/>
  <c r="N787" i="1" s="1"/>
  <c r="K784" i="1"/>
  <c r="E786" i="1"/>
  <c r="G786" i="1"/>
  <c r="C786" i="1"/>
  <c r="C785" i="1"/>
  <c r="E785" i="1"/>
  <c r="J784" i="1" l="1"/>
  <c r="N784" i="1"/>
  <c r="H786" i="1"/>
  <c r="D786" i="1"/>
  <c r="F786" i="1"/>
  <c r="F785" i="1"/>
  <c r="D785" i="1"/>
  <c r="O788" i="1"/>
  <c r="Q788" i="1"/>
  <c r="R788" i="1" s="1"/>
  <c r="P788" i="1"/>
  <c r="A789" i="1"/>
  <c r="K788" i="1"/>
  <c r="N788" i="1" s="1"/>
  <c r="E787" i="1"/>
  <c r="C787" i="1"/>
  <c r="G787" i="1"/>
  <c r="F787" i="1" l="1"/>
  <c r="D787" i="1"/>
  <c r="J787" i="1" s="1"/>
  <c r="H787" i="1"/>
  <c r="P789" i="1"/>
  <c r="O789" i="1"/>
  <c r="Q789" i="1"/>
  <c r="A790" i="1"/>
  <c r="K789" i="1"/>
  <c r="N789" i="1" s="1"/>
  <c r="C788" i="1"/>
  <c r="G788" i="1"/>
  <c r="E788" i="1"/>
  <c r="F788" i="1" l="1"/>
  <c r="H788" i="1"/>
  <c r="D788" i="1"/>
  <c r="J788" i="1" s="1"/>
  <c r="Q790" i="1"/>
  <c r="P790" i="1"/>
  <c r="O790" i="1"/>
  <c r="K790" i="1"/>
  <c r="N790" i="1" s="1"/>
  <c r="A791" i="1"/>
  <c r="R789" i="1"/>
  <c r="E789" i="1"/>
  <c r="G789" i="1"/>
  <c r="C789" i="1"/>
  <c r="H789" i="1" l="1"/>
  <c r="D789" i="1"/>
  <c r="J789" i="1" s="1"/>
  <c r="F789" i="1"/>
  <c r="R790" i="1"/>
  <c r="Q791" i="1"/>
  <c r="R791" i="1" s="1"/>
  <c r="P791" i="1"/>
  <c r="O791" i="1"/>
  <c r="A792" i="1"/>
  <c r="K791" i="1"/>
  <c r="N791" i="1" s="1"/>
  <c r="E790" i="1"/>
  <c r="F790" i="1" l="1"/>
  <c r="O792" i="1"/>
  <c r="Q792" i="1"/>
  <c r="P792" i="1"/>
  <c r="A793" i="1"/>
  <c r="K792" i="1"/>
  <c r="N792" i="1" s="1"/>
  <c r="C790" i="1"/>
  <c r="G791" i="1"/>
  <c r="C791" i="1"/>
  <c r="G790" i="1"/>
  <c r="E791" i="1"/>
  <c r="D791" i="1" l="1"/>
  <c r="J791" i="1" s="1"/>
  <c r="H790" i="1"/>
  <c r="F791" i="1"/>
  <c r="H791" i="1"/>
  <c r="D790" i="1"/>
  <c r="J790" i="1" s="1"/>
  <c r="R792" i="1"/>
  <c r="Q793" i="1"/>
  <c r="P793" i="1"/>
  <c r="O793" i="1"/>
  <c r="A794" i="1"/>
  <c r="K793" i="1"/>
  <c r="N793" i="1" s="1"/>
  <c r="G792" i="1"/>
  <c r="C792" i="1"/>
  <c r="E792" i="1"/>
  <c r="D792" i="1" l="1"/>
  <c r="J792" i="1" s="1"/>
  <c r="F792" i="1"/>
  <c r="H792" i="1"/>
  <c r="Q794" i="1"/>
  <c r="P794" i="1"/>
  <c r="O794" i="1"/>
  <c r="K794" i="1"/>
  <c r="N794" i="1" s="1"/>
  <c r="A795" i="1"/>
  <c r="R793" i="1"/>
  <c r="G793" i="1"/>
  <c r="H793" i="1" l="1"/>
  <c r="R794" i="1"/>
  <c r="Q795" i="1"/>
  <c r="P795" i="1"/>
  <c r="O795" i="1"/>
  <c r="A796" i="1"/>
  <c r="K795" i="1"/>
  <c r="N795" i="1" s="1"/>
  <c r="C794" i="1"/>
  <c r="C793" i="1"/>
  <c r="E793" i="1"/>
  <c r="D794" i="1" l="1"/>
  <c r="J794" i="1" s="1"/>
  <c r="F793" i="1"/>
  <c r="D793" i="1"/>
  <c r="J793" i="1" s="1"/>
  <c r="O796" i="1"/>
  <c r="Q796" i="1"/>
  <c r="P796" i="1"/>
  <c r="A797" i="1"/>
  <c r="K796" i="1"/>
  <c r="N796" i="1" s="1"/>
  <c r="R795" i="1"/>
  <c r="C795" i="1"/>
  <c r="G794" i="1"/>
  <c r="E794" i="1"/>
  <c r="D795" i="1" l="1"/>
  <c r="J795" i="1" s="1"/>
  <c r="F794" i="1"/>
  <c r="H794" i="1"/>
  <c r="R796" i="1"/>
  <c r="P797" i="1"/>
  <c r="O797" i="1"/>
  <c r="Q797" i="1"/>
  <c r="A798" i="1"/>
  <c r="K797" i="1"/>
  <c r="N797" i="1" s="1"/>
  <c r="E795" i="1"/>
  <c r="G795" i="1"/>
  <c r="C796" i="1"/>
  <c r="D796" i="1" l="1"/>
  <c r="J796" i="1" s="1"/>
  <c r="F795" i="1"/>
  <c r="H795" i="1"/>
  <c r="R797" i="1"/>
  <c r="Q798" i="1"/>
  <c r="R798" i="1" s="1"/>
  <c r="P798" i="1"/>
  <c r="O798" i="1"/>
  <c r="A799" i="1"/>
  <c r="K798" i="1"/>
  <c r="N798" i="1" s="1"/>
  <c r="E796" i="1"/>
  <c r="C797" i="1"/>
  <c r="G797" i="1"/>
  <c r="G796" i="1"/>
  <c r="H797" i="1" l="1"/>
  <c r="D797" i="1"/>
  <c r="J797" i="1" s="1"/>
  <c r="F796" i="1"/>
  <c r="H796" i="1"/>
  <c r="Q799" i="1"/>
  <c r="P799" i="1"/>
  <c r="O799" i="1"/>
  <c r="A800" i="1"/>
  <c r="E798" i="1"/>
  <c r="G798" i="1"/>
  <c r="E797" i="1"/>
  <c r="C798" i="1"/>
  <c r="F797" i="1" l="1"/>
  <c r="D798" i="1"/>
  <c r="J798" i="1" s="1"/>
  <c r="H798" i="1"/>
  <c r="F798" i="1"/>
  <c r="R799" i="1"/>
  <c r="Q800" i="1"/>
  <c r="P800" i="1"/>
  <c r="O800" i="1"/>
  <c r="A801" i="1"/>
  <c r="K800" i="1"/>
  <c r="G799" i="1"/>
  <c r="J800" i="1" l="1"/>
  <c r="N800" i="1"/>
  <c r="H799" i="1"/>
  <c r="I799" i="1" s="1"/>
  <c r="Q801" i="1"/>
  <c r="P801" i="1"/>
  <c r="O801" i="1"/>
  <c r="K801" i="1"/>
  <c r="A802" i="1"/>
  <c r="R800" i="1"/>
  <c r="E799" i="1"/>
  <c r="E800" i="1"/>
  <c r="C799" i="1"/>
  <c r="G800" i="1"/>
  <c r="J801" i="1" l="1"/>
  <c r="N801" i="1"/>
  <c r="F800" i="1"/>
  <c r="D799" i="1"/>
  <c r="F799" i="1"/>
  <c r="H800" i="1"/>
  <c r="Q802" i="1"/>
  <c r="R802" i="1" s="1"/>
  <c r="O802" i="1"/>
  <c r="P802" i="1"/>
  <c r="A803" i="1"/>
  <c r="K802" i="1"/>
  <c r="N802" i="1" s="1"/>
  <c r="R801" i="1"/>
  <c r="K799" i="1"/>
  <c r="N799" i="1" s="1"/>
  <c r="C800" i="1"/>
  <c r="E801" i="1"/>
  <c r="J799" i="1" l="1"/>
  <c r="F801" i="1"/>
  <c r="D800" i="1"/>
  <c r="Q803" i="1"/>
  <c r="P803" i="1"/>
  <c r="O803" i="1"/>
  <c r="A804" i="1"/>
  <c r="K803" i="1"/>
  <c r="N803" i="1" s="1"/>
  <c r="G802" i="1"/>
  <c r="G801" i="1"/>
  <c r="E802" i="1"/>
  <c r="C802" i="1"/>
  <c r="C801" i="1"/>
  <c r="D802" i="1" l="1"/>
  <c r="J802" i="1" s="1"/>
  <c r="F802" i="1"/>
  <c r="D801" i="1"/>
  <c r="H802" i="1"/>
  <c r="H801" i="1"/>
  <c r="R803" i="1"/>
  <c r="Q804" i="1"/>
  <c r="O804" i="1"/>
  <c r="P804" i="1"/>
  <c r="A805" i="1"/>
  <c r="K804" i="1"/>
  <c r="N804" i="1" s="1"/>
  <c r="G803" i="1"/>
  <c r="C803" i="1"/>
  <c r="E803" i="1"/>
  <c r="F803" i="1" l="1"/>
  <c r="D803" i="1"/>
  <c r="J803" i="1" s="1"/>
  <c r="H803" i="1"/>
  <c r="P805" i="1"/>
  <c r="O805" i="1"/>
  <c r="Q805" i="1"/>
  <c r="R805" i="1" s="1"/>
  <c r="A806" i="1"/>
  <c r="K805" i="1"/>
  <c r="N805" i="1" s="1"/>
  <c r="R804" i="1"/>
  <c r="G804" i="1"/>
  <c r="H804" i="1" l="1"/>
  <c r="Q806" i="1"/>
  <c r="P806" i="1"/>
  <c r="O806" i="1"/>
  <c r="K806" i="1"/>
  <c r="N806" i="1" s="1"/>
  <c r="A807" i="1"/>
  <c r="C805" i="1"/>
  <c r="G805" i="1"/>
  <c r="C804" i="1"/>
  <c r="E804" i="1"/>
  <c r="E805" i="1"/>
  <c r="H805" i="1" l="1"/>
  <c r="F805" i="1"/>
  <c r="D804" i="1"/>
  <c r="J804" i="1" s="1"/>
  <c r="F804" i="1"/>
  <c r="D805" i="1"/>
  <c r="J805" i="1" s="1"/>
  <c r="Q807" i="1"/>
  <c r="P807" i="1"/>
  <c r="O807" i="1"/>
  <c r="A808" i="1"/>
  <c r="K807" i="1"/>
  <c r="N807" i="1" s="1"/>
  <c r="R806" i="1"/>
  <c r="E806" i="1"/>
  <c r="F806" i="1" l="1"/>
  <c r="R807" i="1"/>
  <c r="O808" i="1"/>
  <c r="Q808" i="1"/>
  <c r="R808" i="1" s="1"/>
  <c r="P808" i="1"/>
  <c r="A809" i="1"/>
  <c r="K808" i="1"/>
  <c r="N808" i="1" s="1"/>
  <c r="C807" i="1"/>
  <c r="C806" i="1"/>
  <c r="G806" i="1"/>
  <c r="D807" i="1" l="1"/>
  <c r="J807" i="1" s="1"/>
  <c r="H806" i="1"/>
  <c r="D806" i="1"/>
  <c r="J806" i="1" s="1"/>
  <c r="P809" i="1"/>
  <c r="O809" i="1"/>
  <c r="Q809" i="1"/>
  <c r="R809" i="1" s="1"/>
  <c r="K809" i="1"/>
  <c r="N809" i="1" s="1"/>
  <c r="A810" i="1"/>
  <c r="E807" i="1"/>
  <c r="G808" i="1"/>
  <c r="C808" i="1"/>
  <c r="E808" i="1"/>
  <c r="G807" i="1"/>
  <c r="H808" i="1" l="1"/>
  <c r="D808" i="1"/>
  <c r="J808" i="1" s="1"/>
  <c r="F808" i="1"/>
  <c r="H807" i="1"/>
  <c r="F807" i="1"/>
  <c r="Q810" i="1"/>
  <c r="P810" i="1"/>
  <c r="O810" i="1"/>
  <c r="K810" i="1"/>
  <c r="N810" i="1" s="1"/>
  <c r="A811" i="1"/>
  <c r="E809" i="1"/>
  <c r="G809" i="1"/>
  <c r="C809" i="1"/>
  <c r="D809" i="1" l="1"/>
  <c r="J809" i="1" s="1"/>
  <c r="F809" i="1"/>
  <c r="H809" i="1"/>
  <c r="Q811" i="1"/>
  <c r="P811" i="1"/>
  <c r="O811" i="1"/>
  <c r="A812" i="1"/>
  <c r="K811" i="1"/>
  <c r="N811" i="1" s="1"/>
  <c r="R810" i="1"/>
  <c r="E810" i="1"/>
  <c r="F810" i="1" l="1"/>
  <c r="Q812" i="1"/>
  <c r="O812" i="1"/>
  <c r="P812" i="1"/>
  <c r="A813" i="1"/>
  <c r="K812" i="1"/>
  <c r="N812" i="1" s="1"/>
  <c r="R811" i="1"/>
  <c r="G811" i="1"/>
  <c r="E811" i="1"/>
  <c r="C810" i="1"/>
  <c r="G810" i="1"/>
  <c r="C811" i="1"/>
  <c r="D811" i="1" l="1"/>
  <c r="J811" i="1" s="1"/>
  <c r="F811" i="1"/>
  <c r="H811" i="1"/>
  <c r="H810" i="1"/>
  <c r="D810" i="1"/>
  <c r="J810" i="1" s="1"/>
  <c r="P813" i="1"/>
  <c r="O813" i="1"/>
  <c r="Q813" i="1"/>
  <c r="A814" i="1"/>
  <c r="K813" i="1"/>
  <c r="N813" i="1" s="1"/>
  <c r="R812" i="1"/>
  <c r="G812" i="1"/>
  <c r="H812" i="1" l="1"/>
  <c r="Q814" i="1"/>
  <c r="P814" i="1"/>
  <c r="O814" i="1"/>
  <c r="A815" i="1"/>
  <c r="R813" i="1"/>
  <c r="C812" i="1"/>
  <c r="G813" i="1"/>
  <c r="E812" i="1"/>
  <c r="E813" i="1"/>
  <c r="F813" i="1" l="1"/>
  <c r="H813" i="1"/>
  <c r="D812" i="1"/>
  <c r="J812" i="1" s="1"/>
  <c r="F812" i="1"/>
  <c r="Q815" i="1"/>
  <c r="O815" i="1"/>
  <c r="P815" i="1"/>
  <c r="A816" i="1"/>
  <c r="K815" i="1"/>
  <c r="R814" i="1"/>
  <c r="C813" i="1"/>
  <c r="E814" i="1"/>
  <c r="J815" i="1" l="1"/>
  <c r="N815" i="1"/>
  <c r="F814" i="1"/>
  <c r="D813" i="1"/>
  <c r="J813" i="1" s="1"/>
  <c r="O816" i="1"/>
  <c r="Q816" i="1"/>
  <c r="P816" i="1"/>
  <c r="A817" i="1"/>
  <c r="K816" i="1"/>
  <c r="R815" i="1"/>
  <c r="G815" i="1"/>
  <c r="G814" i="1"/>
  <c r="C814" i="1"/>
  <c r="E815" i="1"/>
  <c r="C815" i="1"/>
  <c r="J816" i="1" l="1"/>
  <c r="N816" i="1"/>
  <c r="F815" i="1"/>
  <c r="D815" i="1"/>
  <c r="D814" i="1"/>
  <c r="H814" i="1"/>
  <c r="I814" i="1" s="1"/>
  <c r="H815" i="1"/>
  <c r="R816" i="1"/>
  <c r="P817" i="1"/>
  <c r="O817" i="1"/>
  <c r="Q817" i="1"/>
  <c r="R817" i="1" s="1"/>
  <c r="A818" i="1"/>
  <c r="K817" i="1"/>
  <c r="N817" i="1" s="1"/>
  <c r="G816" i="1"/>
  <c r="E816" i="1"/>
  <c r="C816" i="1"/>
  <c r="H816" i="1" l="1"/>
  <c r="F816" i="1"/>
  <c r="D816" i="1"/>
  <c r="Q818" i="1"/>
  <c r="P818" i="1"/>
  <c r="O818" i="1"/>
  <c r="A819" i="1"/>
  <c r="K818" i="1"/>
  <c r="N818" i="1" s="1"/>
  <c r="K814" i="1"/>
  <c r="E817" i="1"/>
  <c r="G817" i="1"/>
  <c r="C817" i="1"/>
  <c r="J814" i="1" l="1"/>
  <c r="N814" i="1"/>
  <c r="H817" i="1"/>
  <c r="D817" i="1"/>
  <c r="J817" i="1" s="1"/>
  <c r="F817" i="1"/>
  <c r="Q819" i="1"/>
  <c r="R819" i="1" s="1"/>
  <c r="P819" i="1"/>
  <c r="O819" i="1"/>
  <c r="A820" i="1"/>
  <c r="K819" i="1"/>
  <c r="N819" i="1" s="1"/>
  <c r="R818" i="1"/>
  <c r="G818" i="1"/>
  <c r="E818" i="1"/>
  <c r="C818" i="1"/>
  <c r="F818" i="1" l="1"/>
  <c r="D818" i="1"/>
  <c r="J818" i="1" s="1"/>
  <c r="H818" i="1"/>
  <c r="Q820" i="1"/>
  <c r="P820" i="1"/>
  <c r="O820" i="1"/>
  <c r="K820" i="1"/>
  <c r="N820" i="1" s="1"/>
  <c r="A821" i="1"/>
  <c r="G819" i="1"/>
  <c r="E819" i="1"/>
  <c r="C819" i="1"/>
  <c r="D819" i="1" l="1"/>
  <c r="J819" i="1" s="1"/>
  <c r="F819" i="1"/>
  <c r="H819" i="1"/>
  <c r="R820" i="1"/>
  <c r="Q821" i="1"/>
  <c r="R821" i="1" s="1"/>
  <c r="P821" i="1"/>
  <c r="O821" i="1"/>
  <c r="A822" i="1"/>
  <c r="K821" i="1"/>
  <c r="N821" i="1" s="1"/>
  <c r="C820" i="1"/>
  <c r="D820" i="1" l="1"/>
  <c r="J820" i="1" s="1"/>
  <c r="Q822" i="1"/>
  <c r="P822" i="1"/>
  <c r="O822" i="1"/>
  <c r="A823" i="1"/>
  <c r="K822" i="1"/>
  <c r="N822" i="1" s="1"/>
  <c r="G821" i="1"/>
  <c r="G820" i="1"/>
  <c r="E820" i="1"/>
  <c r="E821" i="1"/>
  <c r="C821" i="1"/>
  <c r="D821" i="1" l="1"/>
  <c r="J821" i="1" s="1"/>
  <c r="F821" i="1"/>
  <c r="F820" i="1"/>
  <c r="H821" i="1"/>
  <c r="H820" i="1"/>
  <c r="Q823" i="1"/>
  <c r="P823" i="1"/>
  <c r="O823" i="1"/>
  <c r="A824" i="1"/>
  <c r="K823" i="1"/>
  <c r="N823" i="1" s="1"/>
  <c r="R822" i="1"/>
  <c r="G822" i="1"/>
  <c r="H822" i="1" l="1"/>
  <c r="O824" i="1"/>
  <c r="Q824" i="1"/>
  <c r="P824" i="1"/>
  <c r="K824" i="1"/>
  <c r="N824" i="1" s="1"/>
  <c r="A825" i="1"/>
  <c r="R823" i="1"/>
  <c r="G823" i="1"/>
  <c r="C822" i="1"/>
  <c r="C823" i="1"/>
  <c r="E822" i="1"/>
  <c r="E823" i="1"/>
  <c r="F823" i="1" l="1"/>
  <c r="H823" i="1"/>
  <c r="D823" i="1"/>
  <c r="J823" i="1" s="1"/>
  <c r="F822" i="1"/>
  <c r="D822" i="1"/>
  <c r="J822" i="1" s="1"/>
  <c r="R824" i="1"/>
  <c r="P825" i="1"/>
  <c r="O825" i="1"/>
  <c r="Q825" i="1"/>
  <c r="R825" i="1" s="1"/>
  <c r="K825" i="1"/>
  <c r="N825" i="1" s="1"/>
  <c r="A826" i="1"/>
  <c r="G824" i="1"/>
  <c r="H824" i="1" l="1"/>
  <c r="Q826" i="1"/>
  <c r="P826" i="1"/>
  <c r="O826" i="1"/>
  <c r="A827" i="1"/>
  <c r="K826" i="1"/>
  <c r="N826" i="1" s="1"/>
  <c r="C825" i="1"/>
  <c r="G825" i="1"/>
  <c r="E824" i="1"/>
  <c r="E825" i="1"/>
  <c r="C824" i="1"/>
  <c r="H825" i="1" l="1"/>
  <c r="D824" i="1"/>
  <c r="J824" i="1" s="1"/>
  <c r="F825" i="1"/>
  <c r="F824" i="1"/>
  <c r="D825" i="1"/>
  <c r="J825" i="1" s="1"/>
  <c r="R826" i="1"/>
  <c r="Q827" i="1"/>
  <c r="P827" i="1"/>
  <c r="O827" i="1"/>
  <c r="A828" i="1"/>
  <c r="K827" i="1"/>
  <c r="N827" i="1" s="1"/>
  <c r="E826" i="1"/>
  <c r="C826" i="1"/>
  <c r="G826" i="1"/>
  <c r="H826" i="1" l="1"/>
  <c r="D826" i="1"/>
  <c r="J826" i="1" s="1"/>
  <c r="F826" i="1"/>
  <c r="R827" i="1"/>
  <c r="Q828" i="1"/>
  <c r="R828" i="1" s="1"/>
  <c r="P828" i="1"/>
  <c r="O828" i="1"/>
  <c r="A829" i="1"/>
  <c r="K828" i="1"/>
  <c r="N828" i="1" s="1"/>
  <c r="E827" i="1"/>
  <c r="F827" i="1" l="1"/>
  <c r="Q829" i="1"/>
  <c r="O829" i="1"/>
  <c r="P829" i="1"/>
  <c r="A830" i="1"/>
  <c r="G827" i="1"/>
  <c r="C828" i="1"/>
  <c r="C827" i="1"/>
  <c r="E828" i="1"/>
  <c r="G828" i="1"/>
  <c r="H828" i="1" l="1"/>
  <c r="D827" i="1"/>
  <c r="J827" i="1" s="1"/>
  <c r="H827" i="1"/>
  <c r="D828" i="1"/>
  <c r="J828" i="1" s="1"/>
  <c r="F828" i="1"/>
  <c r="P830" i="1"/>
  <c r="Q830" i="1"/>
  <c r="R830" i="1" s="1"/>
  <c r="O830" i="1"/>
  <c r="A831" i="1"/>
  <c r="K830" i="1"/>
  <c r="R829" i="1"/>
  <c r="G829" i="1"/>
  <c r="J830" i="1" l="1"/>
  <c r="N830" i="1"/>
  <c r="H829" i="1"/>
  <c r="I829" i="1" s="1"/>
  <c r="Q831" i="1"/>
  <c r="P831" i="1"/>
  <c r="O831" i="1"/>
  <c r="K831" i="1"/>
  <c r="A832" i="1"/>
  <c r="C830" i="1"/>
  <c r="C829" i="1"/>
  <c r="E829" i="1"/>
  <c r="G830" i="1"/>
  <c r="E830" i="1"/>
  <c r="J831" i="1" l="1"/>
  <c r="N831" i="1"/>
  <c r="F829" i="1"/>
  <c r="D829" i="1"/>
  <c r="D830" i="1"/>
  <c r="F830" i="1"/>
  <c r="H830" i="1"/>
  <c r="R831" i="1"/>
  <c r="Q832" i="1"/>
  <c r="P832" i="1"/>
  <c r="O832" i="1"/>
  <c r="A833" i="1"/>
  <c r="K832" i="1"/>
  <c r="N832" i="1" s="1"/>
  <c r="K829" i="1"/>
  <c r="N829" i="1" s="1"/>
  <c r="C831" i="1"/>
  <c r="J829" i="1" l="1"/>
  <c r="D831" i="1"/>
  <c r="R832" i="1"/>
  <c r="Q833" i="1"/>
  <c r="R833" i="1" s="1"/>
  <c r="P833" i="1"/>
  <c r="O833" i="1"/>
  <c r="A834" i="1"/>
  <c r="K833" i="1"/>
  <c r="N833" i="1" s="1"/>
  <c r="E831" i="1"/>
  <c r="C832" i="1"/>
  <c r="E832" i="1"/>
  <c r="G831" i="1"/>
  <c r="F832" i="1" l="1"/>
  <c r="H831" i="1"/>
  <c r="D832" i="1"/>
  <c r="J832" i="1" s="1"/>
  <c r="F831" i="1"/>
  <c r="O834" i="1"/>
  <c r="Q834" i="1"/>
  <c r="P834" i="1"/>
  <c r="A835" i="1"/>
  <c r="K834" i="1"/>
  <c r="N834" i="1" s="1"/>
  <c r="C833" i="1"/>
  <c r="G832" i="1"/>
  <c r="G833" i="1"/>
  <c r="E833" i="1"/>
  <c r="H832" i="1" l="1"/>
  <c r="H833" i="1"/>
  <c r="F833" i="1"/>
  <c r="D833" i="1"/>
  <c r="J833" i="1" s="1"/>
  <c r="P835" i="1"/>
  <c r="O835" i="1"/>
  <c r="Q835" i="1"/>
  <c r="K835" i="1"/>
  <c r="N835" i="1" s="1"/>
  <c r="A836" i="1"/>
  <c r="R834" i="1"/>
  <c r="G834" i="1"/>
  <c r="H834" i="1" l="1"/>
  <c r="Q836" i="1"/>
  <c r="P836" i="1"/>
  <c r="O836" i="1"/>
  <c r="K836" i="1"/>
  <c r="N836" i="1" s="1"/>
  <c r="A837" i="1"/>
  <c r="R835" i="1"/>
  <c r="E835" i="1"/>
  <c r="G835" i="1"/>
  <c r="E834" i="1"/>
  <c r="C834" i="1"/>
  <c r="C835" i="1"/>
  <c r="D834" i="1" l="1"/>
  <c r="F835" i="1"/>
  <c r="F834" i="1"/>
  <c r="D835" i="1"/>
  <c r="J835" i="1" s="1"/>
  <c r="H835" i="1"/>
  <c r="Q837" i="1"/>
  <c r="R837" i="1" s="1"/>
  <c r="O837" i="1"/>
  <c r="P837" i="1"/>
  <c r="A838" i="1"/>
  <c r="K837" i="1"/>
  <c r="N837" i="1" s="1"/>
  <c r="R836" i="1"/>
  <c r="E836" i="1"/>
  <c r="F836" i="1" l="1"/>
  <c r="Q838" i="1"/>
  <c r="R838" i="1" s="1"/>
  <c r="P838" i="1"/>
  <c r="O838" i="1"/>
  <c r="A839" i="1"/>
  <c r="K838" i="1"/>
  <c r="N838" i="1" s="1"/>
  <c r="J834" i="1"/>
  <c r="G836" i="1"/>
  <c r="C836" i="1"/>
  <c r="E837" i="1"/>
  <c r="G837" i="1"/>
  <c r="C837" i="1"/>
  <c r="D836" i="1" l="1"/>
  <c r="H836" i="1"/>
  <c r="H837" i="1"/>
  <c r="D837" i="1"/>
  <c r="J837" i="1" s="1"/>
  <c r="F837" i="1"/>
  <c r="O839" i="1"/>
  <c r="Q839" i="1"/>
  <c r="P839" i="1"/>
  <c r="K839" i="1"/>
  <c r="N839" i="1" s="1"/>
  <c r="A840" i="1"/>
  <c r="C838" i="1"/>
  <c r="G838" i="1"/>
  <c r="E838" i="1"/>
  <c r="F838" i="1" l="1"/>
  <c r="H838" i="1"/>
  <c r="D838" i="1"/>
  <c r="J838" i="1" s="1"/>
  <c r="Q840" i="1"/>
  <c r="O840" i="1"/>
  <c r="P840" i="1"/>
  <c r="K840" i="1"/>
  <c r="N840" i="1" s="1"/>
  <c r="A841" i="1"/>
  <c r="R839" i="1"/>
  <c r="J836" i="1"/>
  <c r="C839" i="1"/>
  <c r="G839" i="1"/>
  <c r="E839" i="1"/>
  <c r="D839" i="1" l="1"/>
  <c r="H839" i="1"/>
  <c r="F839" i="1"/>
  <c r="R840" i="1"/>
  <c r="Q841" i="1"/>
  <c r="P841" i="1"/>
  <c r="O841" i="1"/>
  <c r="A842" i="1"/>
  <c r="K841" i="1"/>
  <c r="N841" i="1" s="1"/>
  <c r="C840" i="1"/>
  <c r="E840" i="1"/>
  <c r="G840" i="1"/>
  <c r="H840" i="1" l="1"/>
  <c r="F840" i="1"/>
  <c r="D840" i="1"/>
  <c r="J840" i="1" s="1"/>
  <c r="O842" i="1"/>
  <c r="Q842" i="1"/>
  <c r="R842" i="1" s="1"/>
  <c r="P842" i="1"/>
  <c r="A843" i="1"/>
  <c r="K842" i="1"/>
  <c r="N842" i="1" s="1"/>
  <c r="R841" i="1"/>
  <c r="J839" i="1"/>
  <c r="C841" i="1"/>
  <c r="D841" i="1" l="1"/>
  <c r="P843" i="1"/>
  <c r="Q843" i="1"/>
  <c r="R843" i="1" s="1"/>
  <c r="O843" i="1"/>
  <c r="A844" i="1"/>
  <c r="K843" i="1"/>
  <c r="N843" i="1" s="1"/>
  <c r="E841" i="1"/>
  <c r="G842" i="1"/>
  <c r="E842" i="1"/>
  <c r="C842" i="1"/>
  <c r="G841" i="1"/>
  <c r="H842" i="1" l="1"/>
  <c r="F841" i="1"/>
  <c r="H841" i="1"/>
  <c r="D842" i="1"/>
  <c r="J842" i="1" s="1"/>
  <c r="F842" i="1"/>
  <c r="Q844" i="1"/>
  <c r="P844" i="1"/>
  <c r="O844" i="1"/>
  <c r="A845" i="1"/>
  <c r="J841" i="1"/>
  <c r="G843" i="1"/>
  <c r="E843" i="1"/>
  <c r="C843" i="1"/>
  <c r="D843" i="1" l="1"/>
  <c r="H843" i="1"/>
  <c r="F843" i="1"/>
  <c r="O845" i="1"/>
  <c r="P845" i="1"/>
  <c r="Q845" i="1"/>
  <c r="R845" i="1" s="1"/>
  <c r="A846" i="1"/>
  <c r="K845" i="1"/>
  <c r="R844" i="1"/>
  <c r="C844" i="1"/>
  <c r="J845" i="1" l="1"/>
  <c r="N845" i="1"/>
  <c r="D844" i="1"/>
  <c r="P846" i="1"/>
  <c r="Q846" i="1"/>
  <c r="R846" i="1" s="1"/>
  <c r="O846" i="1"/>
  <c r="A847" i="1"/>
  <c r="K846" i="1"/>
  <c r="J843" i="1"/>
  <c r="G845" i="1"/>
  <c r="E844" i="1"/>
  <c r="E845" i="1"/>
  <c r="G844" i="1"/>
  <c r="C845" i="1"/>
  <c r="J846" i="1" l="1"/>
  <c r="N846" i="1"/>
  <c r="H844" i="1"/>
  <c r="I844" i="1" s="1"/>
  <c r="F845" i="1"/>
  <c r="H845" i="1"/>
  <c r="F844" i="1"/>
  <c r="D845" i="1"/>
  <c r="Q847" i="1"/>
  <c r="P847" i="1"/>
  <c r="O847" i="1"/>
  <c r="A848" i="1"/>
  <c r="K847" i="1"/>
  <c r="N847" i="1" s="1"/>
  <c r="E846" i="1"/>
  <c r="G846" i="1"/>
  <c r="C846" i="1"/>
  <c r="D846" i="1" l="1"/>
  <c r="H846" i="1"/>
  <c r="F846" i="1"/>
  <c r="Q848" i="1"/>
  <c r="P848" i="1"/>
  <c r="O848" i="1"/>
  <c r="A849" i="1"/>
  <c r="K848" i="1"/>
  <c r="N848" i="1" s="1"/>
  <c r="R847" i="1"/>
  <c r="K844" i="1"/>
  <c r="C847" i="1"/>
  <c r="J844" i="1" l="1"/>
  <c r="N844" i="1"/>
  <c r="D847" i="1"/>
  <c r="J847" i="1" s="1"/>
  <c r="P849" i="1"/>
  <c r="Q849" i="1"/>
  <c r="R849" i="1" s="1"/>
  <c r="O849" i="1"/>
  <c r="A850" i="1"/>
  <c r="K849" i="1"/>
  <c r="N849" i="1" s="1"/>
  <c r="R848" i="1"/>
  <c r="E848" i="1"/>
  <c r="G848" i="1"/>
  <c r="C848" i="1"/>
  <c r="G847" i="1"/>
  <c r="E847" i="1"/>
  <c r="H848" i="1" l="1"/>
  <c r="H847" i="1"/>
  <c r="F847" i="1"/>
  <c r="D848" i="1"/>
  <c r="J848" i="1" s="1"/>
  <c r="F848" i="1"/>
  <c r="O850" i="1"/>
  <c r="P850" i="1"/>
  <c r="Q850" i="1"/>
  <c r="A851" i="1"/>
  <c r="K850" i="1"/>
  <c r="N850" i="1" s="1"/>
  <c r="C849" i="1"/>
  <c r="G849" i="1"/>
  <c r="E849" i="1"/>
  <c r="H849" i="1" l="1"/>
  <c r="F849" i="1"/>
  <c r="D849" i="1"/>
  <c r="J849" i="1" s="1"/>
  <c r="P851" i="1"/>
  <c r="Q851" i="1"/>
  <c r="R851" i="1" s="1"/>
  <c r="O851" i="1"/>
  <c r="K851" i="1"/>
  <c r="N851" i="1" s="1"/>
  <c r="A852" i="1"/>
  <c r="R850" i="1"/>
  <c r="E850" i="1"/>
  <c r="F850" i="1" l="1"/>
  <c r="Q852" i="1"/>
  <c r="R852" i="1" s="1"/>
  <c r="P852" i="1"/>
  <c r="O852" i="1"/>
  <c r="A853" i="1"/>
  <c r="K852" i="1"/>
  <c r="N852" i="1" s="1"/>
  <c r="G850" i="1"/>
  <c r="G851" i="1"/>
  <c r="E851" i="1"/>
  <c r="C850" i="1"/>
  <c r="C851" i="1"/>
  <c r="H850" i="1" l="1"/>
  <c r="D850" i="1"/>
  <c r="J850" i="1" s="1"/>
  <c r="D851" i="1"/>
  <c r="J851" i="1" s="1"/>
  <c r="H851" i="1"/>
  <c r="F851" i="1"/>
  <c r="O853" i="1"/>
  <c r="Q853" i="1"/>
  <c r="R853" i="1" s="1"/>
  <c r="P853" i="1"/>
  <c r="A854" i="1"/>
  <c r="K853" i="1"/>
  <c r="N853" i="1" s="1"/>
  <c r="G852" i="1"/>
  <c r="E852" i="1"/>
  <c r="C852" i="1"/>
  <c r="F852" i="1" l="1"/>
  <c r="H852" i="1"/>
  <c r="D852" i="1"/>
  <c r="J852" i="1" s="1"/>
  <c r="P854" i="1"/>
  <c r="O854" i="1"/>
  <c r="Q854" i="1"/>
  <c r="R854" i="1" s="1"/>
  <c r="K854" i="1"/>
  <c r="N854" i="1" s="1"/>
  <c r="A855" i="1"/>
  <c r="G853" i="1"/>
  <c r="E853" i="1"/>
  <c r="C853" i="1"/>
  <c r="F853" i="1" l="1"/>
  <c r="D853" i="1"/>
  <c r="J853" i="1" s="1"/>
  <c r="H853" i="1"/>
  <c r="Q855" i="1"/>
  <c r="R855" i="1" s="1"/>
  <c r="P855" i="1"/>
  <c r="O855" i="1"/>
  <c r="K855" i="1"/>
  <c r="N855" i="1" s="1"/>
  <c r="A856" i="1"/>
  <c r="E854" i="1"/>
  <c r="G854" i="1"/>
  <c r="C854" i="1"/>
  <c r="D854" i="1" l="1"/>
  <c r="J854" i="1" s="1"/>
  <c r="H854" i="1"/>
  <c r="F854" i="1"/>
  <c r="O856" i="1"/>
  <c r="Q856" i="1"/>
  <c r="P856" i="1"/>
  <c r="A857" i="1"/>
  <c r="K856" i="1"/>
  <c r="N856" i="1" s="1"/>
  <c r="E855" i="1"/>
  <c r="G855" i="1"/>
  <c r="C855" i="1"/>
  <c r="D855" i="1" l="1"/>
  <c r="J855" i="1" s="1"/>
  <c r="H855" i="1"/>
  <c r="F855" i="1"/>
  <c r="Q857" i="1"/>
  <c r="P857" i="1"/>
  <c r="O857" i="1"/>
  <c r="A858" i="1"/>
  <c r="K857" i="1"/>
  <c r="N857" i="1" s="1"/>
  <c r="R856" i="1"/>
  <c r="E856" i="1"/>
  <c r="C856" i="1"/>
  <c r="G856" i="1"/>
  <c r="D856" i="1" l="1"/>
  <c r="J856" i="1" s="1"/>
  <c r="F856" i="1"/>
  <c r="H856" i="1"/>
  <c r="O858" i="1"/>
  <c r="Q858" i="1"/>
  <c r="P858" i="1"/>
  <c r="A859" i="1"/>
  <c r="K858" i="1"/>
  <c r="N858" i="1" s="1"/>
  <c r="R857" i="1"/>
  <c r="C857" i="1"/>
  <c r="D857" i="1" l="1"/>
  <c r="J857" i="1" s="1"/>
  <c r="P859" i="1"/>
  <c r="O859" i="1"/>
  <c r="Q859" i="1"/>
  <c r="R859" i="1" s="1"/>
  <c r="A860" i="1"/>
  <c r="R858" i="1"/>
  <c r="E858" i="1"/>
  <c r="G857" i="1"/>
  <c r="C858" i="1"/>
  <c r="E857" i="1"/>
  <c r="F858" i="1" l="1"/>
  <c r="D858" i="1"/>
  <c r="J858" i="1" s="1"/>
  <c r="F857" i="1"/>
  <c r="H857" i="1"/>
  <c r="Q860" i="1"/>
  <c r="P860" i="1"/>
  <c r="O860" i="1"/>
  <c r="A861" i="1"/>
  <c r="K860" i="1"/>
  <c r="G859" i="1"/>
  <c r="E859" i="1"/>
  <c r="G858" i="1"/>
  <c r="C859" i="1"/>
  <c r="J860" i="1" l="1"/>
  <c r="N860" i="1"/>
  <c r="H858" i="1"/>
  <c r="D859" i="1"/>
  <c r="H859" i="1"/>
  <c r="I859" i="1" s="1"/>
  <c r="F859" i="1"/>
  <c r="R860" i="1"/>
  <c r="O861" i="1"/>
  <c r="Q861" i="1"/>
  <c r="P861" i="1"/>
  <c r="A862" i="1"/>
  <c r="K861" i="1"/>
  <c r="C860" i="1"/>
  <c r="J861" i="1" l="1"/>
  <c r="N861" i="1"/>
  <c r="D860" i="1"/>
  <c r="P862" i="1"/>
  <c r="Q862" i="1"/>
  <c r="R862" i="1" s="1"/>
  <c r="O862" i="1"/>
  <c r="A863" i="1"/>
  <c r="K862" i="1"/>
  <c r="N862" i="1" s="1"/>
  <c r="K859" i="1"/>
  <c r="R861" i="1"/>
  <c r="G860" i="1"/>
  <c r="C861" i="1"/>
  <c r="E860" i="1"/>
  <c r="G861" i="1"/>
  <c r="E861" i="1"/>
  <c r="J859" i="1" l="1"/>
  <c r="N859" i="1"/>
  <c r="F861" i="1"/>
  <c r="D861" i="1"/>
  <c r="H861" i="1"/>
  <c r="F860" i="1"/>
  <c r="H860" i="1"/>
  <c r="Q863" i="1"/>
  <c r="R863" i="1" s="1"/>
  <c r="P863" i="1"/>
  <c r="O863" i="1"/>
  <c r="A864" i="1"/>
  <c r="K863" i="1"/>
  <c r="N863" i="1" s="1"/>
  <c r="G862" i="1"/>
  <c r="C862" i="1"/>
  <c r="E862" i="1"/>
  <c r="D862" i="1" l="1"/>
  <c r="J862" i="1" s="1"/>
  <c r="H862" i="1"/>
  <c r="F862" i="1"/>
  <c r="Q864" i="1"/>
  <c r="P864" i="1"/>
  <c r="O864" i="1"/>
  <c r="A865" i="1"/>
  <c r="K864" i="1"/>
  <c r="N864" i="1" s="1"/>
  <c r="C863" i="1"/>
  <c r="E863" i="1"/>
  <c r="G863" i="1"/>
  <c r="H863" i="1" l="1"/>
  <c r="F863" i="1"/>
  <c r="D863" i="1"/>
  <c r="J863" i="1" s="1"/>
  <c r="R864" i="1"/>
  <c r="Q865" i="1"/>
  <c r="R865" i="1" s="1"/>
  <c r="P865" i="1"/>
  <c r="O865" i="1"/>
  <c r="K865" i="1"/>
  <c r="N865" i="1" s="1"/>
  <c r="A866" i="1"/>
  <c r="G864" i="1"/>
  <c r="H864" i="1" l="1"/>
  <c r="O866" i="1"/>
  <c r="Q866" i="1"/>
  <c r="R866" i="1" s="1"/>
  <c r="P866" i="1"/>
  <c r="A867" i="1"/>
  <c r="K866" i="1"/>
  <c r="N866" i="1" s="1"/>
  <c r="C865" i="1"/>
  <c r="G865" i="1"/>
  <c r="E865" i="1"/>
  <c r="E864" i="1"/>
  <c r="C864" i="1"/>
  <c r="H865" i="1" l="1"/>
  <c r="F864" i="1"/>
  <c r="D864" i="1"/>
  <c r="J864" i="1" s="1"/>
  <c r="F865" i="1"/>
  <c r="D865" i="1"/>
  <c r="J865" i="1" s="1"/>
  <c r="P867" i="1"/>
  <c r="Q867" i="1"/>
  <c r="R867" i="1" s="1"/>
  <c r="O867" i="1"/>
  <c r="A868" i="1"/>
  <c r="K867" i="1"/>
  <c r="N867" i="1" s="1"/>
  <c r="G866" i="1"/>
  <c r="C866" i="1"/>
  <c r="E866" i="1"/>
  <c r="H866" i="1" l="1"/>
  <c r="D866" i="1"/>
  <c r="J866" i="1" s="1"/>
  <c r="F866" i="1"/>
  <c r="Q868" i="1"/>
  <c r="P868" i="1"/>
  <c r="O868" i="1"/>
  <c r="A869" i="1"/>
  <c r="K868" i="1"/>
  <c r="N868" i="1" s="1"/>
  <c r="E867" i="1"/>
  <c r="G867" i="1"/>
  <c r="C867" i="1"/>
  <c r="D867" i="1" l="1"/>
  <c r="J867" i="1" s="1"/>
  <c r="H867" i="1"/>
  <c r="F867" i="1"/>
  <c r="O869" i="1"/>
  <c r="Q869" i="1"/>
  <c r="P869" i="1"/>
  <c r="K869" i="1"/>
  <c r="N869" i="1" s="1"/>
  <c r="A870" i="1"/>
  <c r="R868" i="1"/>
  <c r="C868" i="1"/>
  <c r="D868" i="1" l="1"/>
  <c r="J868" i="1" s="1"/>
  <c r="P870" i="1"/>
  <c r="O870" i="1"/>
  <c r="Q870" i="1"/>
  <c r="R870" i="1" s="1"/>
  <c r="A871" i="1"/>
  <c r="K870" i="1"/>
  <c r="N870" i="1" s="1"/>
  <c r="R869" i="1"/>
  <c r="G869" i="1"/>
  <c r="E868" i="1"/>
  <c r="G868" i="1"/>
  <c r="H869" i="1" l="1"/>
  <c r="H868" i="1"/>
  <c r="F868" i="1"/>
  <c r="Q871" i="1"/>
  <c r="P871" i="1"/>
  <c r="O871" i="1"/>
  <c r="A872" i="1"/>
  <c r="K871" i="1"/>
  <c r="N871" i="1" s="1"/>
  <c r="C869" i="1"/>
  <c r="G870" i="1"/>
  <c r="E870" i="1"/>
  <c r="C870" i="1"/>
  <c r="E869" i="1"/>
  <c r="F869" i="1" l="1"/>
  <c r="D870" i="1"/>
  <c r="J870" i="1" s="1"/>
  <c r="H870" i="1"/>
  <c r="F870" i="1"/>
  <c r="D869" i="1"/>
  <c r="J869" i="1" s="1"/>
  <c r="O872" i="1"/>
  <c r="Q872" i="1"/>
  <c r="P872" i="1"/>
  <c r="A873" i="1"/>
  <c r="K872" i="1"/>
  <c r="N872" i="1" s="1"/>
  <c r="R871" i="1"/>
  <c r="C871" i="1"/>
  <c r="D871" i="1" l="1"/>
  <c r="J871" i="1" s="1"/>
  <c r="R872" i="1"/>
  <c r="P873" i="1"/>
  <c r="Q873" i="1"/>
  <c r="O873" i="1"/>
  <c r="A874" i="1"/>
  <c r="K873" i="1"/>
  <c r="N873" i="1" s="1"/>
  <c r="G872" i="1"/>
  <c r="E871" i="1"/>
  <c r="G871" i="1"/>
  <c r="H872" i="1" l="1"/>
  <c r="H871" i="1"/>
  <c r="F871" i="1"/>
  <c r="O874" i="1"/>
  <c r="Q874" i="1"/>
  <c r="R874" i="1" s="1"/>
  <c r="P874" i="1"/>
  <c r="A875" i="1"/>
  <c r="R873" i="1"/>
  <c r="C872" i="1"/>
  <c r="E872" i="1"/>
  <c r="E873" i="1"/>
  <c r="F873" i="1" l="1"/>
  <c r="F872" i="1"/>
  <c r="D872" i="1"/>
  <c r="J872" i="1" s="1"/>
  <c r="P875" i="1"/>
  <c r="Q875" i="1"/>
  <c r="R875" i="1" s="1"/>
  <c r="O875" i="1"/>
  <c r="A876" i="1"/>
  <c r="K875" i="1"/>
  <c r="C873" i="1"/>
  <c r="G873" i="1"/>
  <c r="G874" i="1"/>
  <c r="E874" i="1"/>
  <c r="C874" i="1"/>
  <c r="J875" i="1" l="1"/>
  <c r="N875" i="1"/>
  <c r="F874" i="1"/>
  <c r="H874" i="1"/>
  <c r="I874" i="1" s="1"/>
  <c r="H873" i="1"/>
  <c r="D874" i="1"/>
  <c r="D873" i="1"/>
  <c r="J873" i="1" s="1"/>
  <c r="Q876" i="1"/>
  <c r="O876" i="1"/>
  <c r="P876" i="1"/>
  <c r="A877" i="1"/>
  <c r="K876" i="1"/>
  <c r="G875" i="1"/>
  <c r="C875" i="1"/>
  <c r="E875" i="1"/>
  <c r="J876" i="1" l="1"/>
  <c r="N876" i="1"/>
  <c r="D875" i="1"/>
  <c r="H875" i="1"/>
  <c r="F875" i="1"/>
  <c r="R876" i="1"/>
  <c r="K874" i="1"/>
  <c r="O877" i="1"/>
  <c r="Q877" i="1"/>
  <c r="P877" i="1"/>
  <c r="A878" i="1"/>
  <c r="K877" i="1"/>
  <c r="N877" i="1" s="1"/>
  <c r="C876" i="1"/>
  <c r="G876" i="1"/>
  <c r="E876" i="1"/>
  <c r="J874" i="1" l="1"/>
  <c r="N874" i="1"/>
  <c r="H876" i="1"/>
  <c r="F876" i="1"/>
  <c r="D876" i="1"/>
  <c r="P878" i="1"/>
  <c r="Q878" i="1"/>
  <c r="R878" i="1" s="1"/>
  <c r="O878" i="1"/>
  <c r="A879" i="1"/>
  <c r="K878" i="1"/>
  <c r="N878" i="1" s="1"/>
  <c r="R877" i="1"/>
  <c r="G877" i="1"/>
  <c r="C877" i="1"/>
  <c r="E877" i="1"/>
  <c r="D877" i="1" l="1"/>
  <c r="J877" i="1" s="1"/>
  <c r="F877" i="1"/>
  <c r="H877" i="1"/>
  <c r="Q879" i="1"/>
  <c r="R879" i="1" s="1"/>
  <c r="P879" i="1"/>
  <c r="O879" i="1"/>
  <c r="A880" i="1"/>
  <c r="K879" i="1"/>
  <c r="N879" i="1" s="1"/>
  <c r="G878" i="1"/>
  <c r="E878" i="1"/>
  <c r="C878" i="1"/>
  <c r="D878" i="1" l="1"/>
  <c r="J878" i="1" s="1"/>
  <c r="F878" i="1"/>
  <c r="H878" i="1"/>
  <c r="O880" i="1"/>
  <c r="Q880" i="1"/>
  <c r="P880" i="1"/>
  <c r="A881" i="1"/>
  <c r="K880" i="1"/>
  <c r="N880" i="1" s="1"/>
  <c r="E879" i="1"/>
  <c r="G879" i="1"/>
  <c r="C879" i="1"/>
  <c r="H879" i="1" l="1"/>
  <c r="F879" i="1"/>
  <c r="D879" i="1"/>
  <c r="J879" i="1" s="1"/>
  <c r="P881" i="1"/>
  <c r="Q881" i="1"/>
  <c r="R881" i="1" s="1"/>
  <c r="O881" i="1"/>
  <c r="A882" i="1"/>
  <c r="K881" i="1"/>
  <c r="N881" i="1" s="1"/>
  <c r="R880" i="1"/>
  <c r="C880" i="1"/>
  <c r="E880" i="1"/>
  <c r="G880" i="1"/>
  <c r="H880" i="1" l="1"/>
  <c r="F880" i="1"/>
  <c r="D880" i="1"/>
  <c r="J880" i="1" s="1"/>
  <c r="O882" i="1"/>
  <c r="Q882" i="1"/>
  <c r="R882" i="1" s="1"/>
  <c r="P882" i="1"/>
  <c r="A883" i="1"/>
  <c r="K882" i="1"/>
  <c r="N882" i="1" s="1"/>
  <c r="G881" i="1"/>
  <c r="C881" i="1"/>
  <c r="E881" i="1"/>
  <c r="F881" i="1" l="1"/>
  <c r="D881" i="1"/>
  <c r="J881" i="1" s="1"/>
  <c r="H881" i="1"/>
  <c r="P883" i="1"/>
  <c r="Q883" i="1"/>
  <c r="O883" i="1"/>
  <c r="A884" i="1"/>
  <c r="K883" i="1"/>
  <c r="N883" i="1" s="1"/>
  <c r="G882" i="1"/>
  <c r="C882" i="1"/>
  <c r="E882" i="1"/>
  <c r="D882" i="1" l="1"/>
  <c r="J882" i="1" s="1"/>
  <c r="F882" i="1"/>
  <c r="H882" i="1"/>
  <c r="Q884" i="1"/>
  <c r="P884" i="1"/>
  <c r="O884" i="1"/>
  <c r="K884" i="1"/>
  <c r="N884" i="1" s="1"/>
  <c r="A885" i="1"/>
  <c r="R883" i="1"/>
  <c r="E883" i="1"/>
  <c r="F883" i="1" l="1"/>
  <c r="R884" i="1"/>
  <c r="O885" i="1"/>
  <c r="Q885" i="1"/>
  <c r="P885" i="1"/>
  <c r="A886" i="1"/>
  <c r="K885" i="1"/>
  <c r="N885" i="1" s="1"/>
  <c r="E884" i="1"/>
  <c r="C883" i="1"/>
  <c r="G883" i="1"/>
  <c r="F884" i="1" l="1"/>
  <c r="H883" i="1"/>
  <c r="D883" i="1"/>
  <c r="J883" i="1" s="1"/>
  <c r="P886" i="1"/>
  <c r="Q886" i="1"/>
  <c r="R886" i="1" s="1"/>
  <c r="O886" i="1"/>
  <c r="A887" i="1"/>
  <c r="K886" i="1"/>
  <c r="N886" i="1" s="1"/>
  <c r="R885" i="1"/>
  <c r="C884" i="1"/>
  <c r="C885" i="1"/>
  <c r="G884" i="1"/>
  <c r="E885" i="1"/>
  <c r="G885" i="1"/>
  <c r="H885" i="1" l="1"/>
  <c r="F885" i="1"/>
  <c r="H884" i="1"/>
  <c r="D885" i="1"/>
  <c r="J885" i="1" s="1"/>
  <c r="D884" i="1"/>
  <c r="J884" i="1" s="1"/>
  <c r="Q887" i="1"/>
  <c r="R887" i="1" s="1"/>
  <c r="P887" i="1"/>
  <c r="O887" i="1"/>
  <c r="A888" i="1"/>
  <c r="K887" i="1"/>
  <c r="N887" i="1" s="1"/>
  <c r="E886" i="1"/>
  <c r="G886" i="1"/>
  <c r="C886" i="1"/>
  <c r="H886" i="1" l="1"/>
  <c r="D886" i="1"/>
  <c r="J886" i="1" s="1"/>
  <c r="F886" i="1"/>
  <c r="O888" i="1"/>
  <c r="Q888" i="1"/>
  <c r="P888" i="1"/>
  <c r="A889" i="1"/>
  <c r="K888" i="1"/>
  <c r="N888" i="1" s="1"/>
  <c r="C887" i="1"/>
  <c r="G887" i="1"/>
  <c r="E887" i="1"/>
  <c r="F887" i="1" l="1"/>
  <c r="H887" i="1"/>
  <c r="D887" i="1"/>
  <c r="J887" i="1" s="1"/>
  <c r="P889" i="1"/>
  <c r="Q889" i="1"/>
  <c r="R889" i="1" s="1"/>
  <c r="O889" i="1"/>
  <c r="A890" i="1"/>
  <c r="R888" i="1"/>
  <c r="G888" i="1"/>
  <c r="H888" i="1" l="1"/>
  <c r="O890" i="1"/>
  <c r="Q890" i="1"/>
  <c r="P890" i="1"/>
  <c r="A891" i="1"/>
  <c r="K890" i="1"/>
  <c r="E888" i="1"/>
  <c r="C889" i="1"/>
  <c r="E889" i="1"/>
  <c r="C888" i="1"/>
  <c r="G889" i="1"/>
  <c r="J890" i="1" l="1"/>
  <c r="N890" i="1"/>
  <c r="D889" i="1"/>
  <c r="F888" i="1"/>
  <c r="D888" i="1"/>
  <c r="J888" i="1" s="1"/>
  <c r="F889" i="1"/>
  <c r="H889" i="1"/>
  <c r="I889" i="1" s="1"/>
  <c r="P891" i="1"/>
  <c r="Q891" i="1"/>
  <c r="O891" i="1"/>
  <c r="K891" i="1"/>
  <c r="A892" i="1"/>
  <c r="R890" i="1"/>
  <c r="E890" i="1"/>
  <c r="C890" i="1"/>
  <c r="J891" i="1" l="1"/>
  <c r="N891" i="1"/>
  <c r="F890" i="1"/>
  <c r="D890" i="1"/>
  <c r="R891" i="1"/>
  <c r="K889" i="1"/>
  <c r="Q892" i="1"/>
  <c r="R892" i="1" s="1"/>
  <c r="P892" i="1"/>
  <c r="O892" i="1"/>
  <c r="A893" i="1"/>
  <c r="K892" i="1"/>
  <c r="N892" i="1" s="1"/>
  <c r="G890" i="1"/>
  <c r="E891" i="1"/>
  <c r="J889" i="1" l="1"/>
  <c r="N889" i="1"/>
  <c r="F891" i="1"/>
  <c r="H890" i="1"/>
  <c r="O893" i="1"/>
  <c r="P893" i="1"/>
  <c r="Q893" i="1"/>
  <c r="R893" i="1" s="1"/>
  <c r="A894" i="1"/>
  <c r="K893" i="1"/>
  <c r="N893" i="1" s="1"/>
  <c r="E892" i="1"/>
  <c r="G892" i="1"/>
  <c r="C891" i="1"/>
  <c r="C892" i="1"/>
  <c r="G891" i="1"/>
  <c r="H891" i="1" l="1"/>
  <c r="F892" i="1"/>
  <c r="D891" i="1"/>
  <c r="H892" i="1"/>
  <c r="D892" i="1"/>
  <c r="J892" i="1" s="1"/>
  <c r="P894" i="1"/>
  <c r="Q894" i="1"/>
  <c r="R894" i="1" s="1"/>
  <c r="O894" i="1"/>
  <c r="A895" i="1"/>
  <c r="K894" i="1"/>
  <c r="N894" i="1" s="1"/>
  <c r="G893" i="1"/>
  <c r="E893" i="1"/>
  <c r="C893" i="1"/>
  <c r="D893" i="1" l="1"/>
  <c r="J893" i="1" s="1"/>
  <c r="F893" i="1"/>
  <c r="H893" i="1"/>
  <c r="Q895" i="1"/>
  <c r="R895" i="1" s="1"/>
  <c r="P895" i="1"/>
  <c r="O895" i="1"/>
  <c r="A896" i="1"/>
  <c r="K895" i="1"/>
  <c r="N895" i="1" s="1"/>
  <c r="E894" i="1"/>
  <c r="C894" i="1"/>
  <c r="G894" i="1"/>
  <c r="D894" i="1" l="1"/>
  <c r="J894" i="1" s="1"/>
  <c r="H894" i="1"/>
  <c r="F894" i="1"/>
  <c r="O896" i="1"/>
  <c r="Q896" i="1"/>
  <c r="P896" i="1"/>
  <c r="K896" i="1"/>
  <c r="N896" i="1" s="1"/>
  <c r="A897" i="1"/>
  <c r="C895" i="1"/>
  <c r="G895" i="1"/>
  <c r="E895" i="1"/>
  <c r="F895" i="1" l="1"/>
  <c r="H895" i="1"/>
  <c r="D895" i="1"/>
  <c r="J895" i="1" s="1"/>
  <c r="P897" i="1"/>
  <c r="Q897" i="1"/>
  <c r="R897" i="1" s="1"/>
  <c r="O897" i="1"/>
  <c r="A898" i="1"/>
  <c r="K897" i="1"/>
  <c r="N897" i="1" s="1"/>
  <c r="R896" i="1"/>
  <c r="C896" i="1"/>
  <c r="G896" i="1"/>
  <c r="H896" i="1" l="1"/>
  <c r="D896" i="1"/>
  <c r="J896" i="1" s="1"/>
  <c r="O898" i="1"/>
  <c r="Q898" i="1"/>
  <c r="P898" i="1"/>
  <c r="A899" i="1"/>
  <c r="K898" i="1"/>
  <c r="N898" i="1" s="1"/>
  <c r="C897" i="1"/>
  <c r="E897" i="1"/>
  <c r="G897" i="1"/>
  <c r="E896" i="1"/>
  <c r="H897" i="1" l="1"/>
  <c r="F897" i="1"/>
  <c r="F896" i="1"/>
  <c r="D897" i="1"/>
  <c r="J897" i="1" s="1"/>
  <c r="P899" i="1"/>
  <c r="O899" i="1"/>
  <c r="Q899" i="1"/>
  <c r="R899" i="1" s="1"/>
  <c r="K899" i="1"/>
  <c r="N899" i="1" s="1"/>
  <c r="A900" i="1"/>
  <c r="R898" i="1"/>
  <c r="E898" i="1"/>
  <c r="G898" i="1"/>
  <c r="C898" i="1"/>
  <c r="D898" i="1" l="1"/>
  <c r="J898" i="1" s="1"/>
  <c r="F898" i="1"/>
  <c r="H898" i="1"/>
  <c r="Q900" i="1"/>
  <c r="R900" i="1" s="1"/>
  <c r="P900" i="1"/>
  <c r="O900" i="1"/>
  <c r="A901" i="1"/>
  <c r="K900" i="1"/>
  <c r="N900" i="1" s="1"/>
  <c r="G899" i="1"/>
  <c r="C899" i="1"/>
  <c r="E899" i="1"/>
  <c r="F899" i="1" l="1"/>
  <c r="D899" i="1"/>
  <c r="J899" i="1" s="1"/>
  <c r="H899" i="1"/>
  <c r="O901" i="1"/>
  <c r="Q901" i="1"/>
  <c r="P901" i="1"/>
  <c r="A902" i="1"/>
  <c r="K901" i="1"/>
  <c r="N901" i="1" s="1"/>
  <c r="C900" i="1"/>
  <c r="G900" i="1"/>
  <c r="E900" i="1"/>
  <c r="F900" i="1" l="1"/>
  <c r="H900" i="1"/>
  <c r="D900" i="1"/>
  <c r="J900" i="1" s="1"/>
  <c r="P902" i="1"/>
  <c r="Q902" i="1"/>
  <c r="O902" i="1"/>
  <c r="A903" i="1"/>
  <c r="K902" i="1"/>
  <c r="N902" i="1" s="1"/>
  <c r="R901" i="1"/>
  <c r="E901" i="1"/>
  <c r="G901" i="1"/>
  <c r="C901" i="1"/>
  <c r="H901" i="1" l="1"/>
  <c r="D901" i="1"/>
  <c r="J901" i="1" s="1"/>
  <c r="F901" i="1"/>
  <c r="Q903" i="1"/>
  <c r="P903" i="1"/>
  <c r="O903" i="1"/>
  <c r="A904" i="1"/>
  <c r="K903" i="1"/>
  <c r="N903" i="1" s="1"/>
  <c r="R902" i="1"/>
  <c r="E902" i="1"/>
  <c r="F902" i="1" l="1"/>
  <c r="O904" i="1"/>
  <c r="Q904" i="1"/>
  <c r="R904" i="1" s="1"/>
  <c r="P904" i="1"/>
  <c r="A905" i="1"/>
  <c r="R903" i="1"/>
  <c r="G902" i="1"/>
  <c r="G903" i="1"/>
  <c r="E903" i="1"/>
  <c r="C902" i="1"/>
  <c r="C903" i="1"/>
  <c r="F903" i="1" l="1"/>
  <c r="H903" i="1"/>
  <c r="D903" i="1"/>
  <c r="J903" i="1" s="1"/>
  <c r="D902" i="1"/>
  <c r="J902" i="1" s="1"/>
  <c r="H902" i="1"/>
  <c r="P905" i="1"/>
  <c r="O905" i="1"/>
  <c r="Q905" i="1"/>
  <c r="R905" i="1" s="1"/>
  <c r="A906" i="1"/>
  <c r="K905" i="1"/>
  <c r="C904" i="1"/>
  <c r="G904" i="1"/>
  <c r="E904" i="1"/>
  <c r="J905" i="1" l="1"/>
  <c r="N905" i="1"/>
  <c r="D904" i="1"/>
  <c r="F904" i="1"/>
  <c r="H904" i="1"/>
  <c r="I904" i="1" s="1"/>
  <c r="O906" i="1"/>
  <c r="Q906" i="1"/>
  <c r="R906" i="1" s="1"/>
  <c r="P906" i="1"/>
  <c r="K906" i="1"/>
  <c r="A907" i="1"/>
  <c r="C905" i="1"/>
  <c r="G905" i="1"/>
  <c r="E905" i="1"/>
  <c r="J906" i="1" l="1"/>
  <c r="N906" i="1"/>
  <c r="H905" i="1"/>
  <c r="F905" i="1"/>
  <c r="D905" i="1"/>
  <c r="Q907" i="1"/>
  <c r="P907" i="1"/>
  <c r="O907" i="1"/>
  <c r="A908" i="1"/>
  <c r="K907" i="1"/>
  <c r="N907" i="1" s="1"/>
  <c r="K904" i="1"/>
  <c r="C906" i="1"/>
  <c r="E906" i="1"/>
  <c r="G906" i="1"/>
  <c r="J904" i="1" l="1"/>
  <c r="N904" i="1"/>
  <c r="D906" i="1"/>
  <c r="F906" i="1"/>
  <c r="H906" i="1"/>
  <c r="O908" i="1"/>
  <c r="Q908" i="1"/>
  <c r="P908" i="1"/>
  <c r="A909" i="1"/>
  <c r="K908" i="1"/>
  <c r="N908" i="1" s="1"/>
  <c r="R907" i="1"/>
  <c r="C907" i="1"/>
  <c r="G907" i="1"/>
  <c r="E907" i="1"/>
  <c r="D907" i="1" l="1"/>
  <c r="H907" i="1"/>
  <c r="F907" i="1"/>
  <c r="O909" i="1"/>
  <c r="Q909" i="1"/>
  <c r="P909" i="1"/>
  <c r="A910" i="1"/>
  <c r="K909" i="1"/>
  <c r="N909" i="1" s="1"/>
  <c r="R908" i="1"/>
  <c r="G908" i="1"/>
  <c r="C908" i="1"/>
  <c r="E908" i="1"/>
  <c r="D908" i="1" l="1"/>
  <c r="J908" i="1" s="1"/>
  <c r="F908" i="1"/>
  <c r="H908" i="1"/>
  <c r="O910" i="1"/>
  <c r="Q910" i="1"/>
  <c r="P910" i="1"/>
  <c r="A911" i="1"/>
  <c r="K910" i="1"/>
  <c r="N910" i="1" s="1"/>
  <c r="R909" i="1"/>
  <c r="J907" i="1"/>
  <c r="E909" i="1"/>
  <c r="C909" i="1"/>
  <c r="G909" i="1"/>
  <c r="D909" i="1" l="1"/>
  <c r="H909" i="1"/>
  <c r="F909" i="1"/>
  <c r="Q911" i="1"/>
  <c r="P911" i="1"/>
  <c r="O911" i="1"/>
  <c r="K911" i="1"/>
  <c r="N911" i="1" s="1"/>
  <c r="A912" i="1"/>
  <c r="R910" i="1"/>
  <c r="C910" i="1"/>
  <c r="E910" i="1"/>
  <c r="G910" i="1"/>
  <c r="F910" i="1" l="1"/>
  <c r="H910" i="1"/>
  <c r="D910" i="1"/>
  <c r="J910" i="1" s="1"/>
  <c r="R911" i="1"/>
  <c r="O912" i="1"/>
  <c r="Q912" i="1"/>
  <c r="P912" i="1"/>
  <c r="A913" i="1"/>
  <c r="K912" i="1"/>
  <c r="N912" i="1" s="1"/>
  <c r="J909" i="1"/>
  <c r="C911" i="1"/>
  <c r="D911" i="1" l="1"/>
  <c r="P913" i="1"/>
  <c r="O913" i="1"/>
  <c r="Q913" i="1"/>
  <c r="R913" i="1" s="1"/>
  <c r="A914" i="1"/>
  <c r="K913" i="1"/>
  <c r="N913" i="1" s="1"/>
  <c r="R912" i="1"/>
  <c r="G911" i="1"/>
  <c r="C912" i="1"/>
  <c r="E911" i="1"/>
  <c r="G912" i="1"/>
  <c r="E912" i="1"/>
  <c r="D912" i="1" l="1"/>
  <c r="J912" i="1" s="1"/>
  <c r="F911" i="1"/>
  <c r="F912" i="1"/>
  <c r="H912" i="1"/>
  <c r="H911" i="1"/>
  <c r="Q914" i="1"/>
  <c r="P914" i="1"/>
  <c r="O914" i="1"/>
  <c r="K914" i="1"/>
  <c r="N914" i="1" s="1"/>
  <c r="A915" i="1"/>
  <c r="J911" i="1"/>
  <c r="E913" i="1"/>
  <c r="G913" i="1"/>
  <c r="C913" i="1"/>
  <c r="D913" i="1" l="1"/>
  <c r="F913" i="1"/>
  <c r="H913" i="1"/>
  <c r="Q915" i="1"/>
  <c r="P915" i="1"/>
  <c r="O915" i="1"/>
  <c r="A916" i="1"/>
  <c r="K915" i="1"/>
  <c r="N915" i="1" s="1"/>
  <c r="R914" i="1"/>
  <c r="E914" i="1"/>
  <c r="F914" i="1" l="1"/>
  <c r="P916" i="1"/>
  <c r="Q916" i="1"/>
  <c r="R916" i="1" s="1"/>
  <c r="O916" i="1"/>
  <c r="A917" i="1"/>
  <c r="K916" i="1"/>
  <c r="N916" i="1" s="1"/>
  <c r="R915" i="1"/>
  <c r="J913" i="1"/>
  <c r="C914" i="1"/>
  <c r="C915" i="1"/>
  <c r="G914" i="1"/>
  <c r="G915" i="1"/>
  <c r="D915" i="1" l="1"/>
  <c r="J915" i="1" s="1"/>
  <c r="H914" i="1"/>
  <c r="H915" i="1"/>
  <c r="D914" i="1"/>
  <c r="P917" i="1"/>
  <c r="Q917" i="1"/>
  <c r="R917" i="1" s="1"/>
  <c r="O917" i="1"/>
  <c r="A918" i="1"/>
  <c r="K917" i="1"/>
  <c r="N917" i="1" s="1"/>
  <c r="E915" i="1"/>
  <c r="G916" i="1"/>
  <c r="C916" i="1"/>
  <c r="E916" i="1"/>
  <c r="F916" i="1" l="1"/>
  <c r="F915" i="1"/>
  <c r="D916" i="1"/>
  <c r="J916" i="1" s="1"/>
  <c r="H916" i="1"/>
  <c r="J914" i="1"/>
  <c r="Q918" i="1"/>
  <c r="R918" i="1" s="1"/>
  <c r="O918" i="1"/>
  <c r="P918" i="1"/>
  <c r="A919" i="1"/>
  <c r="K918" i="1"/>
  <c r="N918" i="1" s="1"/>
  <c r="G917" i="1"/>
  <c r="E917" i="1"/>
  <c r="C917" i="1"/>
  <c r="H917" i="1" l="1"/>
  <c r="F917" i="1"/>
  <c r="D917" i="1"/>
  <c r="J917" i="1" s="1"/>
  <c r="P919" i="1"/>
  <c r="O919" i="1"/>
  <c r="Q919" i="1"/>
  <c r="R919" i="1" s="1"/>
  <c r="A920" i="1"/>
  <c r="C918" i="1"/>
  <c r="E918" i="1"/>
  <c r="G918" i="1"/>
  <c r="D918" i="1" l="1"/>
  <c r="J918" i="1" s="1"/>
  <c r="H918" i="1"/>
  <c r="F918" i="1"/>
  <c r="O920" i="1"/>
  <c r="Q920" i="1"/>
  <c r="P920" i="1"/>
  <c r="A921" i="1"/>
  <c r="K920" i="1"/>
  <c r="E919" i="1"/>
  <c r="C919" i="1"/>
  <c r="G919" i="1"/>
  <c r="J920" i="1" l="1"/>
  <c r="N920" i="1"/>
  <c r="D919" i="1"/>
  <c r="H919" i="1"/>
  <c r="I919" i="1" s="1"/>
  <c r="F919" i="1"/>
  <c r="P921" i="1"/>
  <c r="O921" i="1"/>
  <c r="Q921" i="1"/>
  <c r="R921" i="1" s="1"/>
  <c r="K921" i="1"/>
  <c r="A922" i="1"/>
  <c r="R920" i="1"/>
  <c r="C920" i="1"/>
  <c r="J921" i="1" l="1"/>
  <c r="N921" i="1"/>
  <c r="D920" i="1"/>
  <c r="Q922" i="1"/>
  <c r="P922" i="1"/>
  <c r="O922" i="1"/>
  <c r="A923" i="1"/>
  <c r="K922" i="1"/>
  <c r="N922" i="1" s="1"/>
  <c r="K919" i="1"/>
  <c r="G920" i="1"/>
  <c r="E920" i="1"/>
  <c r="E921" i="1"/>
  <c r="G921" i="1"/>
  <c r="C921" i="1"/>
  <c r="J919" i="1" l="1"/>
  <c r="N919" i="1"/>
  <c r="H921" i="1"/>
  <c r="F921" i="1"/>
  <c r="F920" i="1"/>
  <c r="H920" i="1"/>
  <c r="D921" i="1"/>
  <c r="Q923" i="1"/>
  <c r="P923" i="1"/>
  <c r="O923" i="1"/>
  <c r="A924" i="1"/>
  <c r="K923" i="1"/>
  <c r="N923" i="1" s="1"/>
  <c r="R922" i="1"/>
  <c r="G922" i="1"/>
  <c r="H922" i="1" l="1"/>
  <c r="R923" i="1"/>
  <c r="Q924" i="1"/>
  <c r="O924" i="1"/>
  <c r="P924" i="1"/>
  <c r="A925" i="1"/>
  <c r="K924" i="1"/>
  <c r="N924" i="1" s="1"/>
  <c r="E922" i="1"/>
  <c r="E923" i="1"/>
  <c r="C922" i="1"/>
  <c r="G923" i="1"/>
  <c r="C923" i="1"/>
  <c r="F923" i="1" l="1"/>
  <c r="H923" i="1"/>
  <c r="F922" i="1"/>
  <c r="D922" i="1"/>
  <c r="J922" i="1" s="1"/>
  <c r="D923" i="1"/>
  <c r="J923" i="1" s="1"/>
  <c r="Q925" i="1"/>
  <c r="P925" i="1"/>
  <c r="O925" i="1"/>
  <c r="K925" i="1"/>
  <c r="N925" i="1" s="1"/>
  <c r="A926" i="1"/>
  <c r="R924" i="1"/>
  <c r="G924" i="1"/>
  <c r="H924" i="1" l="1"/>
  <c r="R925" i="1"/>
  <c r="Q926" i="1"/>
  <c r="P926" i="1"/>
  <c r="O926" i="1"/>
  <c r="K926" i="1"/>
  <c r="N926" i="1" s="1"/>
  <c r="A927" i="1"/>
  <c r="C925" i="1"/>
  <c r="E925" i="1"/>
  <c r="E924" i="1"/>
  <c r="G925" i="1"/>
  <c r="C924" i="1"/>
  <c r="D925" i="1" l="1"/>
  <c r="J925" i="1" s="1"/>
  <c r="F924" i="1"/>
  <c r="F925" i="1"/>
  <c r="H925" i="1"/>
  <c r="D924" i="1"/>
  <c r="J924" i="1" s="1"/>
  <c r="R926" i="1"/>
  <c r="P927" i="1"/>
  <c r="Q927" i="1"/>
  <c r="R927" i="1" s="1"/>
  <c r="O927" i="1"/>
  <c r="A928" i="1"/>
  <c r="K927" i="1"/>
  <c r="N927" i="1" s="1"/>
  <c r="C926" i="1"/>
  <c r="G926" i="1"/>
  <c r="E926" i="1"/>
  <c r="H926" i="1" l="1"/>
  <c r="F926" i="1"/>
  <c r="D926" i="1"/>
  <c r="J926" i="1" s="1"/>
  <c r="O928" i="1"/>
  <c r="Q928" i="1"/>
  <c r="P928" i="1"/>
  <c r="A929" i="1"/>
  <c r="K928" i="1"/>
  <c r="N928" i="1" s="1"/>
  <c r="C927" i="1"/>
  <c r="G927" i="1"/>
  <c r="E927" i="1"/>
  <c r="F927" i="1" l="1"/>
  <c r="H927" i="1"/>
  <c r="D927" i="1"/>
  <c r="J927" i="1" s="1"/>
  <c r="P929" i="1"/>
  <c r="O929" i="1"/>
  <c r="Q929" i="1"/>
  <c r="K929" i="1"/>
  <c r="N929" i="1" s="1"/>
  <c r="A930" i="1"/>
  <c r="R928" i="1"/>
  <c r="G928" i="1"/>
  <c r="E928" i="1"/>
  <c r="C928" i="1"/>
  <c r="D928" i="1" l="1"/>
  <c r="J928" i="1" s="1"/>
  <c r="F928" i="1"/>
  <c r="H928" i="1"/>
  <c r="Q930" i="1"/>
  <c r="P930" i="1"/>
  <c r="O930" i="1"/>
  <c r="K930" i="1"/>
  <c r="N930" i="1" s="1"/>
  <c r="A931" i="1"/>
  <c r="R929" i="1"/>
  <c r="G929" i="1"/>
  <c r="E929" i="1"/>
  <c r="F929" i="1" l="1"/>
  <c r="H929" i="1"/>
  <c r="R930" i="1"/>
  <c r="Q931" i="1"/>
  <c r="P931" i="1"/>
  <c r="O931" i="1"/>
  <c r="A932" i="1"/>
  <c r="K931" i="1"/>
  <c r="N931" i="1" s="1"/>
  <c r="E930" i="1"/>
  <c r="C929" i="1"/>
  <c r="G930" i="1"/>
  <c r="C930" i="1"/>
  <c r="D930" i="1" l="1"/>
  <c r="J930" i="1" s="1"/>
  <c r="H930" i="1"/>
  <c r="D929" i="1"/>
  <c r="J929" i="1" s="1"/>
  <c r="F930" i="1"/>
  <c r="P932" i="1"/>
  <c r="O932" i="1"/>
  <c r="Q932" i="1"/>
  <c r="R932" i="1" s="1"/>
  <c r="A933" i="1"/>
  <c r="K932" i="1"/>
  <c r="N932" i="1" s="1"/>
  <c r="R931" i="1"/>
  <c r="E931" i="1"/>
  <c r="F931" i="1" l="1"/>
  <c r="O933" i="1"/>
  <c r="P933" i="1"/>
  <c r="Q933" i="1"/>
  <c r="R933" i="1" s="1"/>
  <c r="A934" i="1"/>
  <c r="K933" i="1"/>
  <c r="N933" i="1" s="1"/>
  <c r="C931" i="1"/>
  <c r="E932" i="1"/>
  <c r="G931" i="1"/>
  <c r="C932" i="1"/>
  <c r="G932" i="1"/>
  <c r="F932" i="1" l="1"/>
  <c r="H932" i="1"/>
  <c r="D932" i="1"/>
  <c r="J932" i="1" s="1"/>
  <c r="H931" i="1"/>
  <c r="D931" i="1"/>
  <c r="J931" i="1" s="1"/>
  <c r="O934" i="1"/>
  <c r="P934" i="1"/>
  <c r="Q934" i="1"/>
  <c r="A935" i="1"/>
  <c r="C933" i="1"/>
  <c r="G933" i="1"/>
  <c r="E933" i="1"/>
  <c r="F933" i="1" l="1"/>
  <c r="H933" i="1"/>
  <c r="D933" i="1"/>
  <c r="J933" i="1" s="1"/>
  <c r="P935" i="1"/>
  <c r="Q935" i="1"/>
  <c r="O935" i="1"/>
  <c r="A936" i="1"/>
  <c r="K935" i="1"/>
  <c r="R934" i="1"/>
  <c r="C934" i="1"/>
  <c r="J935" i="1" l="1"/>
  <c r="N935" i="1"/>
  <c r="D934" i="1"/>
  <c r="R935" i="1"/>
  <c r="Q936" i="1"/>
  <c r="O936" i="1"/>
  <c r="P936" i="1"/>
  <c r="K936" i="1"/>
  <c r="A937" i="1"/>
  <c r="C935" i="1"/>
  <c r="G934" i="1"/>
  <c r="E934" i="1"/>
  <c r="E935" i="1"/>
  <c r="J936" i="1" l="1"/>
  <c r="N936" i="1"/>
  <c r="F935" i="1"/>
  <c r="D935" i="1"/>
  <c r="H934" i="1"/>
  <c r="I934" i="1" s="1"/>
  <c r="F934" i="1"/>
  <c r="R936" i="1"/>
  <c r="P937" i="1"/>
  <c r="O937" i="1"/>
  <c r="Q937" i="1"/>
  <c r="R937" i="1" s="1"/>
  <c r="A938" i="1"/>
  <c r="K937" i="1"/>
  <c r="N937" i="1" s="1"/>
  <c r="G935" i="1"/>
  <c r="G936" i="1"/>
  <c r="H936" i="1" l="1"/>
  <c r="H935" i="1"/>
  <c r="K934" i="1"/>
  <c r="N934" i="1" s="1"/>
  <c r="Q938" i="1"/>
  <c r="R938" i="1" s="1"/>
  <c r="P938" i="1"/>
  <c r="O938" i="1"/>
  <c r="A939" i="1"/>
  <c r="K938" i="1"/>
  <c r="N938" i="1" s="1"/>
  <c r="G937" i="1"/>
  <c r="C937" i="1"/>
  <c r="C936" i="1"/>
  <c r="E937" i="1"/>
  <c r="E936" i="1"/>
  <c r="J934" i="1" l="1"/>
  <c r="F937" i="1"/>
  <c r="F936" i="1"/>
  <c r="D936" i="1"/>
  <c r="D937" i="1"/>
  <c r="J937" i="1" s="1"/>
  <c r="H937" i="1"/>
  <c r="P939" i="1"/>
  <c r="Q939" i="1"/>
  <c r="R939" i="1" s="1"/>
  <c r="O939" i="1"/>
  <c r="A940" i="1"/>
  <c r="K939" i="1"/>
  <c r="N939" i="1" s="1"/>
  <c r="E938" i="1"/>
  <c r="G938" i="1"/>
  <c r="C938" i="1"/>
  <c r="D938" i="1" l="1"/>
  <c r="J938" i="1" s="1"/>
  <c r="H938" i="1"/>
  <c r="F938" i="1"/>
  <c r="P940" i="1"/>
  <c r="Q940" i="1"/>
  <c r="O940" i="1"/>
  <c r="K940" i="1"/>
  <c r="N940" i="1" s="1"/>
  <c r="A941" i="1"/>
  <c r="G939" i="1"/>
  <c r="E939" i="1"/>
  <c r="C939" i="1"/>
  <c r="D939" i="1" l="1"/>
  <c r="J939" i="1" s="1"/>
  <c r="F939" i="1"/>
  <c r="H939" i="1"/>
  <c r="R940" i="1"/>
  <c r="O941" i="1"/>
  <c r="Q941" i="1"/>
  <c r="P941" i="1"/>
  <c r="A942" i="1"/>
  <c r="K941" i="1"/>
  <c r="N941" i="1" s="1"/>
  <c r="C940" i="1"/>
  <c r="D940" i="1" l="1"/>
  <c r="J940" i="1" s="1"/>
  <c r="P942" i="1"/>
  <c r="O942" i="1"/>
  <c r="Q942" i="1"/>
  <c r="R942" i="1" s="1"/>
  <c r="A943" i="1"/>
  <c r="K942" i="1"/>
  <c r="N942" i="1" s="1"/>
  <c r="R941" i="1"/>
  <c r="C941" i="1"/>
  <c r="E940" i="1"/>
  <c r="G940" i="1"/>
  <c r="D941" i="1" l="1"/>
  <c r="J941" i="1" s="1"/>
  <c r="F940" i="1"/>
  <c r="H940" i="1"/>
  <c r="O943" i="1"/>
  <c r="Q943" i="1"/>
  <c r="P943" i="1"/>
  <c r="A944" i="1"/>
  <c r="K943" i="1"/>
  <c r="N943" i="1" s="1"/>
  <c r="C942" i="1"/>
  <c r="E941" i="1"/>
  <c r="G941" i="1"/>
  <c r="E942" i="1"/>
  <c r="G942" i="1"/>
  <c r="H941" i="1" l="1"/>
  <c r="F941" i="1"/>
  <c r="H942" i="1"/>
  <c r="F942" i="1"/>
  <c r="D942" i="1"/>
  <c r="J942" i="1" s="1"/>
  <c r="P944" i="1"/>
  <c r="Q944" i="1"/>
  <c r="O944" i="1"/>
  <c r="K944" i="1"/>
  <c r="N944" i="1" s="1"/>
  <c r="A945" i="1"/>
  <c r="R943" i="1"/>
  <c r="E943" i="1"/>
  <c r="F943" i="1" l="1"/>
  <c r="R944" i="1"/>
  <c r="Q945" i="1"/>
  <c r="R945" i="1" s="1"/>
  <c r="O945" i="1"/>
  <c r="P945" i="1"/>
  <c r="K945" i="1"/>
  <c r="N945" i="1" s="1"/>
  <c r="A946" i="1"/>
  <c r="G944" i="1"/>
  <c r="E944" i="1"/>
  <c r="C943" i="1"/>
  <c r="G943" i="1"/>
  <c r="C944" i="1"/>
  <c r="D944" i="1" l="1"/>
  <c r="J944" i="1" s="1"/>
  <c r="H944" i="1"/>
  <c r="F944" i="1"/>
  <c r="H943" i="1"/>
  <c r="D943" i="1"/>
  <c r="J943" i="1" s="1"/>
  <c r="Q946" i="1"/>
  <c r="P946" i="1"/>
  <c r="O946" i="1"/>
  <c r="A947" i="1"/>
  <c r="K946" i="1"/>
  <c r="N946" i="1" s="1"/>
  <c r="E945" i="1"/>
  <c r="G945" i="1"/>
  <c r="C945" i="1"/>
  <c r="H945" i="1" l="1"/>
  <c r="D945" i="1"/>
  <c r="J945" i="1" s="1"/>
  <c r="F945" i="1"/>
  <c r="R946" i="1"/>
  <c r="Q947" i="1"/>
  <c r="P947" i="1"/>
  <c r="O947" i="1"/>
  <c r="A948" i="1"/>
  <c r="K947" i="1"/>
  <c r="N947" i="1" s="1"/>
  <c r="G946" i="1"/>
  <c r="H946" i="1" l="1"/>
  <c r="P948" i="1"/>
  <c r="O948" i="1"/>
  <c r="Q948" i="1"/>
  <c r="R948" i="1" s="1"/>
  <c r="A949" i="1"/>
  <c r="K948" i="1"/>
  <c r="N948" i="1" s="1"/>
  <c r="R947" i="1"/>
  <c r="G947" i="1"/>
  <c r="E946" i="1"/>
  <c r="C946" i="1"/>
  <c r="H947" i="1" l="1"/>
  <c r="D946" i="1"/>
  <c r="J946" i="1" s="1"/>
  <c r="F946" i="1"/>
  <c r="Q949" i="1"/>
  <c r="O949" i="1"/>
  <c r="P949" i="1"/>
  <c r="A950" i="1"/>
  <c r="G948" i="1"/>
  <c r="E947" i="1"/>
  <c r="E948" i="1"/>
  <c r="C947" i="1"/>
  <c r="C948" i="1"/>
  <c r="D947" i="1" l="1"/>
  <c r="J947" i="1" s="1"/>
  <c r="H948" i="1"/>
  <c r="F948" i="1"/>
  <c r="D948" i="1"/>
  <c r="J948" i="1" s="1"/>
  <c r="F947" i="1"/>
  <c r="P950" i="1"/>
  <c r="Q950" i="1"/>
  <c r="O950" i="1"/>
  <c r="A951" i="1"/>
  <c r="K950" i="1"/>
  <c r="R949" i="1"/>
  <c r="G949" i="1"/>
  <c r="J950" i="1" l="1"/>
  <c r="N950" i="1"/>
  <c r="H949" i="1"/>
  <c r="I949" i="1" s="1"/>
  <c r="R950" i="1"/>
  <c r="O951" i="1"/>
  <c r="Q951" i="1"/>
  <c r="P951" i="1"/>
  <c r="K951" i="1"/>
  <c r="A952" i="1"/>
  <c r="E949" i="1"/>
  <c r="C949" i="1"/>
  <c r="G950" i="1"/>
  <c r="J951" i="1" l="1"/>
  <c r="N951" i="1"/>
  <c r="H950" i="1"/>
  <c r="F949" i="1"/>
  <c r="D949" i="1"/>
  <c r="P952" i="1"/>
  <c r="O952" i="1"/>
  <c r="Q952" i="1"/>
  <c r="R952" i="1" s="1"/>
  <c r="A953" i="1"/>
  <c r="K952" i="1"/>
  <c r="N952" i="1" s="1"/>
  <c r="R951" i="1"/>
  <c r="K949" i="1"/>
  <c r="E950" i="1"/>
  <c r="C951" i="1"/>
  <c r="C950" i="1"/>
  <c r="J949" i="1" l="1"/>
  <c r="N949" i="1"/>
  <c r="D951" i="1"/>
  <c r="F950" i="1"/>
  <c r="D950" i="1"/>
  <c r="Q953" i="1"/>
  <c r="P953" i="1"/>
  <c r="O953" i="1"/>
  <c r="A954" i="1"/>
  <c r="K953" i="1"/>
  <c r="N953" i="1" s="1"/>
  <c r="G951" i="1"/>
  <c r="G952" i="1"/>
  <c r="C952" i="1"/>
  <c r="E952" i="1"/>
  <c r="E951" i="1"/>
  <c r="D952" i="1" l="1"/>
  <c r="J952" i="1" s="1"/>
  <c r="H952" i="1"/>
  <c r="F951" i="1"/>
  <c r="F952" i="1"/>
  <c r="H951" i="1"/>
  <c r="R953" i="1"/>
  <c r="Q954" i="1"/>
  <c r="P954" i="1"/>
  <c r="O954" i="1"/>
  <c r="A955" i="1"/>
  <c r="K954" i="1"/>
  <c r="N954" i="1" s="1"/>
  <c r="E953" i="1"/>
  <c r="C953" i="1"/>
  <c r="G953" i="1"/>
  <c r="F953" i="1" l="1"/>
  <c r="H953" i="1"/>
  <c r="D953" i="1"/>
  <c r="J953" i="1" s="1"/>
  <c r="O955" i="1"/>
  <c r="P955" i="1"/>
  <c r="Q955" i="1"/>
  <c r="R955" i="1" s="1"/>
  <c r="A956" i="1"/>
  <c r="K955" i="1"/>
  <c r="N955" i="1" s="1"/>
  <c r="R954" i="1"/>
  <c r="G954" i="1"/>
  <c r="H954" i="1" l="1"/>
  <c r="P956" i="1"/>
  <c r="Q956" i="1"/>
  <c r="R956" i="1" s="1"/>
  <c r="O956" i="1"/>
  <c r="K956" i="1"/>
  <c r="N956" i="1" s="1"/>
  <c r="A957" i="1"/>
  <c r="E955" i="1"/>
  <c r="E954" i="1"/>
  <c r="C954" i="1"/>
  <c r="C955" i="1"/>
  <c r="G955" i="1"/>
  <c r="H955" i="1" l="1"/>
  <c r="F955" i="1"/>
  <c r="D954" i="1"/>
  <c r="J954" i="1" s="1"/>
  <c r="F954" i="1"/>
  <c r="D955" i="1"/>
  <c r="J955" i="1" s="1"/>
  <c r="Q957" i="1"/>
  <c r="O957" i="1"/>
  <c r="P957" i="1"/>
  <c r="A958" i="1"/>
  <c r="K957" i="1"/>
  <c r="N957" i="1" s="1"/>
  <c r="G956" i="1"/>
  <c r="E956" i="1"/>
  <c r="C956" i="1"/>
  <c r="H956" i="1" l="1"/>
  <c r="D956" i="1"/>
  <c r="J956" i="1" s="1"/>
  <c r="F956" i="1"/>
  <c r="R957" i="1"/>
  <c r="P958" i="1"/>
  <c r="O958" i="1"/>
  <c r="Q958" i="1"/>
  <c r="A959" i="1"/>
  <c r="K958" i="1"/>
  <c r="N958" i="1" s="1"/>
  <c r="G957" i="1"/>
  <c r="C957" i="1"/>
  <c r="H957" i="1" l="1"/>
  <c r="D957" i="1"/>
  <c r="J957" i="1" s="1"/>
  <c r="R958" i="1"/>
  <c r="O959" i="1"/>
  <c r="Q959" i="1"/>
  <c r="P959" i="1"/>
  <c r="K959" i="1"/>
  <c r="N959" i="1" s="1"/>
  <c r="A960" i="1"/>
  <c r="E957" i="1"/>
  <c r="E958" i="1"/>
  <c r="C958" i="1"/>
  <c r="D958" i="1" l="1"/>
  <c r="J958" i="1" s="1"/>
  <c r="F958" i="1"/>
  <c r="F957" i="1"/>
  <c r="R959" i="1"/>
  <c r="P960" i="1"/>
  <c r="Q960" i="1"/>
  <c r="R960" i="1" s="1"/>
  <c r="O960" i="1"/>
  <c r="K960" i="1"/>
  <c r="N960" i="1" s="1"/>
  <c r="A961" i="1"/>
  <c r="G958" i="1"/>
  <c r="C959" i="1"/>
  <c r="D959" i="1" l="1"/>
  <c r="J959" i="1" s="1"/>
  <c r="H958" i="1"/>
  <c r="Q961" i="1"/>
  <c r="O961" i="1"/>
  <c r="P961" i="1"/>
  <c r="A962" i="1"/>
  <c r="K961" i="1"/>
  <c r="N961" i="1" s="1"/>
  <c r="E959" i="1"/>
  <c r="G960" i="1"/>
  <c r="C960" i="1"/>
  <c r="E960" i="1"/>
  <c r="G959" i="1"/>
  <c r="F959" i="1" l="1"/>
  <c r="D960" i="1"/>
  <c r="J960" i="1" s="1"/>
  <c r="H960" i="1"/>
  <c r="F960" i="1"/>
  <c r="H959" i="1"/>
  <c r="Q962" i="1"/>
  <c r="P962" i="1"/>
  <c r="O962" i="1"/>
  <c r="A963" i="1"/>
  <c r="K962" i="1"/>
  <c r="N962" i="1" s="1"/>
  <c r="R961" i="1"/>
  <c r="G961" i="1"/>
  <c r="H961" i="1" l="1"/>
  <c r="R962" i="1"/>
  <c r="O963" i="1"/>
  <c r="Q963" i="1"/>
  <c r="P963" i="1"/>
  <c r="A964" i="1"/>
  <c r="K963" i="1"/>
  <c r="N963" i="1" s="1"/>
  <c r="E962" i="1"/>
  <c r="C962" i="1"/>
  <c r="G962" i="1"/>
  <c r="C961" i="1"/>
  <c r="E961" i="1"/>
  <c r="H962" i="1" l="1"/>
  <c r="F962" i="1"/>
  <c r="D962" i="1"/>
  <c r="J962" i="1" s="1"/>
  <c r="F961" i="1"/>
  <c r="D961" i="1"/>
  <c r="J961" i="1" s="1"/>
  <c r="R963" i="1"/>
  <c r="P964" i="1"/>
  <c r="Q964" i="1"/>
  <c r="R964" i="1" s="1"/>
  <c r="O964" i="1"/>
  <c r="A965" i="1"/>
  <c r="E963" i="1"/>
  <c r="F963" i="1" l="1"/>
  <c r="Q965" i="1"/>
  <c r="O965" i="1"/>
  <c r="P965" i="1"/>
  <c r="A966" i="1"/>
  <c r="K965" i="1"/>
  <c r="G964" i="1"/>
  <c r="C963" i="1"/>
  <c r="E964" i="1"/>
  <c r="G963" i="1"/>
  <c r="C964" i="1"/>
  <c r="J965" i="1" l="1"/>
  <c r="N965" i="1"/>
  <c r="F964" i="1"/>
  <c r="H964" i="1"/>
  <c r="I964" i="1" s="1"/>
  <c r="H963" i="1"/>
  <c r="D963" i="1"/>
  <c r="J963" i="1" s="1"/>
  <c r="D964" i="1"/>
  <c r="P966" i="1"/>
  <c r="Q966" i="1"/>
  <c r="R966" i="1" s="1"/>
  <c r="O966" i="1"/>
  <c r="K966" i="1"/>
  <c r="A967" i="1"/>
  <c r="R965" i="1"/>
  <c r="E965" i="1"/>
  <c r="C965" i="1"/>
  <c r="G965" i="1"/>
  <c r="J966" i="1" l="1"/>
  <c r="N966" i="1"/>
  <c r="D965" i="1"/>
  <c r="H965" i="1"/>
  <c r="F965" i="1"/>
  <c r="O967" i="1"/>
  <c r="Q967" i="1"/>
  <c r="R967" i="1" s="1"/>
  <c r="P967" i="1"/>
  <c r="A968" i="1"/>
  <c r="K967" i="1"/>
  <c r="N967" i="1" s="1"/>
  <c r="K964" i="1"/>
  <c r="C966" i="1"/>
  <c r="G966" i="1"/>
  <c r="E966" i="1"/>
  <c r="J964" i="1" l="1"/>
  <c r="N964" i="1"/>
  <c r="F966" i="1"/>
  <c r="H966" i="1"/>
  <c r="D966" i="1"/>
  <c r="P968" i="1"/>
  <c r="Q968" i="1"/>
  <c r="O968" i="1"/>
  <c r="A969" i="1"/>
  <c r="K968" i="1"/>
  <c r="N968" i="1" s="1"/>
  <c r="G967" i="1"/>
  <c r="E967" i="1"/>
  <c r="C967" i="1"/>
  <c r="D967" i="1" l="1"/>
  <c r="J967" i="1" s="1"/>
  <c r="F967" i="1"/>
  <c r="H967" i="1"/>
  <c r="Q969" i="1"/>
  <c r="P969" i="1"/>
  <c r="O969" i="1"/>
  <c r="A970" i="1"/>
  <c r="K969" i="1"/>
  <c r="N969" i="1" s="1"/>
  <c r="R968" i="1"/>
  <c r="E968" i="1"/>
  <c r="F968" i="1" l="1"/>
  <c r="Q970" i="1"/>
  <c r="P970" i="1"/>
  <c r="O970" i="1"/>
  <c r="A971" i="1"/>
  <c r="K970" i="1"/>
  <c r="N970" i="1" s="1"/>
  <c r="R969" i="1"/>
  <c r="E969" i="1"/>
  <c r="C969" i="1"/>
  <c r="G969" i="1"/>
  <c r="G968" i="1"/>
  <c r="C968" i="1"/>
  <c r="D969" i="1" l="1"/>
  <c r="J969" i="1" s="1"/>
  <c r="F969" i="1"/>
  <c r="H969" i="1"/>
  <c r="H968" i="1"/>
  <c r="D968" i="1"/>
  <c r="J968" i="1" s="1"/>
  <c r="O971" i="1"/>
  <c r="Q971" i="1"/>
  <c r="P971" i="1"/>
  <c r="A972" i="1"/>
  <c r="K971" i="1"/>
  <c r="N971" i="1" s="1"/>
  <c r="R970" i="1"/>
  <c r="G970" i="1"/>
  <c r="H970" i="1" l="1"/>
  <c r="R971" i="1"/>
  <c r="P972" i="1"/>
  <c r="Q972" i="1"/>
  <c r="R972" i="1" s="1"/>
  <c r="O972" i="1"/>
  <c r="A973" i="1"/>
  <c r="K972" i="1"/>
  <c r="N972" i="1" s="1"/>
  <c r="C970" i="1"/>
  <c r="E970" i="1"/>
  <c r="C971" i="1"/>
  <c r="G971" i="1"/>
  <c r="E971" i="1"/>
  <c r="D970" i="1" l="1"/>
  <c r="J970" i="1" s="1"/>
  <c r="F970" i="1"/>
  <c r="F971" i="1"/>
  <c r="H971" i="1"/>
  <c r="D971" i="1"/>
  <c r="J971" i="1" s="1"/>
  <c r="Q973" i="1"/>
  <c r="O973" i="1"/>
  <c r="P973" i="1"/>
  <c r="A974" i="1"/>
  <c r="K973" i="1"/>
  <c r="N973" i="1" s="1"/>
  <c r="G972" i="1"/>
  <c r="C972" i="1"/>
  <c r="E972" i="1"/>
  <c r="H972" i="1" l="1"/>
  <c r="D972" i="1"/>
  <c r="J972" i="1" s="1"/>
  <c r="F972" i="1"/>
  <c r="R973" i="1"/>
  <c r="P974" i="1"/>
  <c r="Q974" i="1"/>
  <c r="R974" i="1" s="1"/>
  <c r="O974" i="1"/>
  <c r="K974" i="1"/>
  <c r="N974" i="1" s="1"/>
  <c r="A975" i="1"/>
  <c r="G973" i="1"/>
  <c r="E973" i="1"/>
  <c r="H973" i="1" l="1"/>
  <c r="F973" i="1"/>
  <c r="O975" i="1"/>
  <c r="Q975" i="1"/>
  <c r="P975" i="1"/>
  <c r="A976" i="1"/>
  <c r="K975" i="1"/>
  <c r="N975" i="1" s="1"/>
  <c r="C973" i="1"/>
  <c r="C974" i="1"/>
  <c r="E974" i="1"/>
  <c r="G974" i="1"/>
  <c r="F974" i="1" l="1"/>
  <c r="D973" i="1"/>
  <c r="J973" i="1" s="1"/>
  <c r="H974" i="1"/>
  <c r="D974" i="1"/>
  <c r="J974" i="1" s="1"/>
  <c r="P976" i="1"/>
  <c r="Q976" i="1"/>
  <c r="O976" i="1"/>
  <c r="A977" i="1"/>
  <c r="K976" i="1"/>
  <c r="N976" i="1" s="1"/>
  <c r="R975" i="1"/>
  <c r="G975" i="1"/>
  <c r="C975" i="1"/>
  <c r="H975" i="1" l="1"/>
  <c r="D975" i="1"/>
  <c r="J975" i="1" s="1"/>
  <c r="R976" i="1"/>
  <c r="Q977" i="1"/>
  <c r="P977" i="1"/>
  <c r="O977" i="1"/>
  <c r="A978" i="1"/>
  <c r="K977" i="1"/>
  <c r="N977" i="1" s="1"/>
  <c r="E975" i="1"/>
  <c r="C976" i="1"/>
  <c r="D976" i="1" l="1"/>
  <c r="J976" i="1" s="1"/>
  <c r="F975" i="1"/>
  <c r="P978" i="1"/>
  <c r="O978" i="1"/>
  <c r="Q978" i="1"/>
  <c r="R978" i="1" s="1"/>
  <c r="A979" i="1"/>
  <c r="K978" i="1"/>
  <c r="N978" i="1" s="1"/>
  <c r="R977" i="1"/>
  <c r="G976" i="1"/>
  <c r="E976" i="1"/>
  <c r="C977" i="1"/>
  <c r="D977" i="1" l="1"/>
  <c r="J977" i="1" s="1"/>
  <c r="F976" i="1"/>
  <c r="H976" i="1"/>
  <c r="O979" i="1"/>
  <c r="Q979" i="1"/>
  <c r="R979" i="1" s="1"/>
  <c r="P979" i="1"/>
  <c r="A980" i="1"/>
  <c r="E978" i="1"/>
  <c r="C978" i="1"/>
  <c r="E977" i="1"/>
  <c r="G977" i="1"/>
  <c r="G978" i="1"/>
  <c r="F978" i="1" l="1"/>
  <c r="F977" i="1"/>
  <c r="D978" i="1"/>
  <c r="J978" i="1" s="1"/>
  <c r="H977" i="1"/>
  <c r="H978" i="1"/>
  <c r="P980" i="1"/>
  <c r="Q980" i="1"/>
  <c r="O980" i="1"/>
  <c r="A981" i="1"/>
  <c r="K980" i="1"/>
  <c r="G979" i="1"/>
  <c r="C979" i="1"/>
  <c r="E979" i="1"/>
  <c r="J980" i="1" l="1"/>
  <c r="N980" i="1"/>
  <c r="D979" i="1"/>
  <c r="H979" i="1"/>
  <c r="I979" i="1" s="1"/>
  <c r="F979" i="1"/>
  <c r="Q981" i="1"/>
  <c r="R981" i="1" s="1"/>
  <c r="O981" i="1"/>
  <c r="P981" i="1"/>
  <c r="K981" i="1"/>
  <c r="A982" i="1"/>
  <c r="R980" i="1"/>
  <c r="E980" i="1"/>
  <c r="J981" i="1" l="1"/>
  <c r="N981" i="1"/>
  <c r="F980" i="1"/>
  <c r="P982" i="1"/>
  <c r="Q982" i="1"/>
  <c r="O982" i="1"/>
  <c r="A983" i="1"/>
  <c r="K982" i="1"/>
  <c r="N982" i="1" s="1"/>
  <c r="K979" i="1"/>
  <c r="G981" i="1"/>
  <c r="G980" i="1"/>
  <c r="C980" i="1"/>
  <c r="C981" i="1"/>
  <c r="E981" i="1"/>
  <c r="J979" i="1" l="1"/>
  <c r="N979" i="1"/>
  <c r="F981" i="1"/>
  <c r="H981" i="1"/>
  <c r="D980" i="1"/>
  <c r="H980" i="1"/>
  <c r="D981" i="1"/>
  <c r="O983" i="1"/>
  <c r="Q983" i="1"/>
  <c r="P983" i="1"/>
  <c r="A984" i="1"/>
  <c r="K983" i="1"/>
  <c r="N983" i="1" s="1"/>
  <c r="R982" i="1"/>
  <c r="C982" i="1"/>
  <c r="D982" i="1" l="1"/>
  <c r="J982" i="1" s="1"/>
  <c r="R983" i="1"/>
  <c r="P984" i="1"/>
  <c r="O984" i="1"/>
  <c r="Q984" i="1"/>
  <c r="R984" i="1" s="1"/>
  <c r="A985" i="1"/>
  <c r="K984" i="1"/>
  <c r="N984" i="1" s="1"/>
  <c r="E983" i="1"/>
  <c r="G982" i="1"/>
  <c r="E982" i="1"/>
  <c r="F983" i="1" l="1"/>
  <c r="F982" i="1"/>
  <c r="H982" i="1"/>
  <c r="Q985" i="1"/>
  <c r="P985" i="1"/>
  <c r="O985" i="1"/>
  <c r="K985" i="1"/>
  <c r="N985" i="1" s="1"/>
  <c r="A986" i="1"/>
  <c r="C984" i="1"/>
  <c r="C983" i="1"/>
  <c r="E984" i="1"/>
  <c r="G983" i="1"/>
  <c r="G984" i="1"/>
  <c r="H984" i="1" l="1"/>
  <c r="H983" i="1"/>
  <c r="F984" i="1"/>
  <c r="D983" i="1"/>
  <c r="J983" i="1" s="1"/>
  <c r="D984" i="1"/>
  <c r="J984" i="1" s="1"/>
  <c r="R985" i="1"/>
  <c r="Q986" i="1"/>
  <c r="P986" i="1"/>
  <c r="O986" i="1"/>
  <c r="A987" i="1"/>
  <c r="K986" i="1"/>
  <c r="N986" i="1" s="1"/>
  <c r="E985" i="1"/>
  <c r="G985" i="1"/>
  <c r="C985" i="1"/>
  <c r="H985" i="1" l="1"/>
  <c r="D985" i="1"/>
  <c r="J985" i="1" s="1"/>
  <c r="F985" i="1"/>
  <c r="O987" i="1"/>
  <c r="Q987" i="1"/>
  <c r="P987" i="1"/>
  <c r="A988" i="1"/>
  <c r="K987" i="1"/>
  <c r="N987" i="1" s="1"/>
  <c r="R986" i="1"/>
  <c r="G986" i="1"/>
  <c r="H986" i="1" l="1"/>
  <c r="P988" i="1"/>
  <c r="Q988" i="1"/>
  <c r="R988" i="1" s="1"/>
  <c r="O988" i="1"/>
  <c r="A989" i="1"/>
  <c r="K988" i="1"/>
  <c r="N988" i="1" s="1"/>
  <c r="R987" i="1"/>
  <c r="E986" i="1"/>
  <c r="E987" i="1"/>
  <c r="C986" i="1"/>
  <c r="F987" i="1" l="1"/>
  <c r="D986" i="1"/>
  <c r="J986" i="1" s="1"/>
  <c r="F986" i="1"/>
  <c r="Q989" i="1"/>
  <c r="R989" i="1" s="1"/>
  <c r="O989" i="1"/>
  <c r="P989" i="1"/>
  <c r="K989" i="1"/>
  <c r="N989" i="1" s="1"/>
  <c r="A990" i="1"/>
  <c r="G987" i="1"/>
  <c r="E988" i="1"/>
  <c r="C988" i="1"/>
  <c r="C987" i="1"/>
  <c r="G988" i="1"/>
  <c r="H988" i="1" l="1"/>
  <c r="D987" i="1"/>
  <c r="J987" i="1" s="1"/>
  <c r="D988" i="1"/>
  <c r="J988" i="1" s="1"/>
  <c r="F988" i="1"/>
  <c r="H987" i="1"/>
  <c r="P990" i="1"/>
  <c r="O990" i="1"/>
  <c r="Q990" i="1"/>
  <c r="R990" i="1" s="1"/>
  <c r="A991" i="1"/>
  <c r="K990" i="1"/>
  <c r="N990" i="1" s="1"/>
  <c r="C989" i="1"/>
  <c r="E989" i="1"/>
  <c r="G989" i="1"/>
  <c r="H989" i="1" l="1"/>
  <c r="F989" i="1"/>
  <c r="D989" i="1"/>
  <c r="J989" i="1" s="1"/>
  <c r="O991" i="1"/>
  <c r="Q991" i="1"/>
  <c r="P991" i="1"/>
  <c r="A992" i="1"/>
  <c r="K991" i="1"/>
  <c r="N991" i="1" s="1"/>
  <c r="C990" i="1"/>
  <c r="G990" i="1"/>
  <c r="E990" i="1"/>
  <c r="F990" i="1" l="1"/>
  <c r="H990" i="1"/>
  <c r="D990" i="1"/>
  <c r="J990" i="1" s="1"/>
  <c r="P992" i="1"/>
  <c r="Q992" i="1"/>
  <c r="R992" i="1" s="1"/>
  <c r="O992" i="1"/>
  <c r="A993" i="1"/>
  <c r="K992" i="1"/>
  <c r="N992" i="1" s="1"/>
  <c r="R991" i="1"/>
  <c r="G991" i="1"/>
  <c r="H991" i="1" l="1"/>
  <c r="Q993" i="1"/>
  <c r="P993" i="1"/>
  <c r="O993" i="1"/>
  <c r="A994" i="1"/>
  <c r="K993" i="1"/>
  <c r="N993" i="1" s="1"/>
  <c r="G992" i="1"/>
  <c r="E992" i="1"/>
  <c r="C992" i="1"/>
  <c r="E991" i="1"/>
  <c r="C991" i="1"/>
  <c r="F992" i="1" l="1"/>
  <c r="F991" i="1"/>
  <c r="D991" i="1"/>
  <c r="J991" i="1" s="1"/>
  <c r="D992" i="1"/>
  <c r="J992" i="1" s="1"/>
  <c r="H992" i="1"/>
  <c r="Q994" i="1"/>
  <c r="P994" i="1"/>
  <c r="O994" i="1"/>
  <c r="A995" i="1"/>
  <c r="R993" i="1"/>
  <c r="C993" i="1"/>
  <c r="D993" i="1" l="1"/>
  <c r="J993" i="1" s="1"/>
  <c r="R994" i="1"/>
  <c r="O995" i="1"/>
  <c r="Q995" i="1"/>
  <c r="P995" i="1"/>
  <c r="A996" i="1"/>
  <c r="K995" i="1"/>
  <c r="E993" i="1"/>
  <c r="G994" i="1"/>
  <c r="G993" i="1"/>
  <c r="C994" i="1"/>
  <c r="E994" i="1"/>
  <c r="J995" i="1" l="1"/>
  <c r="N995" i="1"/>
  <c r="H994" i="1"/>
  <c r="I994" i="1" s="1"/>
  <c r="F994" i="1"/>
  <c r="H993" i="1"/>
  <c r="D994" i="1"/>
  <c r="F993" i="1"/>
  <c r="P996" i="1"/>
  <c r="O996" i="1"/>
  <c r="Q996" i="1"/>
  <c r="R996" i="1" s="1"/>
  <c r="A997" i="1"/>
  <c r="K996" i="1"/>
  <c r="R995" i="1"/>
  <c r="G995" i="1"/>
  <c r="E995" i="1"/>
  <c r="C995" i="1"/>
  <c r="J996" i="1" l="1"/>
  <c r="N996" i="1"/>
  <c r="F995" i="1"/>
  <c r="H995" i="1"/>
  <c r="D995" i="1"/>
  <c r="Q997" i="1"/>
  <c r="R997" i="1" s="1"/>
  <c r="P997" i="1"/>
  <c r="O997" i="1"/>
  <c r="A998" i="1"/>
  <c r="K997" i="1"/>
  <c r="N997" i="1" s="1"/>
  <c r="K994" i="1"/>
  <c r="G996" i="1"/>
  <c r="C996" i="1"/>
  <c r="E996" i="1"/>
  <c r="J994" i="1" l="1"/>
  <c r="N994" i="1"/>
  <c r="F996" i="1"/>
  <c r="H996" i="1"/>
  <c r="D996" i="1"/>
  <c r="O998" i="1"/>
  <c r="Q998" i="1"/>
  <c r="R998" i="1" s="1"/>
  <c r="P998" i="1"/>
  <c r="A999" i="1"/>
  <c r="K998" i="1"/>
  <c r="N998" i="1" s="1"/>
  <c r="G997" i="1"/>
  <c r="E997" i="1"/>
  <c r="C997" i="1"/>
  <c r="D997" i="1" l="1"/>
  <c r="J997" i="1" s="1"/>
  <c r="H997" i="1"/>
  <c r="F997" i="1"/>
  <c r="P999" i="1"/>
  <c r="Q999" i="1"/>
  <c r="R999" i="1" s="1"/>
  <c r="O999" i="1"/>
  <c r="A1000" i="1"/>
  <c r="K999" i="1"/>
  <c r="N999" i="1" s="1"/>
  <c r="G998" i="1"/>
  <c r="E998" i="1"/>
  <c r="C998" i="1"/>
  <c r="D998" i="1" l="1"/>
  <c r="J998" i="1" s="1"/>
  <c r="F998" i="1"/>
  <c r="H998" i="1"/>
  <c r="Q1000" i="1"/>
  <c r="R1000" i="1" s="1"/>
  <c r="P1000" i="1"/>
  <c r="O1000" i="1"/>
  <c r="A1001" i="1"/>
  <c r="K1000" i="1"/>
  <c r="N1000" i="1" s="1"/>
  <c r="G999" i="1"/>
  <c r="C999" i="1"/>
  <c r="E999" i="1"/>
  <c r="F999" i="1" l="1"/>
  <c r="D999" i="1"/>
  <c r="J999" i="1" s="1"/>
  <c r="H999" i="1"/>
  <c r="O1001" i="1"/>
  <c r="P1001" i="1"/>
  <c r="Q1001" i="1"/>
  <c r="R1001" i="1" s="1"/>
  <c r="A1002" i="1"/>
  <c r="K1001" i="1"/>
  <c r="N1001" i="1" s="1"/>
  <c r="C1000" i="1"/>
  <c r="E1000" i="1"/>
  <c r="G1000" i="1"/>
  <c r="H1000" i="1" l="1"/>
  <c r="F1000" i="1"/>
  <c r="D1000" i="1"/>
  <c r="J1000" i="1" s="1"/>
  <c r="P1002" i="1"/>
  <c r="Q1002" i="1"/>
  <c r="R1002" i="1" s="1"/>
  <c r="O1002" i="1"/>
  <c r="A1003" i="1"/>
  <c r="K1002" i="1"/>
  <c r="N1002" i="1" s="1"/>
  <c r="E1001" i="1"/>
  <c r="C1001" i="1"/>
  <c r="G1001" i="1"/>
  <c r="D1001" i="1" l="1"/>
  <c r="J1001" i="1" s="1"/>
  <c r="H1001" i="1"/>
  <c r="F1001" i="1"/>
  <c r="O1003" i="1"/>
  <c r="Q1003" i="1"/>
  <c r="P1003" i="1"/>
  <c r="A1004" i="1"/>
  <c r="K1003" i="1"/>
  <c r="N1003" i="1" s="1"/>
  <c r="C1002" i="1"/>
  <c r="E1002" i="1"/>
  <c r="G1002" i="1"/>
  <c r="H1002" i="1" l="1"/>
  <c r="F1002" i="1"/>
  <c r="D1002" i="1"/>
  <c r="J1002" i="1" s="1"/>
  <c r="P1004" i="1"/>
  <c r="O1004" i="1"/>
  <c r="Q1004" i="1"/>
  <c r="R1004" i="1" s="1"/>
  <c r="K1004" i="1"/>
  <c r="N1004" i="1" s="1"/>
  <c r="A1005" i="1"/>
  <c r="R1003" i="1"/>
  <c r="C1003" i="1"/>
  <c r="E1003" i="1"/>
  <c r="G1003" i="1"/>
  <c r="H1003" i="1" l="1"/>
  <c r="F1003" i="1"/>
  <c r="D1003" i="1"/>
  <c r="J1003" i="1" s="1"/>
  <c r="Q1005" i="1"/>
  <c r="R1005" i="1" s="1"/>
  <c r="P1005" i="1"/>
  <c r="O1005" i="1"/>
  <c r="A1006" i="1"/>
  <c r="K1005" i="1"/>
  <c r="N1005" i="1" s="1"/>
  <c r="E1004" i="1"/>
  <c r="G1004" i="1"/>
  <c r="C1004" i="1"/>
  <c r="D1004" i="1" l="1"/>
  <c r="J1004" i="1" s="1"/>
  <c r="H1004" i="1"/>
  <c r="F1004" i="1"/>
  <c r="Q1006" i="1"/>
  <c r="O1006" i="1"/>
  <c r="P1006" i="1"/>
  <c r="A1007" i="1"/>
  <c r="K1006" i="1"/>
  <c r="N1006" i="1" s="1"/>
  <c r="C1005" i="1"/>
  <c r="E1005" i="1"/>
  <c r="G1005" i="1"/>
  <c r="H1005" i="1" l="1"/>
  <c r="F1005" i="1"/>
  <c r="D1005" i="1"/>
  <c r="J1005" i="1" s="1"/>
  <c r="Q1007" i="1"/>
  <c r="P1007" i="1"/>
  <c r="O1007" i="1"/>
  <c r="A1008" i="1"/>
  <c r="K1007" i="1"/>
  <c r="N1007" i="1" s="1"/>
  <c r="R1006" i="1"/>
  <c r="G1006" i="1"/>
  <c r="H1006" i="1" l="1"/>
  <c r="O1008" i="1"/>
  <c r="Q1008" i="1"/>
  <c r="R1008" i="1" s="1"/>
  <c r="P1008" i="1"/>
  <c r="A1009" i="1"/>
  <c r="K1008" i="1"/>
  <c r="N1008" i="1" s="1"/>
  <c r="R1007" i="1"/>
  <c r="E1007" i="1"/>
  <c r="E1006" i="1"/>
  <c r="C1006" i="1"/>
  <c r="F1007" i="1" l="1"/>
  <c r="D1006" i="1"/>
  <c r="J1006" i="1" s="1"/>
  <c r="F1006" i="1"/>
  <c r="O1009" i="1"/>
  <c r="P1009" i="1"/>
  <c r="Q1009" i="1"/>
  <c r="R1009" i="1" s="1"/>
  <c r="A1010" i="1"/>
  <c r="C1008" i="1"/>
  <c r="E1008" i="1"/>
  <c r="G1008" i="1"/>
  <c r="G1007" i="1"/>
  <c r="C1007" i="1"/>
  <c r="H1008" i="1" l="1"/>
  <c r="F1008" i="1"/>
  <c r="D1008" i="1"/>
  <c r="J1008" i="1" s="1"/>
  <c r="D1007" i="1"/>
  <c r="J1007" i="1" s="1"/>
  <c r="H1007" i="1"/>
  <c r="P1010" i="1"/>
  <c r="Q1010" i="1"/>
  <c r="R1010" i="1" s="1"/>
  <c r="O1010" i="1"/>
  <c r="A1011" i="1"/>
  <c r="K1010" i="1"/>
  <c r="C1009" i="1"/>
  <c r="G1009" i="1"/>
  <c r="E1009" i="1"/>
  <c r="J1010" i="1" l="1"/>
  <c r="N1010" i="1"/>
  <c r="D1009" i="1"/>
  <c r="F1009" i="1"/>
  <c r="H1009" i="1"/>
  <c r="I1009" i="1" s="1"/>
  <c r="O1011" i="1"/>
  <c r="Q1011" i="1"/>
  <c r="R1011" i="1" s="1"/>
  <c r="P1011" i="1"/>
  <c r="A1012" i="1"/>
  <c r="K1011" i="1"/>
  <c r="C1010" i="1"/>
  <c r="G1010" i="1"/>
  <c r="E1010" i="1"/>
  <c r="J1011" i="1" l="1"/>
  <c r="N1011" i="1"/>
  <c r="F1010" i="1"/>
  <c r="H1010" i="1"/>
  <c r="D1010" i="1"/>
  <c r="K1009" i="1"/>
  <c r="P1012" i="1"/>
  <c r="O1012" i="1"/>
  <c r="Q1012" i="1"/>
  <c r="A1013" i="1"/>
  <c r="K1012" i="1"/>
  <c r="N1012" i="1" s="1"/>
  <c r="C1011" i="1"/>
  <c r="E1011" i="1"/>
  <c r="G1011" i="1"/>
  <c r="J1009" i="1" l="1"/>
  <c r="N1009" i="1"/>
  <c r="F1011" i="1"/>
  <c r="H1011" i="1"/>
  <c r="D1011" i="1"/>
  <c r="Q1013" i="1"/>
  <c r="P1013" i="1"/>
  <c r="O1013" i="1"/>
  <c r="A1014" i="1"/>
  <c r="K1013" i="1"/>
  <c r="N1013" i="1" s="1"/>
  <c r="R1012" i="1"/>
  <c r="E1012" i="1"/>
  <c r="G1012" i="1"/>
  <c r="C1012" i="1"/>
  <c r="H1012" i="1" l="1"/>
  <c r="F1012" i="1"/>
  <c r="D1012" i="1"/>
  <c r="J1012" i="1" s="1"/>
  <c r="R1013" i="1"/>
  <c r="Q1014" i="1"/>
  <c r="R1014" i="1" s="1"/>
  <c r="P1014" i="1"/>
  <c r="O1014" i="1"/>
  <c r="A1015" i="1"/>
  <c r="K1014" i="1"/>
  <c r="N1014" i="1" s="1"/>
  <c r="G1013" i="1"/>
  <c r="H1013" i="1" l="1"/>
  <c r="O1015" i="1"/>
  <c r="Q1015" i="1"/>
  <c r="P1015" i="1"/>
  <c r="K1015" i="1"/>
  <c r="N1015" i="1" s="1"/>
  <c r="A1016" i="1"/>
  <c r="C1013" i="1"/>
  <c r="E1013" i="1"/>
  <c r="G1014" i="1"/>
  <c r="C1014" i="1"/>
  <c r="E1014" i="1"/>
  <c r="F1014" i="1" l="1"/>
  <c r="H1014" i="1"/>
  <c r="D1014" i="1"/>
  <c r="J1014" i="1" s="1"/>
  <c r="F1013" i="1"/>
  <c r="D1013" i="1"/>
  <c r="J1013" i="1" s="1"/>
  <c r="R1015" i="1"/>
  <c r="P1016" i="1"/>
  <c r="O1016" i="1"/>
  <c r="Q1016" i="1"/>
  <c r="R1016" i="1" s="1"/>
  <c r="K1016" i="1"/>
  <c r="N1016" i="1" s="1"/>
  <c r="A1017" i="1"/>
  <c r="G1015" i="1"/>
  <c r="E1015" i="1"/>
  <c r="C1015" i="1"/>
  <c r="F1015" i="1" l="1"/>
  <c r="H1015" i="1"/>
  <c r="D1015" i="1"/>
  <c r="J1015" i="1" s="1"/>
  <c r="Q1017" i="1"/>
  <c r="O1017" i="1"/>
  <c r="P1017" i="1"/>
  <c r="A1018" i="1"/>
  <c r="K1017" i="1"/>
  <c r="N1017" i="1" s="1"/>
  <c r="E1016" i="1"/>
  <c r="G1016" i="1"/>
  <c r="C1016" i="1"/>
  <c r="H1016" i="1" l="1"/>
  <c r="D1016" i="1"/>
  <c r="J1016" i="1" s="1"/>
  <c r="F1016" i="1"/>
  <c r="P1018" i="1"/>
  <c r="Q1018" i="1"/>
  <c r="R1018" i="1" s="1"/>
  <c r="O1018" i="1"/>
  <c r="A1019" i="1"/>
  <c r="K1018" i="1"/>
  <c r="N1018" i="1" s="1"/>
  <c r="R1017" i="1"/>
  <c r="G1017" i="1"/>
  <c r="H1017" i="1" l="1"/>
  <c r="O1019" i="1"/>
  <c r="Q1019" i="1"/>
  <c r="R1019" i="1" s="1"/>
  <c r="P1019" i="1"/>
  <c r="K1019" i="1"/>
  <c r="N1019" i="1" s="1"/>
  <c r="A1020" i="1"/>
  <c r="C1018" i="1"/>
  <c r="G1018" i="1"/>
  <c r="C1017" i="1"/>
  <c r="E1018" i="1"/>
  <c r="E1017" i="1"/>
  <c r="F1017" i="1" l="1"/>
  <c r="D1017" i="1"/>
  <c r="J1017" i="1" s="1"/>
  <c r="F1018" i="1"/>
  <c r="H1018" i="1"/>
  <c r="D1018" i="1"/>
  <c r="J1018" i="1" s="1"/>
  <c r="P1020" i="1"/>
  <c r="O1020" i="1"/>
  <c r="Q1020" i="1"/>
  <c r="R1020" i="1" s="1"/>
  <c r="A1021" i="1"/>
  <c r="K1020" i="1"/>
  <c r="N1020" i="1" s="1"/>
  <c r="E1019" i="1"/>
  <c r="C1019" i="1"/>
  <c r="G1019" i="1"/>
  <c r="D1019" i="1" l="1"/>
  <c r="J1019" i="1" s="1"/>
  <c r="H1019" i="1"/>
  <c r="F1019" i="1"/>
  <c r="Q1021" i="1"/>
  <c r="R1021" i="1" s="1"/>
  <c r="P1021" i="1"/>
  <c r="O1021" i="1"/>
  <c r="A1022" i="1"/>
  <c r="K1021" i="1"/>
  <c r="N1021" i="1" s="1"/>
  <c r="G1020" i="1"/>
  <c r="E1020" i="1"/>
  <c r="C1020" i="1"/>
  <c r="D1020" i="1" l="1"/>
  <c r="J1020" i="1" s="1"/>
  <c r="F1020" i="1"/>
  <c r="H1020" i="1"/>
  <c r="O1022" i="1"/>
  <c r="Q1022" i="1"/>
  <c r="P1022" i="1"/>
  <c r="A1023" i="1"/>
  <c r="K1022" i="1"/>
  <c r="N1022" i="1" s="1"/>
  <c r="G1021" i="1"/>
  <c r="E1021" i="1"/>
  <c r="C1021" i="1"/>
  <c r="D1021" i="1" l="1"/>
  <c r="J1021" i="1" s="1"/>
  <c r="F1021" i="1"/>
  <c r="H1021" i="1"/>
  <c r="Q1023" i="1"/>
  <c r="R1023" i="1" s="1"/>
  <c r="O1023" i="1"/>
  <c r="P1023" i="1"/>
  <c r="A1024" i="1"/>
  <c r="K1023" i="1"/>
  <c r="N1023" i="1" s="1"/>
  <c r="R1022" i="1"/>
  <c r="C1022" i="1"/>
  <c r="E1022" i="1"/>
  <c r="D1022" i="1" l="1"/>
  <c r="J1022" i="1" s="1"/>
  <c r="F1022" i="1"/>
  <c r="P1024" i="1"/>
  <c r="Q1024" i="1"/>
  <c r="R1024" i="1" s="1"/>
  <c r="O1024" i="1"/>
  <c r="A1025" i="1"/>
  <c r="G1022" i="1"/>
  <c r="C1023" i="1"/>
  <c r="G1023" i="1"/>
  <c r="E1023" i="1"/>
  <c r="H1022" i="1" l="1"/>
  <c r="H1023" i="1"/>
  <c r="D1023" i="1"/>
  <c r="J1023" i="1" s="1"/>
  <c r="F1023" i="1"/>
  <c r="P1025" i="1"/>
  <c r="O1025" i="1"/>
  <c r="Q1025" i="1"/>
  <c r="R1025" i="1" s="1"/>
  <c r="A1026" i="1"/>
  <c r="K1025" i="1"/>
  <c r="G1024" i="1"/>
  <c r="C1024" i="1"/>
  <c r="E1024" i="1"/>
  <c r="J1025" i="1" l="1"/>
  <c r="N1025" i="1"/>
  <c r="D1024" i="1"/>
  <c r="F1024" i="1"/>
  <c r="H1024" i="1"/>
  <c r="I1024" i="1" s="1"/>
  <c r="P1026" i="1"/>
  <c r="Q1026" i="1"/>
  <c r="R1026" i="1" s="1"/>
  <c r="O1026" i="1"/>
  <c r="K1026" i="1"/>
  <c r="A1027" i="1"/>
  <c r="G1025" i="1"/>
  <c r="C1025" i="1"/>
  <c r="E1025" i="1"/>
  <c r="J1026" i="1" l="1"/>
  <c r="N1026" i="1"/>
  <c r="F1025" i="1"/>
  <c r="D1025" i="1"/>
  <c r="H1025" i="1"/>
  <c r="O1027" i="1"/>
  <c r="Q1027" i="1"/>
  <c r="R1027" i="1" s="1"/>
  <c r="P1027" i="1"/>
  <c r="A1028" i="1"/>
  <c r="K1027" i="1"/>
  <c r="N1027" i="1" s="1"/>
  <c r="K1024" i="1"/>
  <c r="G1026" i="1"/>
  <c r="C1026" i="1"/>
  <c r="E1026" i="1"/>
  <c r="J1024" i="1" l="1"/>
  <c r="N1024" i="1"/>
  <c r="D1026" i="1"/>
  <c r="F1026" i="1"/>
  <c r="H1026" i="1"/>
  <c r="Q1028" i="1"/>
  <c r="R1028" i="1" s="1"/>
  <c r="P1028" i="1"/>
  <c r="O1028" i="1"/>
  <c r="A1029" i="1"/>
  <c r="K1028" i="1"/>
  <c r="N1028" i="1" s="1"/>
  <c r="G1027" i="1"/>
  <c r="E1027" i="1"/>
  <c r="C1027" i="1"/>
  <c r="D1027" i="1" l="1"/>
  <c r="J1027" i="1" s="1"/>
  <c r="H1027" i="1"/>
  <c r="F1027" i="1"/>
  <c r="Q1029" i="1"/>
  <c r="O1029" i="1"/>
  <c r="P1029" i="1"/>
  <c r="A1030" i="1"/>
  <c r="K1029" i="1"/>
  <c r="N1029" i="1" s="1"/>
  <c r="E1028" i="1"/>
  <c r="C1028" i="1"/>
  <c r="G1028" i="1"/>
  <c r="H1028" i="1" l="1"/>
  <c r="D1028" i="1"/>
  <c r="J1028" i="1" s="1"/>
  <c r="F1028" i="1"/>
  <c r="O1030" i="1"/>
  <c r="P1030" i="1"/>
  <c r="Q1030" i="1"/>
  <c r="R1030" i="1" s="1"/>
  <c r="K1030" i="1"/>
  <c r="N1030" i="1" s="1"/>
  <c r="A1031" i="1"/>
  <c r="R1029" i="1"/>
  <c r="G1029" i="1"/>
  <c r="H1029" i="1" l="1"/>
  <c r="P1031" i="1"/>
  <c r="O1031" i="1"/>
  <c r="Q1031" i="1"/>
  <c r="K1031" i="1"/>
  <c r="N1031" i="1" s="1"/>
  <c r="A1032" i="1"/>
  <c r="C1030" i="1"/>
  <c r="G1030" i="1"/>
  <c r="E1029" i="1"/>
  <c r="E1030" i="1"/>
  <c r="C1029" i="1"/>
  <c r="F1029" i="1" l="1"/>
  <c r="D1029" i="1"/>
  <c r="J1029" i="1" s="1"/>
  <c r="F1030" i="1"/>
  <c r="H1030" i="1"/>
  <c r="D1030" i="1"/>
  <c r="J1030" i="1" s="1"/>
  <c r="O1032" i="1"/>
  <c r="Q1032" i="1"/>
  <c r="R1032" i="1" s="1"/>
  <c r="P1032" i="1"/>
  <c r="A1033" i="1"/>
  <c r="K1032" i="1"/>
  <c r="N1032" i="1" s="1"/>
  <c r="R1031" i="1"/>
  <c r="G1031" i="1"/>
  <c r="E1031" i="1"/>
  <c r="C1031" i="1"/>
  <c r="D1031" i="1" l="1"/>
  <c r="J1031" i="1" s="1"/>
  <c r="F1031" i="1"/>
  <c r="H1031" i="1"/>
  <c r="P1033" i="1"/>
  <c r="O1033" i="1"/>
  <c r="Q1033" i="1"/>
  <c r="A1034" i="1"/>
  <c r="K1033" i="1"/>
  <c r="N1033" i="1" s="1"/>
  <c r="G1032" i="1"/>
  <c r="C1032" i="1"/>
  <c r="E1032" i="1"/>
  <c r="F1032" i="1" l="1"/>
  <c r="D1032" i="1"/>
  <c r="J1032" i="1" s="1"/>
  <c r="H1032" i="1"/>
  <c r="R1033" i="1"/>
  <c r="Q1034" i="1"/>
  <c r="O1034" i="1"/>
  <c r="P1034" i="1"/>
  <c r="K1034" i="1"/>
  <c r="N1034" i="1" s="1"/>
  <c r="A1035" i="1"/>
  <c r="C1033" i="1"/>
  <c r="E1033" i="1"/>
  <c r="G1033" i="1"/>
  <c r="F1033" i="1" l="1"/>
  <c r="H1033" i="1"/>
  <c r="D1033" i="1"/>
  <c r="J1033" i="1" s="1"/>
  <c r="R1034" i="1"/>
  <c r="Q1035" i="1"/>
  <c r="R1035" i="1" s="1"/>
  <c r="P1035" i="1"/>
  <c r="O1035" i="1"/>
  <c r="A1036" i="1"/>
  <c r="K1035" i="1"/>
  <c r="N1035" i="1" s="1"/>
  <c r="G1034" i="1"/>
  <c r="H1034" i="1" l="1"/>
  <c r="P1036" i="1"/>
  <c r="Q1036" i="1"/>
  <c r="R1036" i="1" s="1"/>
  <c r="O1036" i="1"/>
  <c r="A1037" i="1"/>
  <c r="K1036" i="1"/>
  <c r="N1036" i="1" s="1"/>
  <c r="G1035" i="1"/>
  <c r="C1034" i="1"/>
  <c r="E1034" i="1"/>
  <c r="C1035" i="1"/>
  <c r="E1035" i="1"/>
  <c r="D1035" i="1" l="1"/>
  <c r="J1035" i="1" s="1"/>
  <c r="F1034" i="1"/>
  <c r="F1035" i="1"/>
  <c r="D1034" i="1"/>
  <c r="J1034" i="1" s="1"/>
  <c r="H1035" i="1"/>
  <c r="Q1037" i="1"/>
  <c r="O1037" i="1"/>
  <c r="P1037" i="1"/>
  <c r="A1038" i="1"/>
  <c r="K1037" i="1"/>
  <c r="N1037" i="1" s="1"/>
  <c r="G1036" i="1"/>
  <c r="C1036" i="1"/>
  <c r="E1036" i="1"/>
  <c r="D1036" i="1" l="1"/>
  <c r="J1036" i="1" s="1"/>
  <c r="F1036" i="1"/>
  <c r="H1036" i="1"/>
  <c r="P1038" i="1"/>
  <c r="O1038" i="1"/>
  <c r="Q1038" i="1"/>
  <c r="R1038" i="1" s="1"/>
  <c r="A1039" i="1"/>
  <c r="K1038" i="1"/>
  <c r="N1038" i="1" s="1"/>
  <c r="R1037" i="1"/>
  <c r="C1037" i="1"/>
  <c r="G1037" i="1"/>
  <c r="E1037" i="1"/>
  <c r="H1037" i="1" l="1"/>
  <c r="D1037" i="1"/>
  <c r="J1037" i="1" s="1"/>
  <c r="F1037" i="1"/>
  <c r="Q1039" i="1"/>
  <c r="P1039" i="1"/>
  <c r="O1039" i="1"/>
  <c r="A1040" i="1"/>
  <c r="E1038" i="1"/>
  <c r="C1038" i="1"/>
  <c r="G1038" i="1"/>
  <c r="F1038" i="1" l="1"/>
  <c r="H1038" i="1"/>
  <c r="D1038" i="1"/>
  <c r="J1038" i="1" s="1"/>
  <c r="O1040" i="1"/>
  <c r="Q1040" i="1"/>
  <c r="P1040" i="1"/>
  <c r="A1041" i="1"/>
  <c r="K1040" i="1"/>
  <c r="R1039" i="1"/>
  <c r="C1039" i="1"/>
  <c r="J1040" i="1" l="1"/>
  <c r="N1040" i="1"/>
  <c r="D1039" i="1"/>
  <c r="P1041" i="1"/>
  <c r="O1041" i="1"/>
  <c r="Q1041" i="1"/>
  <c r="R1041" i="1" s="1"/>
  <c r="A1042" i="1"/>
  <c r="K1041" i="1"/>
  <c r="R1040" i="1"/>
  <c r="E1040" i="1"/>
  <c r="E1039" i="1"/>
  <c r="J1041" i="1" l="1"/>
  <c r="N1041" i="1"/>
  <c r="H1039" i="1"/>
  <c r="F1040" i="1"/>
  <c r="I1039" i="1"/>
  <c r="F1039" i="1"/>
  <c r="Q1042" i="1"/>
  <c r="P1042" i="1"/>
  <c r="O1042" i="1"/>
  <c r="A1043" i="1"/>
  <c r="K1042" i="1"/>
  <c r="N1042" i="1" s="1"/>
  <c r="E1041" i="1"/>
  <c r="G1041" i="1"/>
  <c r="C1041" i="1"/>
  <c r="C1040" i="1"/>
  <c r="G1040" i="1"/>
  <c r="H1040" i="1" l="1"/>
  <c r="D1041" i="1"/>
  <c r="D1040" i="1"/>
  <c r="H1041" i="1"/>
  <c r="F1041" i="1"/>
  <c r="R1042" i="1"/>
  <c r="K1039" i="1"/>
  <c r="P1043" i="1"/>
  <c r="Q1043" i="1"/>
  <c r="O1043" i="1"/>
  <c r="A1044" i="1"/>
  <c r="K1043" i="1"/>
  <c r="N1043" i="1" s="1"/>
  <c r="G1042" i="1"/>
  <c r="E1042" i="1"/>
  <c r="C1042" i="1"/>
  <c r="J1039" i="1" l="1"/>
  <c r="N1039" i="1"/>
  <c r="D1042" i="1"/>
  <c r="J1042" i="1" s="1"/>
  <c r="H1042" i="1"/>
  <c r="F1042" i="1"/>
  <c r="O1044" i="1"/>
  <c r="Q1044" i="1"/>
  <c r="R1044" i="1" s="1"/>
  <c r="P1044" i="1"/>
  <c r="A1045" i="1"/>
  <c r="K1044" i="1"/>
  <c r="N1044" i="1" s="1"/>
  <c r="R1043" i="1"/>
  <c r="G1043" i="1"/>
  <c r="H1043" i="1" l="1"/>
  <c r="Q1045" i="1"/>
  <c r="O1045" i="1"/>
  <c r="P1045" i="1"/>
  <c r="K1045" i="1"/>
  <c r="N1045" i="1" s="1"/>
  <c r="A1046" i="1"/>
  <c r="G1044" i="1"/>
  <c r="E1043" i="1"/>
  <c r="C1044" i="1"/>
  <c r="E1044" i="1"/>
  <c r="C1043" i="1"/>
  <c r="F1044" i="1" l="1"/>
  <c r="D1044" i="1"/>
  <c r="J1044" i="1" s="1"/>
  <c r="D1043" i="1"/>
  <c r="J1043" i="1" s="1"/>
  <c r="F1043" i="1"/>
  <c r="H1044" i="1"/>
  <c r="P1046" i="1"/>
  <c r="Q1046" i="1"/>
  <c r="R1046" i="1" s="1"/>
  <c r="O1046" i="1"/>
  <c r="A1047" i="1"/>
  <c r="K1046" i="1"/>
  <c r="N1046" i="1" s="1"/>
  <c r="R1045" i="1"/>
  <c r="E1045" i="1"/>
  <c r="F1045" i="1" l="1"/>
  <c r="P1047" i="1"/>
  <c r="Q1047" i="1"/>
  <c r="O1047" i="1"/>
  <c r="A1048" i="1"/>
  <c r="K1047" i="1"/>
  <c r="N1047" i="1" s="1"/>
  <c r="C1046" i="1"/>
  <c r="C1045" i="1"/>
  <c r="G1046" i="1"/>
  <c r="G1045" i="1"/>
  <c r="E1046" i="1"/>
  <c r="F1046" i="1" l="1"/>
  <c r="H1046" i="1"/>
  <c r="H1045" i="1"/>
  <c r="D1045" i="1"/>
  <c r="J1045" i="1" s="1"/>
  <c r="D1046" i="1"/>
  <c r="J1046" i="1" s="1"/>
  <c r="O1048" i="1"/>
  <c r="Q1048" i="1"/>
  <c r="R1048" i="1" s="1"/>
  <c r="P1048" i="1"/>
  <c r="A1049" i="1"/>
  <c r="K1048" i="1"/>
  <c r="N1048" i="1" s="1"/>
  <c r="R1047" i="1"/>
  <c r="C1047" i="1"/>
  <c r="D1047" i="1" l="1"/>
  <c r="J1047" i="1" s="1"/>
  <c r="P1049" i="1"/>
  <c r="Q1049" i="1"/>
  <c r="R1049" i="1" s="1"/>
  <c r="O1049" i="1"/>
  <c r="K1049" i="1"/>
  <c r="N1049" i="1" s="1"/>
  <c r="A1050" i="1"/>
  <c r="C1048" i="1"/>
  <c r="E1048" i="1"/>
  <c r="E1047" i="1"/>
  <c r="G1048" i="1"/>
  <c r="G1047" i="1"/>
  <c r="F1048" i="1" l="1"/>
  <c r="D1048" i="1"/>
  <c r="J1048" i="1" s="1"/>
  <c r="F1047" i="1"/>
  <c r="H1048" i="1"/>
  <c r="H1047" i="1"/>
  <c r="Q1050" i="1"/>
  <c r="P1050" i="1"/>
  <c r="O1050" i="1"/>
  <c r="K1050" i="1"/>
  <c r="N1050" i="1" s="1"/>
  <c r="A1051" i="1"/>
  <c r="G1049" i="1"/>
  <c r="C1049" i="1"/>
  <c r="E1049" i="1"/>
  <c r="F1049" i="1" l="1"/>
  <c r="H1049" i="1"/>
  <c r="D1049" i="1"/>
  <c r="J1049" i="1" s="1"/>
  <c r="Q1051" i="1"/>
  <c r="P1051" i="1"/>
  <c r="O1051" i="1"/>
  <c r="A1052" i="1"/>
  <c r="K1051" i="1"/>
  <c r="N1051" i="1" s="1"/>
  <c r="R1050" i="1"/>
  <c r="E1050" i="1"/>
  <c r="F1050" i="1" l="1"/>
  <c r="Q1052" i="1"/>
  <c r="O1052" i="1"/>
  <c r="P1052" i="1"/>
  <c r="A1053" i="1"/>
  <c r="K1052" i="1"/>
  <c r="N1052" i="1" s="1"/>
  <c r="R1051" i="1"/>
  <c r="E1051" i="1"/>
  <c r="G1051" i="1"/>
  <c r="C1051" i="1"/>
  <c r="C1050" i="1"/>
  <c r="G1050" i="1"/>
  <c r="D1050" i="1" l="1"/>
  <c r="J1050" i="1" s="1"/>
  <c r="F1051" i="1"/>
  <c r="H1051" i="1"/>
  <c r="H1050" i="1"/>
  <c r="D1051" i="1"/>
  <c r="J1051" i="1" s="1"/>
  <c r="Q1053" i="1"/>
  <c r="O1053" i="1"/>
  <c r="P1053" i="1"/>
  <c r="A1054" i="1"/>
  <c r="K1053" i="1"/>
  <c r="N1053" i="1" s="1"/>
  <c r="R1052" i="1"/>
  <c r="G1052" i="1"/>
  <c r="H1052" i="1" l="1"/>
  <c r="P1054" i="1"/>
  <c r="O1054" i="1"/>
  <c r="Q1054" i="1"/>
  <c r="R1054" i="1" s="1"/>
  <c r="A1055" i="1"/>
  <c r="R1053" i="1"/>
  <c r="G1053" i="1"/>
  <c r="E1053" i="1"/>
  <c r="E1052" i="1"/>
  <c r="C1052" i="1"/>
  <c r="H1053" i="1" l="1"/>
  <c r="F1053" i="1"/>
  <c r="D1052" i="1"/>
  <c r="J1052" i="1" s="1"/>
  <c r="F1052" i="1"/>
  <c r="O1055" i="1"/>
  <c r="Q1055" i="1"/>
  <c r="R1055" i="1" s="1"/>
  <c r="P1055" i="1"/>
  <c r="A1056" i="1"/>
  <c r="K1055" i="1"/>
  <c r="C1054" i="1"/>
  <c r="C1053" i="1"/>
  <c r="G1054" i="1"/>
  <c r="E1054" i="1"/>
  <c r="J1055" i="1" l="1"/>
  <c r="N1055" i="1"/>
  <c r="H1054" i="1"/>
  <c r="I1054" i="1" s="1"/>
  <c r="D1053" i="1"/>
  <c r="J1053" i="1" s="1"/>
  <c r="D1054" i="1"/>
  <c r="F1054" i="1"/>
  <c r="O1056" i="1"/>
  <c r="Q1056" i="1"/>
  <c r="P1056" i="1"/>
  <c r="K1056" i="1"/>
  <c r="A1057" i="1"/>
  <c r="G1055" i="1"/>
  <c r="E1055" i="1"/>
  <c r="C1055" i="1"/>
  <c r="J1056" i="1" l="1"/>
  <c r="N1056" i="1"/>
  <c r="H1055" i="1"/>
  <c r="F1055" i="1"/>
  <c r="D1055" i="1"/>
  <c r="P1057" i="1"/>
  <c r="O1057" i="1"/>
  <c r="Q1057" i="1"/>
  <c r="A1058" i="1"/>
  <c r="K1057" i="1"/>
  <c r="N1057" i="1" s="1"/>
  <c r="R1056" i="1"/>
  <c r="K1054" i="1"/>
  <c r="C1056" i="1"/>
  <c r="E1056" i="1"/>
  <c r="G1056" i="1"/>
  <c r="J1054" i="1" l="1"/>
  <c r="N1054" i="1"/>
  <c r="H1056" i="1"/>
  <c r="F1056" i="1"/>
  <c r="D1056" i="1"/>
  <c r="Q1058" i="1"/>
  <c r="R1058" i="1" s="1"/>
  <c r="O1058" i="1"/>
  <c r="P1058" i="1"/>
  <c r="A1059" i="1"/>
  <c r="K1058" i="1"/>
  <c r="N1058" i="1" s="1"/>
  <c r="R1057" i="1"/>
  <c r="E1057" i="1"/>
  <c r="F1057" i="1" l="1"/>
  <c r="P1059" i="1"/>
  <c r="Q1059" i="1"/>
  <c r="R1059" i="1" s="1"/>
  <c r="O1059" i="1"/>
  <c r="A1060" i="1"/>
  <c r="K1059" i="1"/>
  <c r="N1059" i="1" s="1"/>
  <c r="E1058" i="1"/>
  <c r="C1057" i="1"/>
  <c r="G1057" i="1"/>
  <c r="C1058" i="1"/>
  <c r="G1058" i="1"/>
  <c r="H1058" i="1" l="1"/>
  <c r="F1058" i="1"/>
  <c r="H1057" i="1"/>
  <c r="D1058" i="1"/>
  <c r="J1058" i="1" s="1"/>
  <c r="D1057" i="1"/>
  <c r="J1057" i="1" s="1"/>
  <c r="Q1060" i="1"/>
  <c r="O1060" i="1"/>
  <c r="P1060" i="1"/>
  <c r="A1061" i="1"/>
  <c r="K1060" i="1"/>
  <c r="N1060" i="1" s="1"/>
  <c r="E1059" i="1"/>
  <c r="G1059" i="1"/>
  <c r="C1059" i="1"/>
  <c r="F1059" i="1" l="1"/>
  <c r="D1059" i="1"/>
  <c r="J1059" i="1" s="1"/>
  <c r="H1059" i="1"/>
  <c r="R1060" i="1"/>
  <c r="P1061" i="1"/>
  <c r="O1061" i="1"/>
  <c r="Q1061" i="1"/>
  <c r="R1061" i="1" s="1"/>
  <c r="A1062" i="1"/>
  <c r="K1061" i="1"/>
  <c r="N1061" i="1" s="1"/>
  <c r="G1060" i="1"/>
  <c r="E1060" i="1"/>
  <c r="C1060" i="1"/>
  <c r="D1060" i="1" l="1"/>
  <c r="J1060" i="1" s="1"/>
  <c r="H1060" i="1"/>
  <c r="F1060" i="1"/>
  <c r="P1062" i="1"/>
  <c r="Q1062" i="1"/>
  <c r="O1062" i="1"/>
  <c r="A1063" i="1"/>
  <c r="K1062" i="1"/>
  <c r="N1062" i="1" s="1"/>
  <c r="E1061" i="1"/>
  <c r="C1061" i="1"/>
  <c r="G1061" i="1"/>
  <c r="H1061" i="1" l="1"/>
  <c r="D1061" i="1"/>
  <c r="J1061" i="1" s="1"/>
  <c r="F1061" i="1"/>
  <c r="Q1063" i="1"/>
  <c r="P1063" i="1"/>
  <c r="O1063" i="1"/>
  <c r="A1064" i="1"/>
  <c r="K1063" i="1"/>
  <c r="N1063" i="1" s="1"/>
  <c r="R1062" i="1"/>
  <c r="G1062" i="1"/>
  <c r="H1062" i="1" l="1"/>
  <c r="O1064" i="1"/>
  <c r="Q1064" i="1"/>
  <c r="P1064" i="1"/>
  <c r="K1064" i="1"/>
  <c r="N1064" i="1" s="1"/>
  <c r="A1065" i="1"/>
  <c r="R1063" i="1"/>
  <c r="C1063" i="1"/>
  <c r="E1062" i="1"/>
  <c r="E1063" i="1"/>
  <c r="G1063" i="1"/>
  <c r="C1062" i="1"/>
  <c r="H1063" i="1" l="1"/>
  <c r="D1063" i="1"/>
  <c r="J1063" i="1" s="1"/>
  <c r="F1062" i="1"/>
  <c r="D1062" i="1"/>
  <c r="J1062" i="1" s="1"/>
  <c r="F1063" i="1"/>
  <c r="P1065" i="1"/>
  <c r="Q1065" i="1"/>
  <c r="R1065" i="1" s="1"/>
  <c r="O1065" i="1"/>
  <c r="A1066" i="1"/>
  <c r="K1065" i="1"/>
  <c r="N1065" i="1" s="1"/>
  <c r="R1064" i="1"/>
  <c r="G1064" i="1"/>
  <c r="H1064" i="1" l="1"/>
  <c r="Q1066" i="1"/>
  <c r="R1066" i="1" s="1"/>
  <c r="O1066" i="1"/>
  <c r="P1066" i="1"/>
  <c r="A1067" i="1"/>
  <c r="K1066" i="1"/>
  <c r="N1066" i="1" s="1"/>
  <c r="E1065" i="1"/>
  <c r="G1065" i="1"/>
  <c r="C1064" i="1"/>
  <c r="E1064" i="1"/>
  <c r="C1065" i="1"/>
  <c r="F1064" i="1" l="1"/>
  <c r="D1064" i="1"/>
  <c r="J1064" i="1" s="1"/>
  <c r="D1065" i="1"/>
  <c r="J1065" i="1" s="1"/>
  <c r="H1065" i="1"/>
  <c r="F1065" i="1"/>
  <c r="Q1067" i="1"/>
  <c r="R1067" i="1" s="1"/>
  <c r="P1067" i="1"/>
  <c r="O1067" i="1"/>
  <c r="A1068" i="1"/>
  <c r="K1067" i="1"/>
  <c r="N1067" i="1" s="1"/>
  <c r="C1066" i="1"/>
  <c r="G1066" i="1"/>
  <c r="E1066" i="1"/>
  <c r="H1066" i="1" l="1"/>
  <c r="F1066" i="1"/>
  <c r="D1066" i="1"/>
  <c r="J1066" i="1" s="1"/>
  <c r="Q1068" i="1"/>
  <c r="O1068" i="1"/>
  <c r="P1068" i="1"/>
  <c r="A1069" i="1"/>
  <c r="K1068" i="1"/>
  <c r="N1068" i="1" s="1"/>
  <c r="G1067" i="1"/>
  <c r="E1067" i="1"/>
  <c r="C1067" i="1"/>
  <c r="D1067" i="1" l="1"/>
  <c r="J1067" i="1" s="1"/>
  <c r="F1067" i="1"/>
  <c r="H1067" i="1"/>
  <c r="O1069" i="1"/>
  <c r="Q1069" i="1"/>
  <c r="P1069" i="1"/>
  <c r="A1070" i="1"/>
  <c r="R1068" i="1"/>
  <c r="C1068" i="1"/>
  <c r="G1068" i="1"/>
  <c r="E1068" i="1"/>
  <c r="D1068" i="1" l="1"/>
  <c r="J1068" i="1" s="1"/>
  <c r="H1068" i="1"/>
  <c r="F1068" i="1"/>
  <c r="P1070" i="1"/>
  <c r="O1070" i="1"/>
  <c r="Q1070" i="1"/>
  <c r="R1070" i="1" s="1"/>
  <c r="A1071" i="1"/>
  <c r="J1070" i="1"/>
  <c r="R1069" i="1"/>
  <c r="C1069" i="1"/>
  <c r="D1069" i="1" l="1"/>
  <c r="P1071" i="1"/>
  <c r="O1071" i="1"/>
  <c r="Q1071" i="1"/>
  <c r="R1071" i="1" s="1"/>
  <c r="J1071" i="1"/>
  <c r="G1070" i="1"/>
  <c r="E1070" i="1"/>
  <c r="C1070" i="1"/>
  <c r="G1069" i="1"/>
  <c r="E1069" i="1"/>
  <c r="H1070" i="1" l="1"/>
  <c r="D1070" i="1"/>
  <c r="F1070" i="1"/>
  <c r="H1069" i="1"/>
  <c r="I1069" i="1" s="1"/>
  <c r="B1141" i="1" s="1"/>
  <c r="F1069" i="1"/>
  <c r="G1071" i="1"/>
  <c r="E1071" i="1"/>
  <c r="C1071" i="1"/>
  <c r="D1071" i="1" l="1"/>
  <c r="B1080" i="1"/>
  <c r="B1082" i="1"/>
  <c r="B1083" i="1"/>
  <c r="B1084" i="1"/>
  <c r="B1085" i="1"/>
  <c r="F1071" i="1"/>
  <c r="H1071" i="1"/>
  <c r="K1069" i="1"/>
  <c r="N1069" i="1" s="1"/>
  <c r="J1069" i="1"/>
  <c r="B1136" i="1"/>
  <c r="A1136" i="1" s="1" a="1"/>
  <c r="A1136" i="1" s="1"/>
  <c r="B1152" i="1"/>
  <c r="B1137" i="1"/>
  <c r="B1138" i="1"/>
  <c r="B1142" i="1"/>
  <c r="B1139" i="1"/>
  <c r="B1143" i="1"/>
  <c r="B1140" i="1"/>
  <c r="B1144" i="1"/>
  <c r="C1080" i="1" l="1"/>
  <c r="C1082" i="1"/>
  <c r="B5" i="3" s="1"/>
  <c r="B7" i="3" s="1"/>
  <c r="B9" i="3" s="1"/>
  <c r="C1083" i="1"/>
  <c r="C1091" i="1" s="1"/>
  <c r="B1149" i="1" s="1"/>
  <c r="C1084" i="1"/>
  <c r="C1085" i="1"/>
  <c r="B115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tc={019626e3-5082-4b4f-b4c1-1aa37ae050bc}</author>
    <author>tc={13283298-b33c-4b92-8c6a-2563e82ad24e}</author>
    <author>tc={47f7e431-86d1-4a71-9078-7a343646db6d}</author>
  </authors>
  <commentList>
    <comment ref="E181" authorId="0" shapeId="0" xr:uid="{019626E3-5082-4B4F-B4C1-1AA37AE050BC}">
      <text>
        <t>[Threaded comment]
Your version of Excel allows you to read this threaded comment; however, any edits to it will get removed if the file is opened in a newer version of Excel. Learn more: https://go.microsoft.com/fwlink/?linkid=870924
Comment:
    The 2017 Integrated Water Resources Plan calculates this amount to be 151559 af.</t>
      </text>
    </comment>
    <comment ref="F181" authorId="1" shapeId="0" xr:uid="{13283298-B33C-4B92-8C6A-2563E82AD24E}">
      <text>
        <t>[Threaded comment]
Your version of Excel allows you to read this threaded comment; however, any edits to it will get removed if the file is opened in a newer version of Excel. Learn more: https://go.microsoft.com/fwlink/?linkid=870924
Comment:
    The 2017 Integrated Water Resources Plan calculates this amount to be 53772 af.</t>
      </text>
    </comment>
    <comment ref="B1145" authorId="2" shapeId="0" xr:uid="{47F7E431-86D1-4A71-9078-7A343646DB6D}">
      <text>
        <t>[Threaded comment]
Your version of Excel allows you to read this threaded comment; however, any edits to it will get removed if the file is opened in a newer version of Excel. Learn more: https://go.microsoft.com/fwlink/?linkid=870924
Comment:
    Using this value as it aligns with the maximum demand over the last 20 years that indicates a trend of less water demand, and had been used in the 2017 report for planning purposes.</t>
      </text>
    </comment>
  </commentList>
</comments>
</file>

<file path=xl/sharedStrings.xml><?xml version="1.0" encoding="utf-8"?>
<sst xmlns="http://schemas.openxmlformats.org/spreadsheetml/2006/main" count="1629" uniqueCount="431">
  <si>
    <t>Summary by Month</t>
  </si>
  <si>
    <t>Indicates a different capacity value than the previous month</t>
  </si>
  <si>
    <t>Jan</t>
  </si>
  <si>
    <t>Feb</t>
  </si>
  <si>
    <t>Mar</t>
  </si>
  <si>
    <t>Apr</t>
  </si>
  <si>
    <t>May</t>
  </si>
  <si>
    <t>Jun</t>
  </si>
  <si>
    <t>Jul</t>
  </si>
  <si>
    <t>Aug</t>
  </si>
  <si>
    <t>Sep</t>
  </si>
  <si>
    <t>Oct</t>
  </si>
  <si>
    <t>Nov</t>
  </si>
  <si>
    <t>Dec</t>
  </si>
  <si>
    <t>(YE)&amp; Min Sto</t>
  </si>
  <si>
    <t>Avg</t>
  </si>
  <si>
    <t>Max</t>
  </si>
  <si>
    <t>Total Capacity (Gal)</t>
  </si>
  <si>
    <t>Total in Storage (Gal)</t>
  </si>
  <si>
    <t>Total Demand (Gal)</t>
  </si>
  <si>
    <t>Total Capacity (MG)</t>
  </si>
  <si>
    <t>Total in Storage (MG)</t>
  </si>
  <si>
    <t>Colorado Springs Utilities Water Supply</t>
  </si>
  <si>
    <t>Updated:</t>
  </si>
  <si>
    <t>By:</t>
  </si>
  <si>
    <t>Katharine Anderson</t>
  </si>
  <si>
    <t>This spreadsheet is created predominantly from the December 2019 Water Rights Yield Assessment Report for Colorado Springs Utilitites, prepared by SGM.</t>
  </si>
  <si>
    <t>Water Supply (Study Period: 1945 -2008 for many of the local systems, and 1950-2008 for some local systems)</t>
  </si>
  <si>
    <t>Water System</t>
  </si>
  <si>
    <t>Water Right</t>
  </si>
  <si>
    <t>Water Court Case No. or related Structure WDID</t>
  </si>
  <si>
    <t>Rate Amt (CFS)</t>
  </si>
  <si>
    <t>Average Yield for 1950-2008 (AF)</t>
  </si>
  <si>
    <t>Dry Year / 2002 Vol. Yield (AF)</t>
  </si>
  <si>
    <t>Minimum Vol (AF)</t>
  </si>
  <si>
    <t>Adj Date</t>
  </si>
  <si>
    <t>Appr Date</t>
  </si>
  <si>
    <t>Comments</t>
  </si>
  <si>
    <t>North Slope</t>
  </si>
  <si>
    <t>Stubbs and Miller</t>
  </si>
  <si>
    <t xml:space="preserve"> French Creek Diversion (WDID 1000574),
Cascade Creek Diversion (WDID 1000572),
Crystal Creek Diversion (WDID 1000573),
North Catamount Creek Diversion (WDID 1000575), and
South Catamount Creek Diversion (WDID 1000576).</t>
  </si>
  <si>
    <t>1882-02-15</t>
  </si>
  <si>
    <t>1861-12-31</t>
  </si>
  <si>
    <t>Fountain Ditch</t>
  </si>
  <si>
    <t>1863-02-01</t>
  </si>
  <si>
    <t>Total Capacity</t>
  </si>
  <si>
    <t>Harmes Ditch (Ute pass)</t>
  </si>
  <si>
    <t>Total in Storage</t>
  </si>
  <si>
    <t>1861-03-20</t>
  </si>
  <si>
    <t>Total Demand</t>
  </si>
  <si>
    <t>Eder Ditch</t>
  </si>
  <si>
    <t>1862-01-01</t>
  </si>
  <si>
    <t>Whipple Ditch</t>
  </si>
  <si>
    <t>1862-03-15</t>
  </si>
  <si>
    <t>Harmes Enlargement</t>
  </si>
  <si>
    <t>1872-12-31</t>
  </si>
  <si>
    <t>Lincoln Ditch</t>
  </si>
  <si>
    <t>1861-09-21</t>
  </si>
  <si>
    <t>Banning Ditch</t>
  </si>
  <si>
    <t>1862-04-01</t>
  </si>
  <si>
    <t>Lincoln Ditch Enlargement</t>
  </si>
  <si>
    <t>1864-12-31</t>
  </si>
  <si>
    <t>Ruxton</t>
  </si>
  <si>
    <t>Toof Ditch</t>
  </si>
  <si>
    <t>Ruxton Creek System Exchange WDID 1002805</t>
  </si>
  <si>
    <t>1896-03-23</t>
  </si>
  <si>
    <t>1860-02-20</t>
  </si>
  <si>
    <t>The yield represents the sum of yield from the direct diversion rights and water diverted under the storage rights</t>
  </si>
  <si>
    <t>Flanagan Ditch</t>
  </si>
  <si>
    <t>1860-04-01</t>
  </si>
  <si>
    <t>Harmes Ditch</t>
  </si>
  <si>
    <t>Owen and Hall</t>
  </si>
  <si>
    <t>1862-12-31</t>
  </si>
  <si>
    <t>Harmes Ditch Enlargement</t>
  </si>
  <si>
    <t>Colorado Springs Water Works Ditch</t>
  </si>
  <si>
    <t>1878-10-01</t>
  </si>
  <si>
    <t>TF Irrigation Use</t>
  </si>
  <si>
    <t>1883-08-23</t>
  </si>
  <si>
    <t>Ruxton PL WDID 1000581</t>
  </si>
  <si>
    <t>Colo Spgs  PL</t>
  </si>
  <si>
    <t>Dark Canyon Ditch</t>
  </si>
  <si>
    <t>1893-09-28</t>
  </si>
  <si>
    <t>33rd Street</t>
  </si>
  <si>
    <t>Harmes Ditch (El Paso Canal) - alt. point of div.</t>
  </si>
  <si>
    <t>33rd Street Intake WDID 1000883; Exchange WDID 1002800</t>
  </si>
  <si>
    <t>The diversions at alt. points shall not exceed a total of 13.93 cfs, and cannot be made at the alt. point and original point simultaneously.</t>
  </si>
  <si>
    <t>Bley Ditch (El Paso Canal)  - alt. point of div.</t>
  </si>
  <si>
    <t>1861-03-21</t>
  </si>
  <si>
    <t>Sheldon Ditch (El Paso Canal)  - alt. point of div.</t>
  </si>
  <si>
    <t>1863-12-31</t>
  </si>
  <si>
    <t>Anthony Bott and Chambers</t>
  </si>
  <si>
    <t>1864-03-21</t>
  </si>
  <si>
    <t>El Paso Canal Pipeline</t>
  </si>
  <si>
    <t>1871-09-21</t>
  </si>
  <si>
    <t>AnthonyBott and Chambers (Enlargement) (El Paso Canal)  - alt. point of div.</t>
  </si>
  <si>
    <t>1881-04-30</t>
  </si>
  <si>
    <t>Bear Creek</t>
  </si>
  <si>
    <t>Ditch Number 1</t>
  </si>
  <si>
    <t>15CW3008; Bear Creek Exchange WDID 1002801</t>
  </si>
  <si>
    <t>Matthews Ditch</t>
  </si>
  <si>
    <t>1863-03-21</t>
  </si>
  <si>
    <t>Wellesley and Howbert Ditch</t>
  </si>
  <si>
    <t>1866-09-21</t>
  </si>
  <si>
    <t>Wellesley and Fisher Ditch</t>
  </si>
  <si>
    <t>1875-03-21</t>
  </si>
  <si>
    <t>Bear Creek Pipeline WDID 1000535</t>
  </si>
  <si>
    <t>1889-04-15</t>
  </si>
  <si>
    <t>Pikeview</t>
  </si>
  <si>
    <t>Banning Ditch (Monument Creek Pipeline)</t>
  </si>
  <si>
    <t>11CW83 abandoned some water from Pikeview Res. no. 2; Pikeview system exchange WDID 1002804</t>
  </si>
  <si>
    <t>Welty Ditch</t>
  </si>
  <si>
    <t>1867-06-01</t>
  </si>
  <si>
    <t>Monument Ditch no. 2½</t>
  </si>
  <si>
    <t>1871-06-01</t>
  </si>
  <si>
    <t>Monument Creek Pipeline (WDID1000506)</t>
  </si>
  <si>
    <t>Northfield</t>
  </si>
  <si>
    <t>Northfield System Exchange WDID 1002803</t>
  </si>
  <si>
    <t>Stubbs and Miller Ditch</t>
  </si>
  <si>
    <t>W W Jones Ditch No 1</t>
  </si>
  <si>
    <t>1869-03-21</t>
  </si>
  <si>
    <t>Blogett Ditch</t>
  </si>
  <si>
    <t>1872-05-01</t>
  </si>
  <si>
    <t>Lennox Ditch</t>
  </si>
  <si>
    <t>1873-09-21</t>
  </si>
  <si>
    <t>Head of Creek Irrigating Ditch</t>
  </si>
  <si>
    <t>1876-12-31</t>
  </si>
  <si>
    <t>Clarks Ditch No 1</t>
  </si>
  <si>
    <t>Polar Star Ditch</t>
  </si>
  <si>
    <t>1882-01-03</t>
  </si>
  <si>
    <t>Austin Bluffs Pipeline (Pine Valley Diversion, WDID 1000659)</t>
  </si>
  <si>
    <t>1889-10-16</t>
  </si>
  <si>
    <t>South Suburban</t>
  </si>
  <si>
    <t>Cheyenne Ditch</t>
  </si>
  <si>
    <t>South Cheyenne Pipeline WDID 1000537; South Suburban System Exchange WDID 1002806</t>
  </si>
  <si>
    <t>1860-09-01</t>
  </si>
  <si>
    <t>USGS maintains a gage (USGS 07105490) downstream of Utilities’ infrastructure on Cheyenne Creek.</t>
  </si>
  <si>
    <t>Lowry Ditch</t>
  </si>
  <si>
    <t>Cheyenne Ditch Enlargement</t>
  </si>
  <si>
    <t>Harris Ditch</t>
  </si>
  <si>
    <t>1863-03-01</t>
  </si>
  <si>
    <t>Wolf Ditch</t>
  </si>
  <si>
    <t>Alvord Ditch</t>
  </si>
  <si>
    <t>1863-05-10</t>
  </si>
  <si>
    <t>Lowry Ditch Enlargement</t>
  </si>
  <si>
    <t>Harlan Lowry Ditch</t>
  </si>
  <si>
    <t>1872-06-21</t>
  </si>
  <si>
    <t>North Cheyenne PL</t>
  </si>
  <si>
    <t>1883-04-12</t>
  </si>
  <si>
    <t>1890-03-01</t>
  </si>
  <si>
    <t>Mesa Pipeline</t>
  </si>
  <si>
    <t>John Wolf Ditch</t>
  </si>
  <si>
    <t>Dixon Ditch</t>
  </si>
  <si>
    <t>1865-09-21</t>
  </si>
  <si>
    <t>South Slope</t>
  </si>
  <si>
    <t>Conley</t>
  </si>
  <si>
    <t>Delivered via St. John's Tunnel WDID 1004613</t>
  </si>
  <si>
    <t>1861-03-30</t>
  </si>
  <si>
    <t>Yield represents the sum of yield from the storage rights as well as water diverted under the direct diversion rights in the system.</t>
  </si>
  <si>
    <t>Glendale</t>
  </si>
  <si>
    <t>1894-02-03</t>
  </si>
  <si>
    <t>1861-04-15</t>
  </si>
  <si>
    <t>Baltiff</t>
  </si>
  <si>
    <t>1864-03-31</t>
  </si>
  <si>
    <t>McClure</t>
  </si>
  <si>
    <t>1872-01-02</t>
  </si>
  <si>
    <t>Thomas Patton #2</t>
  </si>
  <si>
    <t>1871-04-15</t>
  </si>
  <si>
    <t>1872-04-15</t>
  </si>
  <si>
    <t>1874-05-01</t>
  </si>
  <si>
    <t>Hight</t>
  </si>
  <si>
    <t>1877-04-16</t>
  </si>
  <si>
    <t>Rosemont</t>
  </si>
  <si>
    <t>Rosemont Pipeline WDID 1200538; Broadmoor Pipeline WDID 1004612.
Case no. CA13801</t>
  </si>
  <si>
    <t>1865-03-31</t>
  </si>
  <si>
    <t>Johnson and Merit</t>
  </si>
  <si>
    <t>1865-04-15</t>
  </si>
  <si>
    <t>Toof Ext. Ditch</t>
  </si>
  <si>
    <t>1871-10-01</t>
  </si>
  <si>
    <t>McClure Ditch</t>
  </si>
  <si>
    <t>1873-01-31</t>
  </si>
  <si>
    <t>Morey Ext. #1 Ditch</t>
  </si>
  <si>
    <t>1873-04-01</t>
  </si>
  <si>
    <t>Darlington Ditch</t>
  </si>
  <si>
    <t>1873-11-01</t>
  </si>
  <si>
    <t>Kelley Ditch 1st ext.</t>
  </si>
  <si>
    <t>1886-04-15</t>
  </si>
  <si>
    <t>Kelley Ditch 2nd ext.</t>
  </si>
  <si>
    <t>1897-12-10</t>
  </si>
  <si>
    <t>Morey Ext. #2 Ditch</t>
  </si>
  <si>
    <t>Gould Creek Diversion WDID 1200578</t>
  </si>
  <si>
    <t>Southslope/Rosemont</t>
  </si>
  <si>
    <t>Glendale Ditch</t>
  </si>
  <si>
    <t>Not in the 2019 Yield Estimate Report for some reason. Some of these look like they may be duplicates of the South Slope and Rosemont Water Systems, but others do not look to be repeated.</t>
  </si>
  <si>
    <t>Total Capacity. MG</t>
  </si>
  <si>
    <t>Total in Storage, MG</t>
  </si>
  <si>
    <t>Peggy Ditch</t>
  </si>
  <si>
    <t>Total Demand, GAL</t>
  </si>
  <si>
    <t>1861-05-20</t>
  </si>
  <si>
    <t>Johnson Ditch</t>
  </si>
  <si>
    <t>1864-05-20</t>
  </si>
  <si>
    <t>1865-05-01</t>
  </si>
  <si>
    <t>Morey Ditch</t>
  </si>
  <si>
    <t>1865-05-24</t>
  </si>
  <si>
    <t>Thomas Patton Ditch No 1</t>
  </si>
  <si>
    <t>Hulbert Ditch</t>
  </si>
  <si>
    <t>1871-05-02</t>
  </si>
  <si>
    <t>Winbourn Ditch</t>
  </si>
  <si>
    <t>1871-12-20</t>
  </si>
  <si>
    <t>Banta &amp; Merit Ditch</t>
  </si>
  <si>
    <t>1873-01-02</t>
  </si>
  <si>
    <t>Johnson &amp; Merit Ditch</t>
  </si>
  <si>
    <t>R D Williams Ditch No 1</t>
  </si>
  <si>
    <t>1873-05-31</t>
  </si>
  <si>
    <t>Old Bear Ditch</t>
  </si>
  <si>
    <t>1874-02-28</t>
  </si>
  <si>
    <t>1875-04-15</t>
  </si>
  <si>
    <t>Minton Ditch</t>
  </si>
  <si>
    <t>1876-01-03</t>
  </si>
  <si>
    <t>Coffman Ditch</t>
  </si>
  <si>
    <t>1876-05-15</t>
  </si>
  <si>
    <t>1876-05-31</t>
  </si>
  <si>
    <t>Kelley Ditch</t>
  </si>
  <si>
    <t>1877-04-18</t>
  </si>
  <si>
    <t>1878-05-01</t>
  </si>
  <si>
    <t>1880-12-31</t>
  </si>
  <si>
    <t>Curtis Ditch</t>
  </si>
  <si>
    <t>1881-03-14</t>
  </si>
  <si>
    <t>Park Ditch</t>
  </si>
  <si>
    <t>1882-01-19</t>
  </si>
  <si>
    <t>West Hughes Ditch</t>
  </si>
  <si>
    <t>1883-04-16</t>
  </si>
  <si>
    <t>Fountain Creek</t>
  </si>
  <si>
    <t>Not in the 2019 Yield Estimate Report because the water rights "have not been changed for use within Utilities' municipal system"</t>
  </si>
  <si>
    <t>Owen and Hall Ditch</t>
  </si>
  <si>
    <t>Chilcott Ditch (9 of 105 shares)</t>
  </si>
  <si>
    <t>15CW3001</t>
  </si>
  <si>
    <t>1882-03-06</t>
  </si>
  <si>
    <t>1866-03-21</t>
  </si>
  <si>
    <t>1874-03-21</t>
  </si>
  <si>
    <t>Fountain Mutual Ditch (144 of 5,793 shares) - Fountain Mutual Irrigation Company (FMIC)</t>
  </si>
  <si>
    <t>15CW3002, 95CW3, also see Security's case no. 90CW28;</t>
  </si>
  <si>
    <t>CSU owns 144 FMIC shares. Yield determined by summarizing ditch diversion records on a monthly basis during the study period. More is diverted in March - September (70%+) than October-February (between 40% and 66%). The dry year yield is limited by the terms and conditions of the decree and indicates 1 af per share, The average amount assumes 0.7 af per share, which is what will be used as the baseline amount for this water right since it is smaller than the amount in the dry 2002 year (most of the water right happens in the winter rather than the summer when the drought hit the hardest)</t>
  </si>
  <si>
    <t>1863-02-11</t>
  </si>
  <si>
    <t>1866-12-31</t>
  </si>
  <si>
    <t>1867-12-31</t>
  </si>
  <si>
    <t>1874-09-21</t>
  </si>
  <si>
    <t>Colorado Canal</t>
  </si>
  <si>
    <t>Colorado Canal (28,012.76 of 49,638.98 shares) WDID 1700540</t>
  </si>
  <si>
    <t>Lake Henry WDID 1703524, Lake Meredith WDID 1703525</t>
  </si>
  <si>
    <t>1890-06-09</t>
  </si>
  <si>
    <t>Represent the Utilities' 59% average share of Colorado Canal Yield.</t>
  </si>
  <si>
    <t>Turquoise Reservoir - Colorado Gulch Placer</t>
  </si>
  <si>
    <t>Colorado Gulch Placer; Colorado Fuel and Iron (CF&amp;I)</t>
  </si>
  <si>
    <t>86CW117, 81CW2, 86CW117; 16CW3056 (pending) w/ SWSP</t>
  </si>
  <si>
    <t>1864-07-01</t>
  </si>
  <si>
    <t>Colorado Fuel and Iron (CF&amp;I) Storage System. Pending case no.  16CW3056 seeks to add new replacement sources for return flow obligations. Amount in this table shows annual stored water not owed as return flows. The 2002 amount is the water stored in 2002, even though the return flows owed from that water were owed on a different schedule. Because of that, this spreadsheet will use the average amount instead of the dry-year amount because it is smaller.</t>
  </si>
  <si>
    <t>Other water sources</t>
  </si>
  <si>
    <t>Name</t>
  </si>
  <si>
    <t>Source</t>
  </si>
  <si>
    <t>Case No.</t>
  </si>
  <si>
    <t>LAWMA Sharing Agreement (2018)</t>
  </si>
  <si>
    <t>Fort Lyon Canal Company (FLCC)</t>
  </si>
  <si>
    <t>19CW3036 (still pending)</t>
  </si>
  <si>
    <t>Cannot include until decreed; "Utilities anticipates using this supply primary as a resource for drought recovery." Therefore, if decreed, suggest using the smaller amount to represent availability during an actual dry year, for planning purposes, rather than the recovery amount available after the dry year has passed. Or, potentially excluding if not meant to be a supply for planning purposes (read final decree)</t>
  </si>
  <si>
    <t>Fryingpan Arkansas Project</t>
  </si>
  <si>
    <t>Transmountain Diversion from Frying Pan Creek to the Arkansas River Watershed</t>
  </si>
  <si>
    <t>"Long term contract" included in the 2017 report, but not included in the 2019 report.</t>
  </si>
  <si>
    <t>Homestake Project System</t>
  </si>
  <si>
    <t>Homesatake Creek and its tributaries (Colorado River Basin)</t>
  </si>
  <si>
    <t>Homestake Tunnel and delivered to Lake Fork Creek, stored in Turquouse River.</t>
  </si>
  <si>
    <t>Utilities owns 50% of the water rights in the Homestake Project System (Aurora owns the other 50%). The amount in this table is the total yield fro the project divided by the Utilities' 50% share.</t>
  </si>
  <si>
    <t>French Creek</t>
  </si>
  <si>
    <t>Fancy Creek</t>
  </si>
  <si>
    <t>Missouri Creek</t>
  </si>
  <si>
    <t>Sopris Creek</t>
  </si>
  <si>
    <t>Homestake Tunnel (Seepage &amp; Interception)</t>
  </si>
  <si>
    <t>Homestake Creek</t>
  </si>
  <si>
    <t>Miscellaneious along Homestake Conduit</t>
  </si>
  <si>
    <t>East Fork Homestake Creek</t>
  </si>
  <si>
    <t>Homestake Tunnel</t>
  </si>
  <si>
    <t>Homestake Reservoir</t>
  </si>
  <si>
    <t>Twin Lakes Project (Independence Pass Tunnel)</t>
  </si>
  <si>
    <t>Colorado River Basin Transmountain Water Rights</t>
  </si>
  <si>
    <t>Lincoln Gulch</t>
  </si>
  <si>
    <t>Tabor Gulch</t>
  </si>
  <si>
    <t>Roaring Fork</t>
  </si>
  <si>
    <t>Lost Man Creek</t>
  </si>
  <si>
    <t>Grizzly Reservoir</t>
  </si>
  <si>
    <t>Native Lake Creek Water Rights</t>
  </si>
  <si>
    <t>Twin Lakes Reservoir</t>
  </si>
  <si>
    <t>Twin Lakes Reservoir Enlargement</t>
  </si>
  <si>
    <t>Blue River Project (Hoosier Tunnel)</t>
  </si>
  <si>
    <t>Utilities is the sole owner of the Blue River Project, and the uield amount represnts the project yield based on a summary of the output from the Blue River Model 2019 Baseline scenario'</t>
  </si>
  <si>
    <t>East Hoosier Ditch</t>
  </si>
  <si>
    <t>West hoosier Ditch</t>
  </si>
  <si>
    <t>Blue River Ditch</t>
  </si>
  <si>
    <t>Crystal Ditch</t>
  </si>
  <si>
    <t>Spruce Ditch</t>
  </si>
  <si>
    <t>McCullough Ditch</t>
  </si>
  <si>
    <t>Hoosier Ditch</t>
  </si>
  <si>
    <t>Sumof Ditches</t>
  </si>
  <si>
    <t>Hoosier Tunnel</t>
  </si>
  <si>
    <t>Con-Hoosier upper Blue Lake (Upper Quandary) Reservoir</t>
  </si>
  <si>
    <t>South Platte River Basin Water rights:</t>
  </si>
  <si>
    <t>Montgomery Reservoir</t>
  </si>
  <si>
    <t>Total Supply Sources:</t>
  </si>
  <si>
    <t>From the 2017 Integrated Water Resources Plan, "The current raw water system can reliably meet a demand of 95,000 acre-feet/year (ac-ft/yr) and still meet level of service goals. Buildout demand is estimated to be about 136,000 ac-ft/yr so if Utilities expects to maintain level of service goals at Buildout, it will need to add supply and infrastructure to address this significant water supply gap of approximately 41,000 ac-ft/yr."</t>
  </si>
  <si>
    <t>Water Storage</t>
  </si>
  <si>
    <t>Water Court Case No.</t>
  </si>
  <si>
    <t>Vol Amt (AF)</t>
  </si>
  <si>
    <t>Lake Henry (6,923.15 of 8,967.58 shares)</t>
  </si>
  <si>
    <t>1891-12- 31</t>
  </si>
  <si>
    <t>Lake Meredith (21,084.75 of 40,621.39 shares)</t>
  </si>
  <si>
    <t>1898-03-09</t>
  </si>
  <si>
    <t>Quail Lake</t>
  </si>
  <si>
    <r>
      <rPr>
        <sz val="12"/>
        <color theme="1"/>
        <rFont val="Arial"/>
      </rPr>
      <t>Big Johnson Reservoir (</t>
    </r>
    <r>
      <rPr>
        <i/>
        <sz val="12"/>
        <color theme="1"/>
        <rFont val="Arial"/>
      </rPr>
      <t>pro rata</t>
    </r>
    <r>
      <rPr>
        <sz val="12"/>
        <color theme="1"/>
        <rFont val="Arial"/>
      </rPr>
      <t xml:space="preserve"> interest)</t>
    </r>
  </si>
  <si>
    <t>Corbin Reservoir</t>
  </si>
  <si>
    <t>1881-10-31</t>
  </si>
  <si>
    <t>Chipeta Lake</t>
  </si>
  <si>
    <t>1889-07-31</t>
  </si>
  <si>
    <t>South Catamount Reservoir WDID 1003644</t>
  </si>
  <si>
    <t>Crystal Reservoir WDID 1003667</t>
  </si>
  <si>
    <t>North Catamount Reservoir WDID 1003673</t>
  </si>
  <si>
    <t>Northfield Reservoir No 2 (Stanley Canyon Reservoir) WDID 1003910</t>
  </si>
  <si>
    <t>Northfield Reservoir No 1 (Austin Bluffs Reservoir) - WDID 1003671</t>
  </si>
  <si>
    <t>Northfield Reservoir No 4 (Nichols Reservoir) - WDID 1003674</t>
  </si>
  <si>
    <t>Northfield Reservoir # 5 (Rampart)</t>
  </si>
  <si>
    <t>Rampart Reservoir - WDID 1003670</t>
  </si>
  <si>
    <t>Pikeview Reservoir WDID 1003615</t>
  </si>
  <si>
    <t>1894-03-05</t>
  </si>
  <si>
    <t>Penrose Rosemont Reservoir 1st Enlargement</t>
  </si>
  <si>
    <t>Penrose Rosemont Reservoir 2nd Enlargement</t>
  </si>
  <si>
    <t>Penrose Rosemont Reservoir ("Penrose Reservoir" WDID 1003682, "Rosemont Reservoir" WDID 1203820)</t>
  </si>
  <si>
    <t>Highline Reservoir</t>
  </si>
  <si>
    <t>Bigtooth Reservoir</t>
  </si>
  <si>
    <t>Lake Moraine Reservoir</t>
  </si>
  <si>
    <t>1888-12-31</t>
  </si>
  <si>
    <t>Prospect Lake Reservoir</t>
  </si>
  <si>
    <t>1889-10-14</t>
  </si>
  <si>
    <t>Bighorn Reservoir (#7) WDID 1203816</t>
  </si>
  <si>
    <t>1890-06-10</t>
  </si>
  <si>
    <t>Boehmer Reservoir Enlargement</t>
  </si>
  <si>
    <t>Boehmer Reservoir (#2) WDID 1203813</t>
  </si>
  <si>
    <t>1893-09-01</t>
  </si>
  <si>
    <t>Wilson Reservoir (#8) WDID 1203817</t>
  </si>
  <si>
    <t>McReynolds Reservoir (#5) WDID 1203815</t>
  </si>
  <si>
    <t>Mason Reservoir (#4) WDID 1203814</t>
  </si>
  <si>
    <t>Mesa Reservoir No.1 (South Suburban Res) WDID 1003645</t>
  </si>
  <si>
    <t>Mt. Baldy Reservoir (Gold Camp Res) WDID 1003646)</t>
  </si>
  <si>
    <t>1889-04-01</t>
  </si>
  <si>
    <t>Turquoise Reservoir - CFI Storage</t>
  </si>
  <si>
    <t>Sugar Loaf Reservoir</t>
  </si>
  <si>
    <t>Twin Lakes</t>
  </si>
  <si>
    <t>Twin Lakes Reservoir (27,119.693 of 49,588.965 shares)</t>
  </si>
  <si>
    <t>1896-12-15</t>
  </si>
  <si>
    <t>Twin Lakes Reservoir enlargement 
(27,119.693 of 49,588.965 shares)</t>
  </si>
  <si>
    <t>1897-03-29</t>
  </si>
  <si>
    <t>Williams Creek</t>
  </si>
  <si>
    <t>Upper Williams Creek Reservoir</t>
  </si>
  <si>
    <t>Total Storage Sources:</t>
  </si>
  <si>
    <t>Unsure how much is stored, on average, each year, in addition to the supply mentioned above, but enough to store a 1-year supply, from above</t>
  </si>
  <si>
    <t>Historical Storage:</t>
  </si>
  <si>
    <t>Conversions</t>
  </si>
  <si>
    <t>Year</t>
  </si>
  <si>
    <t>Month</t>
  </si>
  <si>
    <t>Total water available in Storage</t>
  </si>
  <si>
    <t>Total Storage Capacity</t>
  </si>
  <si>
    <t>For Chart:</t>
  </si>
  <si>
    <t>B</t>
  </si>
  <si>
    <t>P</t>
  </si>
  <si>
    <t>gal to ac-ft</t>
  </si>
  <si>
    <t>Gallons</t>
  </si>
  <si>
    <t>Storage - Ac-ft</t>
  </si>
  <si>
    <t>Ac-ft</t>
  </si>
  <si>
    <t>Annual Demand (ac-ft)</t>
  </si>
  <si>
    <t>Available Water in Storage (ac-ft)</t>
  </si>
  <si>
    <t>Date</t>
  </si>
  <si>
    <t xml:space="preserve">GM to gal </t>
  </si>
  <si>
    <t>Orig. spreadsheet begins reporting in MG instead of Gallons. See Conversion Table in Cell S229</t>
  </si>
  <si>
    <t>Minimum Available Storage recorded</t>
  </si>
  <si>
    <t>note</t>
  </si>
  <si>
    <t>lowest monthly amount</t>
  </si>
  <si>
    <t>1978 - Average</t>
  </si>
  <si>
    <t>lowest average annual amount</t>
  </si>
  <si>
    <t>minimum 1990-2025</t>
  </si>
  <si>
    <t>minimum 2000-2025</t>
  </si>
  <si>
    <t>minimum 2010-2025</t>
  </si>
  <si>
    <t>minimum 2015-2025</t>
  </si>
  <si>
    <t>Total Water Supply + Storage</t>
  </si>
  <si>
    <t>Note</t>
  </si>
  <si>
    <t>Total Minimum Supply + Minimum average annual storage in 1978 (ac-ft per year):</t>
  </si>
  <si>
    <t>Average water stored from 1978 may not be reflective of current water storage sources</t>
  </si>
  <si>
    <t>Total Minimum Supply + Minimum storage in 1990 - present, (occured in 2003) (ac-ft per year):</t>
  </si>
  <si>
    <t>This likely represents the total supply amount available</t>
  </si>
  <si>
    <t>af/yr</t>
  </si>
  <si>
    <t>See graph from 2017 Integrated Water Resources Plan (no future commitments are made):</t>
  </si>
  <si>
    <t>Demand (AF)</t>
  </si>
  <si>
    <t>Maximum Demand ever recorded</t>
  </si>
  <si>
    <t>average 2000-2025</t>
  </si>
  <si>
    <t>average 2005-2025</t>
  </si>
  <si>
    <t>average 2010-2025</t>
  </si>
  <si>
    <t>average 2015-2025</t>
  </si>
  <si>
    <t>maximum 2000-2025</t>
  </si>
  <si>
    <t>This is the maximum annual demand recorded (year 2000)</t>
  </si>
  <si>
    <t>Maximum 2005-2025</t>
  </si>
  <si>
    <t>Maximum 2010-2025</t>
  </si>
  <si>
    <t>Maximum 2015-2025</t>
  </si>
  <si>
    <t>2017 Report</t>
  </si>
  <si>
    <t>"Baseline" demand from 2017 Integrated Water Resources Plan</t>
  </si>
  <si>
    <t>Current Customer Demand (email from CSU on July 1, 2026)</t>
  </si>
  <si>
    <t>Remaining Water Supply Surplus (ac-ft):</t>
  </si>
  <si>
    <t>Remaining supply based on largest drought year water yields (year 2002), lowest average storage since 1990 (occured in April 2003), and current trends of lower "maximum demand" (same value used in the 2017 report) (ac-ft)</t>
  </si>
  <si>
    <r>
      <rPr>
        <sz val="12"/>
        <color theme="1"/>
        <rFont val="Arial"/>
      </rPr>
      <t xml:space="preserve">This is most likely the more appropriate number to use as of now (2026) for referrals to this office based on because of the trend of decreasing demand after year 2000. If future demand data indicates a continued decrease in demand, it may be appropriate to use a lesser demand amount. </t>
    </r>
    <r>
      <rPr>
        <b/>
        <sz val="12"/>
        <color theme="1"/>
        <rFont val="Arial"/>
      </rPr>
      <t>Use this value for referrals for now.</t>
    </r>
  </si>
  <si>
    <t>Remaining supply based on largest drought year water yields (year 2002), lowest average storage since 1990 (occured in April 2003), and maximum demand year (2000) (ac-ft)</t>
  </si>
  <si>
    <t>Should demand bounce back to what it was looking like in 2000, this number may better reflect the water supply surplus amount</t>
  </si>
  <si>
    <t>Remaining supply based on largest drought year (year 2002), lowest average storage recorded (year 1978), and current trends of lower "maximum demand" (same value used in the 2017 report) (ac-ft)</t>
  </si>
  <si>
    <t>With the expansion of storage and water rights, it may not be appropriate to use the lowest annual storage observed in 1978, but this would be the amount of supply remaining if storage were to become that low.</t>
  </si>
  <si>
    <t>Remaining supply based on most historical demand (year 2000) and largest drought (year 2002)  / lowest annual avg. storage (year 1978) scenarios (ac-ft)</t>
  </si>
  <si>
    <t>Unless demand amounts begin to increase significantly in recent years, with multiple 2002-like yielding drought years in a row, this is likely not representative of the worst case water supply senario based on current demand and storage amounts. It is unlikely to happen based on more recent data and trends in the data, and also still shows a surplus of water available.</t>
  </si>
  <si>
    <t>Dry Year Water Yield (ac-ft)</t>
  </si>
  <si>
    <t>lowest amount happened in 2003</t>
  </si>
  <si>
    <t>For formula / chart helper stuff:</t>
  </si>
  <si>
    <t>Commitments / Demand</t>
  </si>
  <si>
    <t>Dry-Year Water Right Yield</t>
  </si>
  <si>
    <t>Minimum System Storage Level (1990-2025)</t>
  </si>
  <si>
    <t xml:space="preserve">Annual Demand </t>
  </si>
  <si>
    <t>Proposed Lot Demand</t>
  </si>
  <si>
    <t>Available Supply</t>
  </si>
  <si>
    <t>Remaining Supply</t>
  </si>
  <si>
    <t>Amount (AF)</t>
  </si>
  <si>
    <t>CSU System Parameter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</si>
</sst>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yyyy\-mm\-dd"/>
    <numFmt numFmtId="165" formatCode="0.000"/>
    <numFmt numFmtId="166" formatCode="0.0"/>
    <numFmt numFmtId="167" formatCode="m\-d\-yyyy"/>
    <numFmt numFmtId="168" formatCode="yyyy\-\ mmmm"/>
    <numFmt numFmtId="171" formatCode="#,##0.0"/>
  </numFmts>
  <fonts count="23" x14ac:knownFonts="1">
    <font>
      <sz val="10"/>
      <color rgb="FF000000"/>
      <name val="Arial"/>
      <scheme val="minor"/>
    </font>
    <font>
      <sz val="10"/>
      <color theme="1"/>
      <name val="Arial"/>
    </font>
    <font>
      <b/>
      <sz val="16"/>
      <color theme="1"/>
      <name val="Arial"/>
    </font>
    <font>
      <sz val="12"/>
      <color theme="1"/>
      <name val="Arial"/>
    </font>
    <font>
      <b/>
      <sz val="12"/>
      <color theme="1"/>
      <name val="Arial"/>
    </font>
    <font>
      <sz val="10"/>
      <name val="Arial"/>
    </font>
    <font>
      <i/>
      <sz val="10"/>
      <color rgb="FFFF0000"/>
      <name val="Arial"/>
    </font>
    <font>
      <sz val="10"/>
      <color theme="1"/>
      <name val="Arial"/>
      <scheme val="minor"/>
    </font>
    <font>
      <b/>
      <sz val="12"/>
      <color rgb="FF980000"/>
      <name val="Arial"/>
    </font>
    <font>
      <b/>
      <sz val="14"/>
      <color theme="1"/>
      <name val="Arial"/>
    </font>
    <font>
      <b/>
      <sz val="15"/>
      <color theme="1"/>
      <name val="Arial"/>
    </font>
    <font>
      <sz val="16"/>
      <color theme="1"/>
      <name val="Arial"/>
      <scheme val="minor"/>
    </font>
    <font>
      <b/>
      <sz val="17"/>
      <color theme="1"/>
      <name val="Arial"/>
    </font>
    <font>
      <sz val="14"/>
      <color theme="1"/>
      <name val="Arial"/>
    </font>
    <font>
      <i/>
      <sz val="12"/>
      <color rgb="FFB7B7B7"/>
      <name val="Arial"/>
    </font>
    <font>
      <i/>
      <sz val="12"/>
      <color theme="1"/>
      <name val="Arial"/>
    </font>
    <font>
      <i/>
      <sz val="10"/>
      <color theme="0" tint="-0.34998626667073579"/>
      <name val="Arial"/>
      <family val="2"/>
      <scheme val="minor"/>
    </font>
    <font>
      <sz val="10"/>
      <color rgb="FF000000"/>
      <name val="Arial"/>
      <family val="2"/>
      <scheme val="minor"/>
    </font>
    <font>
      <sz val="12"/>
      <color theme="1"/>
      <name val="Arial"/>
      <family val="2"/>
    </font>
    <font>
      <b/>
      <sz val="16"/>
      <color theme="1"/>
      <name val="Arial"/>
      <family val="2"/>
    </font>
    <font>
      <sz val="10"/>
      <color rgb="FF000000"/>
      <name val="Arial"/>
      <scheme val="minor"/>
    </font>
    <font>
      <b/>
      <sz val="12"/>
      <color theme="0"/>
      <name val="Aptos"/>
      <family val="2"/>
    </font>
    <font>
      <sz val="12"/>
      <color theme="1"/>
      <name val="Aptos"/>
      <family val="2"/>
    </font>
  </fonts>
  <fills count="18">
    <fill>
      <patternFill patternType="none"/>
    </fill>
    <fill>
      <patternFill patternType="gray125"/>
    </fill>
    <fill>
      <patternFill patternType="solid">
        <fgColor rgb="FFCCFFCC"/>
        <bgColor rgb="FFCCFFCC"/>
      </patternFill>
    </fill>
    <fill>
      <patternFill patternType="solid">
        <fgColor rgb="FFCCFFFF"/>
        <bgColor rgb="FFCCFFFF"/>
      </patternFill>
    </fill>
    <fill>
      <patternFill patternType="solid">
        <fgColor rgb="FFFFFF00"/>
        <bgColor rgb="FFFFFF00"/>
      </patternFill>
    </fill>
    <fill>
      <patternFill patternType="solid">
        <fgColor rgb="FFFFFFFF"/>
        <bgColor rgb="FFFFFFFF"/>
      </patternFill>
    </fill>
    <fill>
      <patternFill patternType="solid">
        <fgColor rgb="FFFFF2CC"/>
        <bgColor rgb="FFFFF2CC"/>
      </patternFill>
    </fill>
    <fill>
      <patternFill patternType="solid">
        <fgColor rgb="FFD6E3BC"/>
        <bgColor rgb="FFD6E3BC"/>
      </patternFill>
    </fill>
    <fill>
      <patternFill patternType="solid">
        <fgColor rgb="FFF4CCCC"/>
        <bgColor rgb="FFF4CCCC"/>
      </patternFill>
    </fill>
    <fill>
      <patternFill patternType="solid">
        <fgColor rgb="FFDAEEF3"/>
        <bgColor rgb="FFDAEEF3"/>
      </patternFill>
    </fill>
    <fill>
      <patternFill patternType="solid">
        <fgColor rgb="FF9FC5E8"/>
        <bgColor rgb="FF9FC5E8"/>
      </patternFill>
    </fill>
    <fill>
      <patternFill patternType="solid">
        <fgColor rgb="FF92CDDC"/>
        <bgColor rgb="FF92CDDC"/>
      </patternFill>
    </fill>
    <fill>
      <patternFill patternType="solid">
        <fgColor rgb="FFFFE599"/>
        <bgColor rgb="FFFFE599"/>
      </patternFill>
    </fill>
    <fill>
      <patternFill patternType="solid">
        <fgColor rgb="FFFF8080"/>
        <bgColor rgb="FFFF8080"/>
      </patternFill>
    </fill>
    <fill>
      <patternFill patternType="solid">
        <fgColor rgb="FFB4A7D6"/>
        <bgColor rgb="FFB4A7D6"/>
      </patternFill>
    </fill>
    <fill>
      <patternFill patternType="solid">
        <fgColor rgb="FFD9D2E9"/>
        <bgColor rgb="FFD9D2E9"/>
      </patternFill>
    </fill>
    <fill>
      <patternFill patternType="solid">
        <fgColor rgb="FFF3F3F3"/>
        <bgColor rgb="FFF3F3F3"/>
      </patternFill>
    </fill>
    <fill>
      <patternFill patternType="solid">
        <fgColor theme="4" tint="-0.499984740745262"/>
        <bgColor indexed="64"/>
      </patternFill>
    </fill>
  </fills>
  <borders count="20">
    <border>
      <left/>
      <right/>
      <top/>
      <bottom/>
      <diagonal/>
    </border>
    <border>
      <left style="medium">
        <color rgb="FFC0C0C0"/>
      </left>
      <right/>
      <top style="medium">
        <color rgb="FFC0C0C0"/>
      </top>
      <bottom/>
      <diagonal/>
    </border>
    <border>
      <left/>
      <right/>
      <top style="medium">
        <color rgb="FFC0C0C0"/>
      </top>
      <bottom/>
      <diagonal/>
    </border>
    <border>
      <left/>
      <right style="medium">
        <color rgb="FFC0C0C0"/>
      </right>
      <top style="medium">
        <color rgb="FFC0C0C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C0C0C0"/>
      </left>
      <right style="medium">
        <color rgb="FFC0C0C0"/>
      </right>
      <top style="medium">
        <color rgb="FFC0C0C0"/>
      </top>
      <bottom style="medium">
        <color rgb="FFC0C0C0"/>
      </bottom>
      <diagonal/>
    </border>
    <border>
      <left style="medium">
        <color rgb="FFC0C0C0"/>
      </left>
      <right style="medium">
        <color rgb="FFC0C0C0"/>
      </right>
      <top/>
      <bottom style="medium">
        <color rgb="FFC0C0C0"/>
      </bottom>
      <diagonal/>
    </border>
    <border>
      <left style="medium">
        <color rgb="FFC0C0C0"/>
      </left>
      <right style="medium">
        <color rgb="FFC0C0C0"/>
      </right>
      <top/>
      <bottom style="medium">
        <color rgb="FFC0C0C0"/>
      </bottom>
      <diagonal/>
    </border>
    <border>
      <left style="medium">
        <color rgb="FFC0C0C0"/>
      </left>
      <right style="medium">
        <color rgb="FFC0C0C0"/>
      </right>
      <top style="medium">
        <color rgb="FFC0C0C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rgb="FFC0C0C0"/>
      </left>
      <right/>
      <top style="medium">
        <color rgb="FFC0C0C0"/>
      </top>
      <bottom style="thin">
        <color rgb="FF000000"/>
      </bottom>
      <diagonal/>
    </border>
    <border>
      <left/>
      <right/>
      <top style="medium">
        <color rgb="FFC0C0C0"/>
      </top>
      <bottom style="thin">
        <color rgb="FF000000"/>
      </bottom>
      <diagonal/>
    </border>
    <border>
      <left/>
      <right style="medium">
        <color rgb="FFC0C0C0"/>
      </right>
      <top style="medium">
        <color rgb="FFC0C0C0"/>
      </top>
      <bottom style="thin">
        <color rgb="FF000000"/>
      </bottom>
      <diagonal/>
    </border>
    <border>
      <left/>
      <right/>
      <top/>
      <bottom style="thin">
        <color indexed="64"/>
      </bottom>
      <diagonal/>
    </border>
    <border>
      <left/>
      <right/>
      <top style="thin">
        <color indexed="64"/>
      </top>
      <bottom style="double">
        <color indexed="64"/>
      </bottom>
      <diagonal/>
    </border>
  </borders>
  <cellStyleXfs count="2">
    <xf numFmtId="0" fontId="0" fillId="0" borderId="0"/>
    <xf numFmtId="43" fontId="20" fillId="0" borderId="0" applyFont="0" applyFill="0" applyBorder="0" applyAlignment="0" applyProtection="0"/>
  </cellStyleXfs>
  <cellXfs count="184">
    <xf numFmtId="0" fontId="0" fillId="0" borderId="0" xfId="0"/>
    <xf numFmtId="0" fontId="1" fillId="0" borderId="0" xfId="0" applyFont="1"/>
    <xf numFmtId="0" fontId="1" fillId="2" borderId="0" xfId="0" applyFont="1" applyFill="1"/>
    <xf numFmtId="0" fontId="1" fillId="0" borderId="0" xfId="0" applyFont="1" applyAlignment="1">
      <alignment horizontal="center"/>
    </xf>
    <xf numFmtId="3" fontId="1" fillId="0" borderId="0" xfId="0" applyNumberFormat="1" applyFont="1" applyAlignment="1">
      <alignment horizontal="right"/>
    </xf>
    <xf numFmtId="3" fontId="1" fillId="2" borderId="0" xfId="0" applyNumberFormat="1" applyFont="1" applyFill="1" applyAlignment="1">
      <alignment horizontal="right"/>
    </xf>
    <xf numFmtId="3" fontId="1" fillId="3" borderId="0" xfId="0" applyNumberFormat="1" applyFont="1" applyFill="1" applyAlignment="1">
      <alignment horizontal="right"/>
    </xf>
    <xf numFmtId="0" fontId="3" fillId="0" borderId="0" xfId="0" applyFont="1"/>
    <xf numFmtId="0" fontId="3"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right" wrapText="1"/>
    </xf>
    <xf numFmtId="0" fontId="3" fillId="0" borderId="0" xfId="0" applyFont="1" applyAlignment="1">
      <alignment horizontal="center"/>
    </xf>
    <xf numFmtId="0" fontId="3" fillId="0" borderId="0" xfId="0" applyFont="1" applyAlignment="1">
      <alignment horizontal="right"/>
    </xf>
    <xf numFmtId="0" fontId="3" fillId="0" borderId="0" xfId="0" applyFont="1" applyAlignment="1">
      <alignment horizontal="left"/>
    </xf>
    <xf numFmtId="0" fontId="3" fillId="0" borderId="0" xfId="0" applyFont="1" applyAlignment="1">
      <alignment horizontal="left" wrapText="1"/>
    </xf>
    <xf numFmtId="0" fontId="3" fillId="0" borderId="0" xfId="0" applyFont="1" applyAlignment="1">
      <alignment horizontal="right" vertical="center"/>
    </xf>
    <xf numFmtId="164" fontId="3" fillId="0" borderId="0" xfId="0" applyNumberFormat="1" applyFont="1" applyAlignment="1">
      <alignment horizontal="center"/>
    </xf>
    <xf numFmtId="0" fontId="3" fillId="0" borderId="0" xfId="0" applyFont="1" applyAlignment="1">
      <alignment horizontal="center" wrapText="1"/>
    </xf>
    <xf numFmtId="0" fontId="4" fillId="4" borderId="0" xfId="0" applyFont="1" applyFill="1" applyAlignment="1">
      <alignment horizontal="left" vertical="center"/>
    </xf>
    <xf numFmtId="0" fontId="3" fillId="4" borderId="0" xfId="0" applyFont="1" applyFill="1" applyAlignment="1">
      <alignment horizontal="left" vertical="center"/>
    </xf>
    <xf numFmtId="0" fontId="3" fillId="4" borderId="0" xfId="0" applyFont="1" applyFill="1" applyAlignment="1">
      <alignment horizontal="center" wrapText="1"/>
    </xf>
    <xf numFmtId="0" fontId="3" fillId="4" borderId="0" xfId="0" applyFont="1" applyFill="1" applyAlignment="1">
      <alignment horizontal="center"/>
    </xf>
    <xf numFmtId="0" fontId="3" fillId="4" borderId="0" xfId="0" applyFont="1" applyFill="1" applyAlignment="1">
      <alignment horizontal="right"/>
    </xf>
    <xf numFmtId="0" fontId="4" fillId="0" borderId="0" xfId="0" applyFont="1" applyAlignment="1">
      <alignment horizontal="center" vertical="center" wrapText="1"/>
    </xf>
    <xf numFmtId="0" fontId="4" fillId="0" borderId="0" xfId="0" applyFont="1" applyAlignment="1">
      <alignment horizontal="left" vertical="center"/>
    </xf>
    <xf numFmtId="165" fontId="4" fillId="0" borderId="0" xfId="0" applyNumberFormat="1" applyFont="1" applyAlignment="1">
      <alignment horizontal="center" wrapText="1"/>
    </xf>
    <xf numFmtId="165" fontId="4" fillId="0" borderId="0" xfId="0" applyNumberFormat="1" applyFont="1" applyAlignment="1">
      <alignment horizontal="center"/>
    </xf>
    <xf numFmtId="165" fontId="4" fillId="0" borderId="0" xfId="0" applyNumberFormat="1" applyFont="1" applyAlignment="1">
      <alignment horizontal="right"/>
    </xf>
    <xf numFmtId="0" fontId="4" fillId="0" borderId="0" xfId="0" applyFont="1" applyAlignment="1">
      <alignment horizontal="left"/>
    </xf>
    <xf numFmtId="14" fontId="4" fillId="0" borderId="0" xfId="0" applyNumberFormat="1" applyFont="1" applyAlignment="1">
      <alignment horizontal="left" wrapText="1"/>
    </xf>
    <xf numFmtId="0" fontId="4" fillId="0" borderId="0" xfId="0" applyFont="1" applyAlignment="1">
      <alignment horizontal="left" vertical="center" wrapText="1"/>
    </xf>
    <xf numFmtId="0" fontId="4" fillId="0" borderId="0" xfId="0" applyFont="1" applyAlignment="1">
      <alignment horizontal="center" wrapText="1"/>
    </xf>
    <xf numFmtId="14" fontId="4" fillId="0" borderId="0" xfId="0" applyNumberFormat="1" applyFont="1" applyAlignment="1">
      <alignment horizontal="center" wrapText="1"/>
    </xf>
    <xf numFmtId="0" fontId="4" fillId="0" borderId="0" xfId="0" applyFont="1" applyAlignment="1">
      <alignment horizontal="left" wrapText="1"/>
    </xf>
    <xf numFmtId="0" fontId="3" fillId="0" borderId="4" xfId="0" applyFont="1" applyBorder="1" applyAlignment="1">
      <alignment horizontal="center" vertical="center" wrapText="1"/>
    </xf>
    <xf numFmtId="0" fontId="3" fillId="0" borderId="5" xfId="0" applyFont="1" applyBorder="1" applyAlignment="1">
      <alignment horizontal="left" vertical="center"/>
    </xf>
    <xf numFmtId="165" fontId="3" fillId="0" borderId="5" xfId="0" applyNumberFormat="1" applyFont="1" applyBorder="1" applyAlignment="1">
      <alignment horizontal="center"/>
    </xf>
    <xf numFmtId="164" fontId="3" fillId="0" borderId="5" xfId="0" applyNumberFormat="1" applyFont="1" applyBorder="1" applyAlignment="1">
      <alignment horizontal="left"/>
    </xf>
    <xf numFmtId="164" fontId="3" fillId="5" borderId="5" xfId="0" applyNumberFormat="1" applyFont="1" applyFill="1" applyBorder="1" applyAlignment="1">
      <alignment horizontal="left"/>
    </xf>
    <xf numFmtId="0" fontId="1" fillId="0" borderId="0" xfId="0" applyFont="1" applyAlignment="1">
      <alignment horizontal="right"/>
    </xf>
    <xf numFmtId="0" fontId="3" fillId="6" borderId="5" xfId="0" applyFont="1" applyFill="1" applyBorder="1" applyAlignment="1">
      <alignment horizontal="left" vertical="center"/>
    </xf>
    <xf numFmtId="165" fontId="3" fillId="6" borderId="5" xfId="0" applyNumberFormat="1" applyFont="1" applyFill="1" applyBorder="1" applyAlignment="1">
      <alignment horizontal="center" wrapText="1"/>
    </xf>
    <xf numFmtId="165" fontId="3" fillId="6" borderId="5" xfId="0" applyNumberFormat="1" applyFont="1" applyFill="1" applyBorder="1" applyAlignment="1">
      <alignment horizontal="center"/>
    </xf>
    <xf numFmtId="14" fontId="3" fillId="6" borderId="5" xfId="0" applyNumberFormat="1" applyFont="1" applyFill="1" applyBorder="1" applyAlignment="1">
      <alignment horizontal="center"/>
    </xf>
    <xf numFmtId="164" fontId="3" fillId="6" borderId="5" xfId="0" applyNumberFormat="1" applyFont="1" applyFill="1" applyBorder="1" applyAlignment="1">
      <alignment horizontal="left"/>
    </xf>
    <xf numFmtId="3" fontId="1" fillId="4" borderId="0" xfId="0" applyNumberFormat="1" applyFont="1" applyFill="1" applyAlignment="1">
      <alignment horizontal="right"/>
    </xf>
    <xf numFmtId="0" fontId="1" fillId="4" borderId="0" xfId="0" applyFont="1" applyFill="1"/>
    <xf numFmtId="0" fontId="6" fillId="4" borderId="0" xfId="0" applyFont="1" applyFill="1"/>
    <xf numFmtId="0" fontId="3" fillId="6" borderId="5" xfId="0" applyFont="1" applyFill="1" applyBorder="1" applyAlignment="1">
      <alignment horizontal="left" wrapText="1"/>
    </xf>
    <xf numFmtId="0" fontId="3" fillId="0" borderId="5" xfId="0" applyFont="1" applyBorder="1" applyAlignment="1">
      <alignment horizontal="center" vertical="center" wrapText="1"/>
    </xf>
    <xf numFmtId="0" fontId="3" fillId="0" borderId="5" xfId="0" applyFont="1" applyBorder="1" applyAlignment="1">
      <alignment horizontal="left" vertical="center" wrapText="1"/>
    </xf>
    <xf numFmtId="0" fontId="3" fillId="0" borderId="5" xfId="0" applyFont="1" applyBorder="1" applyAlignment="1">
      <alignment horizontal="center" vertical="center"/>
    </xf>
    <xf numFmtId="164" fontId="3" fillId="0" borderId="5" xfId="0" applyNumberFormat="1" applyFont="1" applyBorder="1" applyAlignment="1">
      <alignment horizontal="left" vertical="center"/>
    </xf>
    <xf numFmtId="0" fontId="3" fillId="0" borderId="0" xfId="0" applyFont="1" applyAlignment="1">
      <alignment vertical="center"/>
    </xf>
    <xf numFmtId="0" fontId="7" fillId="0" borderId="0" xfId="0" applyFont="1" applyAlignment="1">
      <alignment vertical="center"/>
    </xf>
    <xf numFmtId="166" fontId="3" fillId="0" borderId="5" xfId="0" applyNumberFormat="1" applyFont="1" applyBorder="1" applyAlignment="1">
      <alignment horizontal="center" vertical="center" wrapText="1"/>
    </xf>
    <xf numFmtId="166" fontId="3"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2" fillId="7" borderId="8" xfId="0" applyFont="1" applyFill="1" applyBorder="1" applyAlignment="1">
      <alignment horizontal="left" vertical="center"/>
    </xf>
    <xf numFmtId="0" fontId="2" fillId="7" borderId="8" xfId="0" applyFont="1" applyFill="1" applyBorder="1" applyAlignment="1">
      <alignment horizontal="left" vertical="center" wrapText="1"/>
    </xf>
    <xf numFmtId="0" fontId="2" fillId="7" borderId="8" xfId="0" applyFont="1" applyFill="1" applyBorder="1" applyAlignment="1">
      <alignment horizontal="center" vertical="center" wrapText="1"/>
    </xf>
    <xf numFmtId="0" fontId="4" fillId="0" borderId="0" xfId="0" applyFont="1" applyAlignment="1">
      <alignment horizontal="center" vertical="center"/>
    </xf>
    <xf numFmtId="0" fontId="3" fillId="8" borderId="5" xfId="0" applyFont="1" applyFill="1" applyBorder="1" applyAlignment="1">
      <alignment horizontal="center" vertical="center" wrapText="1"/>
    </xf>
    <xf numFmtId="0" fontId="3" fillId="8" borderId="5" xfId="0" applyFont="1" applyFill="1" applyBorder="1" applyAlignment="1">
      <alignment horizontal="left" vertical="center" wrapText="1"/>
    </xf>
    <xf numFmtId="166" fontId="3" fillId="8" borderId="5" xfId="0" applyNumberFormat="1" applyFont="1" applyFill="1" applyBorder="1" applyAlignment="1">
      <alignment horizontal="center" vertical="center" wrapText="1"/>
    </xf>
    <xf numFmtId="166" fontId="3" fillId="8" borderId="5" xfId="0" applyNumberFormat="1" applyFont="1" applyFill="1" applyBorder="1" applyAlignment="1">
      <alignment horizontal="center" vertical="center"/>
    </xf>
    <xf numFmtId="0" fontId="3" fillId="8" borderId="5" xfId="0" applyFont="1" applyFill="1" applyBorder="1" applyAlignment="1">
      <alignment horizontal="center" vertical="center"/>
    </xf>
    <xf numFmtId="0" fontId="8" fillId="8" borderId="5" xfId="0" applyFont="1" applyFill="1" applyBorder="1" applyAlignment="1">
      <alignment horizontal="center" vertical="center"/>
    </xf>
    <xf numFmtId="164" fontId="3" fillId="8" borderId="5" xfId="0" applyNumberFormat="1" applyFont="1" applyFill="1" applyBorder="1" applyAlignment="1">
      <alignment horizontal="left" vertical="center"/>
    </xf>
    <xf numFmtId="0" fontId="3" fillId="0" borderId="4" xfId="0" applyFont="1" applyBorder="1" applyAlignment="1">
      <alignment horizontal="left" vertical="center" wrapText="1"/>
    </xf>
    <xf numFmtId="0" fontId="4" fillId="0" borderId="5" xfId="0" applyFont="1" applyBorder="1" applyAlignment="1">
      <alignment horizontal="left" vertical="center" wrapText="1"/>
    </xf>
    <xf numFmtId="0" fontId="9" fillId="9" borderId="9" xfId="0" applyFont="1" applyFill="1" applyBorder="1" applyAlignment="1">
      <alignment horizontal="center" vertical="center" wrapText="1"/>
    </xf>
    <xf numFmtId="0" fontId="4" fillId="9" borderId="9" xfId="0" applyFont="1" applyFill="1" applyBorder="1" applyAlignment="1">
      <alignment horizontal="left" vertical="center"/>
    </xf>
    <xf numFmtId="0" fontId="4" fillId="9" borderId="9" xfId="0" applyFont="1" applyFill="1" applyBorder="1" applyAlignment="1">
      <alignment horizontal="center" vertical="center" wrapText="1"/>
    </xf>
    <xf numFmtId="0" fontId="4" fillId="9" borderId="10" xfId="0" applyFont="1" applyFill="1" applyBorder="1" applyAlignment="1">
      <alignment horizontal="center" vertical="center"/>
    </xf>
    <xf numFmtId="4" fontId="4" fillId="9" borderId="9" xfId="0" applyNumberFormat="1" applyFont="1" applyFill="1" applyBorder="1" applyAlignment="1">
      <alignment vertical="center"/>
    </xf>
    <xf numFmtId="4" fontId="10" fillId="10" borderId="9" xfId="0" applyNumberFormat="1" applyFont="1" applyFill="1" applyBorder="1" applyAlignment="1">
      <alignment vertical="center"/>
    </xf>
    <xf numFmtId="0" fontId="4" fillId="9" borderId="9" xfId="0" applyFont="1" applyFill="1" applyBorder="1" applyAlignment="1">
      <alignment vertical="center"/>
    </xf>
    <xf numFmtId="0" fontId="4" fillId="9" borderId="9" xfId="0" applyFont="1" applyFill="1" applyBorder="1" applyAlignment="1">
      <alignment horizontal="left" vertical="center" wrapText="1"/>
    </xf>
    <xf numFmtId="0" fontId="2" fillId="11" borderId="11" xfId="0" applyFont="1" applyFill="1" applyBorder="1" applyAlignment="1">
      <alignment horizontal="center" vertical="center" wrapText="1"/>
    </xf>
    <xf numFmtId="0" fontId="4" fillId="11" borderId="11" xfId="0" applyFont="1" applyFill="1" applyBorder="1" applyAlignment="1">
      <alignment horizontal="left" vertical="center" wrapText="1"/>
    </xf>
    <xf numFmtId="0" fontId="4" fillId="11" borderId="11" xfId="0" applyFont="1" applyFill="1" applyBorder="1" applyAlignment="1">
      <alignment horizontal="center" vertical="center" wrapText="1"/>
    </xf>
    <xf numFmtId="14" fontId="4" fillId="0" borderId="0" xfId="0" applyNumberFormat="1" applyFont="1" applyAlignment="1">
      <alignment horizontal="left"/>
    </xf>
    <xf numFmtId="0" fontId="3" fillId="0" borderId="5" xfId="0" applyFont="1" applyBorder="1" applyAlignment="1">
      <alignment horizontal="center" wrapText="1"/>
    </xf>
    <xf numFmtId="0" fontId="3" fillId="0" borderId="5" xfId="0" applyFont="1" applyBorder="1" applyAlignment="1">
      <alignment horizontal="center"/>
    </xf>
    <xf numFmtId="0" fontId="3" fillId="0" borderId="5" xfId="0" applyFont="1" applyBorder="1" applyAlignment="1">
      <alignment horizontal="right"/>
    </xf>
    <xf numFmtId="0" fontId="3" fillId="0" borderId="5" xfId="0" applyFont="1" applyBorder="1" applyAlignment="1">
      <alignment horizontal="left"/>
    </xf>
    <xf numFmtId="0" fontId="3" fillId="0" borderId="5" xfId="0" applyFont="1" applyBorder="1" applyAlignment="1">
      <alignment horizontal="left" wrapText="1"/>
    </xf>
    <xf numFmtId="165" fontId="3" fillId="0" borderId="5" xfId="0" applyNumberFormat="1" applyFont="1" applyBorder="1" applyAlignment="1">
      <alignment horizontal="center" wrapText="1"/>
    </xf>
    <xf numFmtId="165" fontId="3" fillId="0" borderId="5" xfId="0" applyNumberFormat="1" applyFont="1" applyBorder="1" applyAlignment="1">
      <alignment horizontal="right"/>
    </xf>
    <xf numFmtId="14" fontId="3" fillId="0" borderId="5" xfId="0" applyNumberFormat="1" applyFont="1" applyBorder="1" applyAlignment="1">
      <alignment horizontal="left"/>
    </xf>
    <xf numFmtId="167" fontId="3" fillId="0" borderId="0" xfId="0" applyNumberFormat="1" applyFont="1" applyAlignment="1">
      <alignment horizontal="left"/>
    </xf>
    <xf numFmtId="0" fontId="4" fillId="9" borderId="9" xfId="0" applyFont="1" applyFill="1" applyBorder="1" applyAlignment="1">
      <alignment horizontal="center" vertical="center"/>
    </xf>
    <xf numFmtId="165" fontId="4" fillId="9" borderId="9" xfId="0" applyNumberFormat="1" applyFont="1" applyFill="1" applyBorder="1" applyAlignment="1">
      <alignment vertical="center"/>
    </xf>
    <xf numFmtId="0" fontId="7" fillId="0" borderId="0" xfId="0" applyFont="1"/>
    <xf numFmtId="0" fontId="7" fillId="0" borderId="0" xfId="0" applyFont="1" applyAlignment="1">
      <alignment horizontal="left"/>
    </xf>
    <xf numFmtId="14" fontId="7" fillId="0" borderId="0" xfId="0" applyNumberFormat="1" applyFont="1"/>
    <xf numFmtId="0" fontId="7" fillId="0" borderId="5" xfId="0" applyFont="1" applyBorder="1"/>
    <xf numFmtId="3" fontId="3" fillId="0" borderId="0" xfId="0" applyNumberFormat="1" applyFont="1" applyAlignment="1">
      <alignment horizontal="center" wrapText="1"/>
    </xf>
    <xf numFmtId="3" fontId="7" fillId="0" borderId="0" xfId="0" applyNumberFormat="1" applyFont="1"/>
    <xf numFmtId="0" fontId="3" fillId="4" borderId="0" xfId="0" applyFont="1" applyFill="1" applyAlignment="1">
      <alignment horizontal="left" wrapText="1"/>
    </xf>
    <xf numFmtId="3" fontId="3" fillId="4" borderId="0" xfId="0" applyNumberFormat="1" applyFont="1" applyFill="1" applyAlignment="1">
      <alignment horizontal="center" wrapText="1"/>
    </xf>
    <xf numFmtId="0" fontId="7" fillId="4" borderId="0" xfId="0" applyFont="1" applyFill="1"/>
    <xf numFmtId="3" fontId="7" fillId="4" borderId="0" xfId="0" applyNumberFormat="1" applyFont="1" applyFill="1"/>
    <xf numFmtId="14" fontId="7" fillId="4" borderId="0" xfId="0" applyNumberFormat="1" applyFont="1" applyFill="1"/>
    <xf numFmtId="0" fontId="3" fillId="4" borderId="0" xfId="0" applyFont="1" applyFill="1"/>
    <xf numFmtId="14" fontId="11" fillId="0" borderId="0" xfId="0" applyNumberFormat="1" applyFont="1"/>
    <xf numFmtId="0" fontId="4" fillId="0" borderId="5" xfId="0" applyFont="1" applyBorder="1" applyAlignment="1">
      <alignment horizontal="center" wrapText="1"/>
    </xf>
    <xf numFmtId="168" fontId="3" fillId="0" borderId="5" xfId="0" applyNumberFormat="1" applyFont="1" applyBorder="1" applyAlignment="1">
      <alignment horizontal="center" wrapText="1"/>
    </xf>
    <xf numFmtId="3" fontId="3" fillId="0" borderId="5" xfId="0" applyNumberFormat="1" applyFont="1" applyBorder="1" applyAlignment="1">
      <alignment horizontal="center" wrapText="1"/>
    </xf>
    <xf numFmtId="4" fontId="3" fillId="6" borderId="0" xfId="0" applyNumberFormat="1" applyFont="1" applyFill="1" applyAlignment="1">
      <alignment horizontal="center" wrapText="1"/>
    </xf>
    <xf numFmtId="0" fontId="3" fillId="6" borderId="0" xfId="0" applyFont="1" applyFill="1" applyAlignment="1">
      <alignment horizontal="left"/>
    </xf>
    <xf numFmtId="3" fontId="3" fillId="6" borderId="0" xfId="0" applyNumberFormat="1" applyFont="1" applyFill="1" applyAlignment="1">
      <alignment horizontal="center" wrapText="1"/>
    </xf>
    <xf numFmtId="0" fontId="3" fillId="13" borderId="11" xfId="0" applyFont="1" applyFill="1" applyBorder="1"/>
    <xf numFmtId="2" fontId="3" fillId="13" borderId="11" xfId="0" applyNumberFormat="1" applyFont="1" applyFill="1" applyBorder="1" applyAlignment="1">
      <alignment wrapText="1"/>
    </xf>
    <xf numFmtId="0" fontId="3" fillId="13" borderId="11" xfId="0" applyFont="1" applyFill="1" applyBorder="1" applyAlignment="1">
      <alignment horizontal="left" wrapText="1"/>
    </xf>
    <xf numFmtId="0" fontId="3" fillId="0" borderId="4" xfId="0" applyFont="1" applyBorder="1" applyAlignment="1">
      <alignment horizontal="center" wrapText="1"/>
    </xf>
    <xf numFmtId="0" fontId="3" fillId="0" borderId="4" xfId="0" applyFont="1" applyBorder="1" applyAlignment="1">
      <alignment horizontal="center"/>
    </xf>
    <xf numFmtId="2" fontId="3" fillId="0" borderId="4" xfId="0" applyNumberFormat="1" applyFont="1" applyBorder="1" applyAlignment="1">
      <alignment horizontal="center" wrapText="1"/>
    </xf>
    <xf numFmtId="0" fontId="3" fillId="0" borderId="4" xfId="0" applyFont="1" applyBorder="1"/>
    <xf numFmtId="0" fontId="4" fillId="0" borderId="4" xfId="0" applyFont="1" applyBorder="1" applyAlignment="1">
      <alignment horizontal="left" wrapText="1"/>
    </xf>
    <xf numFmtId="0" fontId="3" fillId="8" borderId="0" xfId="0" applyFont="1" applyFill="1" applyAlignment="1">
      <alignment horizontal="left" vertical="center"/>
    </xf>
    <xf numFmtId="0" fontId="3" fillId="4" borderId="0" xfId="0" applyFont="1" applyFill="1" applyAlignment="1">
      <alignment horizontal="center" vertical="center" wrapText="1"/>
    </xf>
    <xf numFmtId="0" fontId="9" fillId="15" borderId="0" xfId="0" applyFont="1" applyFill="1" applyAlignment="1">
      <alignment horizontal="left" vertical="center" wrapText="1"/>
    </xf>
    <xf numFmtId="3" fontId="9" fillId="15" borderId="0" xfId="0" applyNumberFormat="1" applyFont="1" applyFill="1" applyAlignment="1">
      <alignment horizontal="left" vertical="center"/>
    </xf>
    <xf numFmtId="0" fontId="3" fillId="15" borderId="0" xfId="0" applyFont="1" applyFill="1" applyAlignment="1">
      <alignment horizontal="left" vertical="center" wrapText="1"/>
    </xf>
    <xf numFmtId="0" fontId="3" fillId="15" borderId="0" xfId="0" applyFont="1" applyFill="1" applyAlignment="1">
      <alignment horizontal="center"/>
    </xf>
    <xf numFmtId="0" fontId="3" fillId="15" borderId="0" xfId="0" applyFont="1" applyFill="1" applyAlignment="1">
      <alignment horizontal="right"/>
    </xf>
    <xf numFmtId="0" fontId="3" fillId="15" borderId="0" xfId="0" applyFont="1" applyFill="1" applyAlignment="1">
      <alignment horizontal="left"/>
    </xf>
    <xf numFmtId="0" fontId="3" fillId="15" borderId="0" xfId="0" applyFont="1" applyFill="1" applyAlignment="1">
      <alignment horizontal="left" wrapText="1"/>
    </xf>
    <xf numFmtId="0" fontId="13" fillId="15" borderId="0" xfId="0" applyFont="1" applyFill="1" applyAlignment="1">
      <alignment horizontal="left" vertical="center" wrapText="1"/>
    </xf>
    <xf numFmtId="3" fontId="13" fillId="15" borderId="0" xfId="0" applyNumberFormat="1" applyFont="1" applyFill="1" applyAlignment="1">
      <alignment horizontal="left" vertical="center"/>
    </xf>
    <xf numFmtId="0" fontId="14" fillId="16" borderId="0" xfId="0" applyFont="1" applyFill="1" applyAlignment="1">
      <alignment horizontal="left" vertical="center" wrapText="1"/>
    </xf>
    <xf numFmtId="4" fontId="14" fillId="16" borderId="0" xfId="0" applyNumberFormat="1" applyFont="1" applyFill="1" applyAlignment="1">
      <alignment horizontal="left" vertical="center" wrapText="1"/>
    </xf>
    <xf numFmtId="0" fontId="3" fillId="16" borderId="0" xfId="0" applyFont="1" applyFill="1" applyAlignment="1">
      <alignment horizontal="center"/>
    </xf>
    <xf numFmtId="0" fontId="3" fillId="16" borderId="0" xfId="0" applyFont="1" applyFill="1" applyAlignment="1">
      <alignment horizontal="right"/>
    </xf>
    <xf numFmtId="0" fontId="3" fillId="16" borderId="0" xfId="0" applyFont="1" applyFill="1" applyAlignment="1">
      <alignment horizontal="left"/>
    </xf>
    <xf numFmtId="0" fontId="3" fillId="16" borderId="0" xfId="0" applyFont="1" applyFill="1" applyAlignment="1">
      <alignment horizontal="left" wrapText="1"/>
    </xf>
    <xf numFmtId="0" fontId="16" fillId="0" borderId="0" xfId="0" applyFont="1"/>
    <xf numFmtId="4" fontId="16" fillId="0" borderId="0" xfId="0" applyNumberFormat="1" applyFont="1"/>
    <xf numFmtId="0" fontId="16" fillId="4" borderId="0" xfId="0" applyFont="1" applyFill="1"/>
    <xf numFmtId="0" fontId="17" fillId="0" borderId="0" xfId="0" applyFont="1"/>
    <xf numFmtId="0" fontId="18" fillId="0" borderId="5" xfId="0" applyFont="1" applyBorder="1" applyAlignment="1">
      <alignment horizontal="center" wrapText="1"/>
    </xf>
    <xf numFmtId="0" fontId="3" fillId="0" borderId="4" xfId="0" applyFont="1" applyBorder="1" applyAlignment="1">
      <alignment horizontal="center" vertical="center" wrapText="1"/>
    </xf>
    <xf numFmtId="0" fontId="5" fillId="0" borderId="6" xfId="0" applyFont="1" applyBorder="1"/>
    <xf numFmtId="0" fontId="5" fillId="0" borderId="7" xfId="0" applyFont="1" applyBorder="1"/>
    <xf numFmtId="165" fontId="3" fillId="0" borderId="4" xfId="0" applyNumberFormat="1" applyFont="1" applyBorder="1" applyAlignment="1">
      <alignment horizontal="center" vertical="center" wrapText="1"/>
    </xf>
    <xf numFmtId="165" fontId="3" fillId="0" borderId="4" xfId="0" applyNumberFormat="1" applyFont="1" applyBorder="1" applyAlignment="1">
      <alignment horizontal="center" vertical="center"/>
    </xf>
    <xf numFmtId="165" fontId="3" fillId="0" borderId="4" xfId="0" applyNumberFormat="1" applyFont="1" applyBorder="1" applyAlignment="1">
      <alignment horizontal="left" vertical="center" wrapText="1"/>
    </xf>
    <xf numFmtId="166" fontId="3" fillId="0" borderId="4" xfId="0" applyNumberFormat="1" applyFont="1" applyBorder="1" applyAlignment="1">
      <alignment horizontal="center" vertical="center" wrapText="1"/>
    </xf>
    <xf numFmtId="166" fontId="3" fillId="0" borderId="4" xfId="0" applyNumberFormat="1" applyFont="1" applyBorder="1" applyAlignment="1">
      <alignment horizontal="left" vertical="center" wrapText="1"/>
    </xf>
    <xf numFmtId="0" fontId="3" fillId="6" borderId="4" xfId="0" applyFont="1" applyFill="1" applyBorder="1" applyAlignment="1">
      <alignment horizontal="center" vertical="center" wrapText="1"/>
    </xf>
    <xf numFmtId="165" fontId="3" fillId="0" borderId="4" xfId="0" applyNumberFormat="1" applyFont="1" applyBorder="1" applyAlignment="1">
      <alignment horizontal="left" vertical="center"/>
    </xf>
    <xf numFmtId="0" fontId="3" fillId="0" borderId="4" xfId="0" applyFont="1" applyBorder="1" applyAlignment="1">
      <alignment horizontal="left" vertical="center"/>
    </xf>
    <xf numFmtId="0" fontId="12" fillId="14" borderId="0" xfId="0" applyFont="1" applyFill="1" applyAlignment="1">
      <alignment horizontal="left" vertical="center" wrapText="1"/>
    </xf>
    <xf numFmtId="0" fontId="0" fillId="0" borderId="0" xfId="0"/>
    <xf numFmtId="0" fontId="10" fillId="0" borderId="12" xfId="0" applyFont="1" applyBorder="1" applyAlignment="1">
      <alignment horizontal="center" wrapText="1"/>
    </xf>
    <xf numFmtId="0" fontId="5" fillId="0" borderId="14" xfId="0" applyFont="1" applyBorder="1"/>
    <xf numFmtId="0" fontId="5" fillId="0" borderId="13" xfId="0" applyFont="1" applyBorder="1"/>
    <xf numFmtId="0" fontId="3" fillId="6" borderId="0" xfId="0" applyFont="1" applyFill="1" applyAlignment="1">
      <alignment horizontal="center" wrapText="1"/>
    </xf>
    <xf numFmtId="0" fontId="2" fillId="12" borderId="0" xfId="0" applyFont="1" applyFill="1" applyAlignment="1">
      <alignment horizontal="left" wrapText="1"/>
    </xf>
    <xf numFmtId="0" fontId="3" fillId="0" borderId="0" xfId="0" applyFont="1" applyAlignment="1">
      <alignment horizontal="center" wrapText="1"/>
    </xf>
    <xf numFmtId="0" fontId="3" fillId="0" borderId="4" xfId="0" applyFont="1" applyBorder="1" applyAlignment="1">
      <alignment horizontal="left" vertical="center" wrapText="1"/>
    </xf>
    <xf numFmtId="0" fontId="19" fillId="13" borderId="15" xfId="0" applyFont="1" applyFill="1" applyBorder="1" applyAlignment="1">
      <alignment horizontal="left" vertical="center" wrapText="1"/>
    </xf>
    <xf numFmtId="0" fontId="19" fillId="13" borderId="16" xfId="0" applyFont="1" applyFill="1" applyBorder="1" applyAlignment="1">
      <alignment horizontal="left" vertical="center" wrapText="1"/>
    </xf>
    <xf numFmtId="0" fontId="19" fillId="13" borderId="17" xfId="0" applyFont="1" applyFill="1" applyBorder="1" applyAlignment="1">
      <alignment horizontal="left" vertical="center" wrapText="1"/>
    </xf>
    <xf numFmtId="0" fontId="4" fillId="0" borderId="12" xfId="0" applyFont="1" applyBorder="1" applyAlignment="1">
      <alignment horizontal="center"/>
    </xf>
    <xf numFmtId="0" fontId="3" fillId="0" borderId="4" xfId="0" applyFont="1" applyBorder="1" applyAlignment="1">
      <alignment horizontal="center" vertical="center"/>
    </xf>
    <xf numFmtId="0" fontId="3" fillId="6" borderId="4" xfId="0" applyFont="1" applyFill="1" applyBorder="1" applyAlignment="1">
      <alignment horizontal="left" vertical="center" wrapText="1"/>
    </xf>
    <xf numFmtId="0" fontId="2" fillId="0" borderId="0" xfId="0" applyFont="1" applyAlignment="1">
      <alignment horizontal="center" vertical="center" wrapText="1"/>
    </xf>
    <xf numFmtId="0" fontId="2" fillId="3" borderId="1" xfId="0" applyFont="1" applyFill="1" applyBorder="1" applyAlignment="1">
      <alignment horizontal="left" vertical="center" wrapText="1"/>
    </xf>
    <xf numFmtId="0" fontId="5" fillId="0" borderId="2" xfId="0" applyFont="1" applyBorder="1"/>
    <xf numFmtId="0" fontId="5" fillId="0" borderId="3" xfId="0" applyFont="1" applyBorder="1"/>
    <xf numFmtId="3" fontId="1" fillId="0" borderId="0" xfId="0" applyNumberFormat="1" applyFont="1"/>
    <xf numFmtId="43" fontId="1" fillId="0" borderId="0" xfId="1" applyFont="1"/>
    <xf numFmtId="0" fontId="0" fillId="0" borderId="0" xfId="0" applyBorder="1"/>
    <xf numFmtId="0" fontId="21" fillId="17" borderId="0" xfId="0" applyFont="1" applyFill="1" applyAlignment="1">
      <alignment horizontal="center" wrapText="1"/>
    </xf>
    <xf numFmtId="0" fontId="22" fillId="0" borderId="18" xfId="0" applyFont="1" applyBorder="1" applyAlignment="1">
      <alignment horizontal="center" wrapText="1"/>
    </xf>
    <xf numFmtId="0" fontId="22" fillId="0" borderId="19" xfId="0" applyFont="1" applyBorder="1" applyAlignment="1">
      <alignment horizontal="center" wrapText="1"/>
    </xf>
    <xf numFmtId="0" fontId="22" fillId="0" borderId="0" xfId="0" applyFont="1" applyBorder="1" applyAlignment="1">
      <alignment horizontal="center" wrapText="1"/>
    </xf>
    <xf numFmtId="171" fontId="22" fillId="0" borderId="18" xfId="0" applyNumberFormat="1" applyFont="1" applyBorder="1" applyAlignment="1">
      <alignment horizontal="right" wrapText="1" indent="4"/>
    </xf>
    <xf numFmtId="171" fontId="22" fillId="0" borderId="19" xfId="0" applyNumberFormat="1" applyFont="1" applyBorder="1" applyAlignment="1">
      <alignment horizontal="right" wrapText="1" indent="4"/>
    </xf>
    <xf numFmtId="171" fontId="22" fillId="0" borderId="0" xfId="0" applyNumberFormat="1" applyFont="1" applyBorder="1" applyAlignment="1">
      <alignment horizontal="right" wrapText="1" indent="4"/>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b="0">
                <a:solidFill>
                  <a:srgbClr val="757575"/>
                </a:solidFill>
                <a:latin typeface="+mn-lt"/>
              </a:defRPr>
            </a:pPr>
            <a:r>
              <a:rPr lang="en-US" b="0">
                <a:solidFill>
                  <a:srgbClr val="757575"/>
                </a:solidFill>
                <a:latin typeface="+mn-lt"/>
              </a:rPr>
              <a:t>Annual Water Demand and Available Water Stored</a:t>
            </a:r>
          </a:p>
        </c:rich>
      </c:tx>
      <c:overlay val="0"/>
    </c:title>
    <c:autoTitleDeleted val="0"/>
    <c:plotArea>
      <c:layout/>
      <c:barChart>
        <c:barDir val="col"/>
        <c:grouping val="clustered"/>
        <c:varyColors val="1"/>
        <c:ser>
          <c:idx val="0"/>
          <c:order val="0"/>
          <c:tx>
            <c:strRef>
              <c:f>Sheet1!$J$231</c:f>
              <c:strCache>
                <c:ptCount val="1"/>
                <c:pt idx="0">
                  <c:v>Available Water in Storage (ac-ft)</c:v>
                </c:pt>
              </c:strCache>
            </c:strRef>
          </c:tx>
          <c:spPr>
            <a:ln cmpd="sng">
              <a:solidFill>
                <a:srgbClr val="4285F4"/>
              </a:solidFill>
            </a:ln>
          </c:spPr>
          <c:invertIfNegative val="0"/>
          <c:cat>
            <c:strRef>
              <c:f>Sheet1!$K$232:$K$1069</c:f>
              <c:strCache>
                <c:ptCount val="838"/>
                <c:pt idx="0">
                  <c:v>1/1/1970</c:v>
                </c:pt>
                <c:pt idx="1">
                  <c:v>2/1/1970</c:v>
                </c:pt>
                <c:pt idx="2">
                  <c:v>3/1/1970</c:v>
                </c:pt>
                <c:pt idx="3">
                  <c:v>4/1/1970</c:v>
                </c:pt>
                <c:pt idx="4">
                  <c:v>5/1/1970</c:v>
                </c:pt>
                <c:pt idx="5">
                  <c:v>6/1/1970</c:v>
                </c:pt>
                <c:pt idx="6">
                  <c:v>7/1/1970</c:v>
                </c:pt>
                <c:pt idx="7">
                  <c:v>8/1/1970</c:v>
                </c:pt>
                <c:pt idx="8">
                  <c:v>9/1/1970</c:v>
                </c:pt>
                <c:pt idx="9">
                  <c:v>10/1/1970</c:v>
                </c:pt>
                <c:pt idx="10">
                  <c:v>11/1/1970</c:v>
                </c:pt>
                <c:pt idx="11">
                  <c:v>12/1/1970</c:v>
                </c:pt>
                <c:pt idx="12">
                  <c:v>12/1/1970</c:v>
                </c:pt>
                <c:pt idx="15">
                  <c:v>1/1/1971</c:v>
                </c:pt>
                <c:pt idx="16">
                  <c:v>2/1/1971</c:v>
                </c:pt>
                <c:pt idx="17">
                  <c:v>3/1/1971</c:v>
                </c:pt>
                <c:pt idx="18">
                  <c:v>4/1/1971</c:v>
                </c:pt>
                <c:pt idx="19">
                  <c:v>5/1/1971</c:v>
                </c:pt>
                <c:pt idx="20">
                  <c:v>6/1/1971</c:v>
                </c:pt>
                <c:pt idx="21">
                  <c:v>7/1/1971</c:v>
                </c:pt>
                <c:pt idx="22">
                  <c:v>8/1/1971</c:v>
                </c:pt>
                <c:pt idx="23">
                  <c:v>9/1/1971</c:v>
                </c:pt>
                <c:pt idx="24">
                  <c:v>10/1/1971</c:v>
                </c:pt>
                <c:pt idx="25">
                  <c:v>11/1/1971</c:v>
                </c:pt>
                <c:pt idx="26">
                  <c:v>12/1/1971</c:v>
                </c:pt>
                <c:pt idx="27">
                  <c:v>12/1/1971</c:v>
                </c:pt>
                <c:pt idx="30">
                  <c:v>1/1/1972</c:v>
                </c:pt>
                <c:pt idx="31">
                  <c:v>2/1/1972</c:v>
                </c:pt>
                <c:pt idx="32">
                  <c:v>3/1/1972</c:v>
                </c:pt>
                <c:pt idx="33">
                  <c:v>4/1/1972</c:v>
                </c:pt>
                <c:pt idx="34">
                  <c:v>5/1/1972</c:v>
                </c:pt>
                <c:pt idx="35">
                  <c:v>6/1/1972</c:v>
                </c:pt>
                <c:pt idx="36">
                  <c:v>7/1/1972</c:v>
                </c:pt>
                <c:pt idx="37">
                  <c:v>8/1/1972</c:v>
                </c:pt>
                <c:pt idx="38">
                  <c:v>9/1/1972</c:v>
                </c:pt>
                <c:pt idx="39">
                  <c:v>10/1/1972</c:v>
                </c:pt>
                <c:pt idx="40">
                  <c:v>11/1/1972</c:v>
                </c:pt>
                <c:pt idx="41">
                  <c:v>12/1/1972</c:v>
                </c:pt>
                <c:pt idx="42">
                  <c:v>12/1/1972</c:v>
                </c:pt>
                <c:pt idx="45">
                  <c:v>1/1/1973</c:v>
                </c:pt>
                <c:pt idx="46">
                  <c:v>2/1/1973</c:v>
                </c:pt>
                <c:pt idx="47">
                  <c:v>3/1/1973</c:v>
                </c:pt>
                <c:pt idx="48">
                  <c:v>4/1/1973</c:v>
                </c:pt>
                <c:pt idx="49">
                  <c:v>5/1/1973</c:v>
                </c:pt>
                <c:pt idx="50">
                  <c:v>6/1/1973</c:v>
                </c:pt>
                <c:pt idx="51">
                  <c:v>7/1/1973</c:v>
                </c:pt>
                <c:pt idx="52">
                  <c:v>8/1/1973</c:v>
                </c:pt>
                <c:pt idx="53">
                  <c:v>9/1/1973</c:v>
                </c:pt>
                <c:pt idx="54">
                  <c:v>10/1/1973</c:v>
                </c:pt>
                <c:pt idx="55">
                  <c:v>11/1/1973</c:v>
                </c:pt>
                <c:pt idx="56">
                  <c:v>12/1/1973</c:v>
                </c:pt>
                <c:pt idx="57">
                  <c:v>12/1/1973</c:v>
                </c:pt>
                <c:pt idx="60">
                  <c:v>1/1/1974</c:v>
                </c:pt>
                <c:pt idx="61">
                  <c:v>2/1/1974</c:v>
                </c:pt>
                <c:pt idx="62">
                  <c:v>3/1/1974</c:v>
                </c:pt>
                <c:pt idx="63">
                  <c:v>4/1/1974</c:v>
                </c:pt>
                <c:pt idx="64">
                  <c:v>5/1/1974</c:v>
                </c:pt>
                <c:pt idx="65">
                  <c:v>6/1/1974</c:v>
                </c:pt>
                <c:pt idx="66">
                  <c:v>7/1/1974</c:v>
                </c:pt>
                <c:pt idx="67">
                  <c:v>8/1/1974</c:v>
                </c:pt>
                <c:pt idx="68">
                  <c:v>9/1/1974</c:v>
                </c:pt>
                <c:pt idx="69">
                  <c:v>10/1/1974</c:v>
                </c:pt>
                <c:pt idx="70">
                  <c:v>11/1/1974</c:v>
                </c:pt>
                <c:pt idx="71">
                  <c:v>12/1/1974</c:v>
                </c:pt>
                <c:pt idx="72">
                  <c:v>12/1/1974</c:v>
                </c:pt>
                <c:pt idx="75">
                  <c:v>1/1/1975</c:v>
                </c:pt>
                <c:pt idx="76">
                  <c:v>2/1/1975</c:v>
                </c:pt>
                <c:pt idx="77">
                  <c:v>3/1/1975</c:v>
                </c:pt>
                <c:pt idx="78">
                  <c:v>4/1/1975</c:v>
                </c:pt>
                <c:pt idx="79">
                  <c:v>5/1/1975</c:v>
                </c:pt>
                <c:pt idx="80">
                  <c:v>6/1/1975</c:v>
                </c:pt>
                <c:pt idx="81">
                  <c:v>7/1/1975</c:v>
                </c:pt>
                <c:pt idx="82">
                  <c:v>8/1/1975</c:v>
                </c:pt>
                <c:pt idx="83">
                  <c:v>9/1/1975</c:v>
                </c:pt>
                <c:pt idx="84">
                  <c:v>10/1/1975</c:v>
                </c:pt>
                <c:pt idx="85">
                  <c:v>11/1/1975</c:v>
                </c:pt>
                <c:pt idx="86">
                  <c:v>12/1/1975</c:v>
                </c:pt>
                <c:pt idx="87">
                  <c:v>12/1/1975</c:v>
                </c:pt>
                <c:pt idx="90">
                  <c:v>1/1/1976</c:v>
                </c:pt>
                <c:pt idx="91">
                  <c:v>2/1/1976</c:v>
                </c:pt>
                <c:pt idx="92">
                  <c:v>3/1/1976</c:v>
                </c:pt>
                <c:pt idx="93">
                  <c:v>4/1/1976</c:v>
                </c:pt>
                <c:pt idx="94">
                  <c:v>5/1/1976</c:v>
                </c:pt>
                <c:pt idx="95">
                  <c:v>6/1/1976</c:v>
                </c:pt>
                <c:pt idx="96">
                  <c:v>7/1/1976</c:v>
                </c:pt>
                <c:pt idx="97">
                  <c:v>8/1/1976</c:v>
                </c:pt>
                <c:pt idx="98">
                  <c:v>9/1/1976</c:v>
                </c:pt>
                <c:pt idx="99">
                  <c:v>10/1/1976</c:v>
                </c:pt>
                <c:pt idx="100">
                  <c:v>11/1/1976</c:v>
                </c:pt>
                <c:pt idx="101">
                  <c:v>12/1/1976</c:v>
                </c:pt>
                <c:pt idx="102">
                  <c:v>12/1/1976</c:v>
                </c:pt>
                <c:pt idx="105">
                  <c:v>1/1/1977</c:v>
                </c:pt>
                <c:pt idx="106">
                  <c:v>2/1/1977</c:v>
                </c:pt>
                <c:pt idx="107">
                  <c:v>3/1/1977</c:v>
                </c:pt>
                <c:pt idx="108">
                  <c:v>4/1/1977</c:v>
                </c:pt>
                <c:pt idx="109">
                  <c:v>5/1/1977</c:v>
                </c:pt>
                <c:pt idx="110">
                  <c:v>6/1/1977</c:v>
                </c:pt>
                <c:pt idx="111">
                  <c:v>7/1/1977</c:v>
                </c:pt>
                <c:pt idx="112">
                  <c:v>8/1/1977</c:v>
                </c:pt>
                <c:pt idx="113">
                  <c:v>9/1/1977</c:v>
                </c:pt>
                <c:pt idx="114">
                  <c:v>10/1/1977</c:v>
                </c:pt>
                <c:pt idx="115">
                  <c:v>11/1/1977</c:v>
                </c:pt>
                <c:pt idx="116">
                  <c:v>12/1/1977</c:v>
                </c:pt>
                <c:pt idx="117">
                  <c:v>12/1/1977</c:v>
                </c:pt>
                <c:pt idx="120">
                  <c:v>1/1/1978</c:v>
                </c:pt>
                <c:pt idx="121">
                  <c:v>2/1/1978</c:v>
                </c:pt>
                <c:pt idx="122">
                  <c:v>3/1/1978</c:v>
                </c:pt>
                <c:pt idx="123">
                  <c:v>4/1/1978</c:v>
                </c:pt>
                <c:pt idx="124">
                  <c:v>5/1/1978</c:v>
                </c:pt>
                <c:pt idx="125">
                  <c:v>6/1/1978</c:v>
                </c:pt>
                <c:pt idx="126">
                  <c:v>7/1/1978</c:v>
                </c:pt>
                <c:pt idx="127">
                  <c:v>8/1/1978</c:v>
                </c:pt>
                <c:pt idx="128">
                  <c:v>9/1/1978</c:v>
                </c:pt>
                <c:pt idx="129">
                  <c:v>10/1/1978</c:v>
                </c:pt>
                <c:pt idx="130">
                  <c:v>11/1/1978</c:v>
                </c:pt>
                <c:pt idx="131">
                  <c:v>12/1/1978</c:v>
                </c:pt>
                <c:pt idx="132">
                  <c:v>12/1/1978</c:v>
                </c:pt>
                <c:pt idx="135">
                  <c:v>1/1/1979</c:v>
                </c:pt>
                <c:pt idx="136">
                  <c:v>2/1/1979</c:v>
                </c:pt>
                <c:pt idx="137">
                  <c:v>3/1/1979</c:v>
                </c:pt>
                <c:pt idx="138">
                  <c:v>4/1/1979</c:v>
                </c:pt>
                <c:pt idx="139">
                  <c:v>5/1/1979</c:v>
                </c:pt>
                <c:pt idx="140">
                  <c:v>6/1/1979</c:v>
                </c:pt>
                <c:pt idx="141">
                  <c:v>7/1/1979</c:v>
                </c:pt>
                <c:pt idx="142">
                  <c:v>8/1/1979</c:v>
                </c:pt>
                <c:pt idx="143">
                  <c:v>9/1/1979</c:v>
                </c:pt>
                <c:pt idx="144">
                  <c:v>10/1/1979</c:v>
                </c:pt>
                <c:pt idx="145">
                  <c:v>11/1/1979</c:v>
                </c:pt>
                <c:pt idx="146">
                  <c:v>12/1/1979</c:v>
                </c:pt>
                <c:pt idx="147">
                  <c:v>12/1/1979</c:v>
                </c:pt>
                <c:pt idx="150">
                  <c:v>1/1/1980</c:v>
                </c:pt>
                <c:pt idx="151">
                  <c:v>2/1/1980</c:v>
                </c:pt>
                <c:pt idx="152">
                  <c:v>3/1/1980</c:v>
                </c:pt>
                <c:pt idx="153">
                  <c:v>4/1/1980</c:v>
                </c:pt>
                <c:pt idx="154">
                  <c:v>5/1/1980</c:v>
                </c:pt>
                <c:pt idx="155">
                  <c:v>6/1/1980</c:v>
                </c:pt>
                <c:pt idx="156">
                  <c:v>7/1/1980</c:v>
                </c:pt>
                <c:pt idx="157">
                  <c:v>8/1/1980</c:v>
                </c:pt>
                <c:pt idx="158">
                  <c:v>9/1/1980</c:v>
                </c:pt>
                <c:pt idx="159">
                  <c:v>10/1/1980</c:v>
                </c:pt>
                <c:pt idx="160">
                  <c:v>11/1/1980</c:v>
                </c:pt>
                <c:pt idx="161">
                  <c:v>12/1/1980</c:v>
                </c:pt>
                <c:pt idx="162">
                  <c:v>12/1/1980</c:v>
                </c:pt>
                <c:pt idx="165">
                  <c:v>1/1/1981</c:v>
                </c:pt>
                <c:pt idx="166">
                  <c:v>2/1/1981</c:v>
                </c:pt>
                <c:pt idx="167">
                  <c:v>3/1/1981</c:v>
                </c:pt>
                <c:pt idx="168">
                  <c:v>4/1/1981</c:v>
                </c:pt>
                <c:pt idx="169">
                  <c:v>5/1/1981</c:v>
                </c:pt>
                <c:pt idx="170">
                  <c:v>6/1/1981</c:v>
                </c:pt>
                <c:pt idx="171">
                  <c:v>7/1/1981</c:v>
                </c:pt>
                <c:pt idx="172">
                  <c:v>8/1/1981</c:v>
                </c:pt>
                <c:pt idx="173">
                  <c:v>9/1/1981</c:v>
                </c:pt>
                <c:pt idx="174">
                  <c:v>10/1/1981</c:v>
                </c:pt>
                <c:pt idx="175">
                  <c:v>11/1/1981</c:v>
                </c:pt>
                <c:pt idx="176">
                  <c:v>12/1/1981</c:v>
                </c:pt>
                <c:pt idx="177">
                  <c:v>12/1/1981</c:v>
                </c:pt>
                <c:pt idx="180">
                  <c:v>1/1/1982</c:v>
                </c:pt>
                <c:pt idx="181">
                  <c:v>2/1/1982</c:v>
                </c:pt>
                <c:pt idx="182">
                  <c:v>3/1/1982</c:v>
                </c:pt>
                <c:pt idx="183">
                  <c:v>4/1/1982</c:v>
                </c:pt>
                <c:pt idx="184">
                  <c:v>5/1/1982</c:v>
                </c:pt>
                <c:pt idx="185">
                  <c:v>6/1/1982</c:v>
                </c:pt>
                <c:pt idx="186">
                  <c:v>7/1/1982</c:v>
                </c:pt>
                <c:pt idx="187">
                  <c:v>8/1/1982</c:v>
                </c:pt>
                <c:pt idx="188">
                  <c:v>9/1/1982</c:v>
                </c:pt>
                <c:pt idx="189">
                  <c:v>10/1/1982</c:v>
                </c:pt>
                <c:pt idx="190">
                  <c:v>11/1/1982</c:v>
                </c:pt>
                <c:pt idx="191">
                  <c:v>12/1/1982</c:v>
                </c:pt>
                <c:pt idx="192">
                  <c:v>12/1/1982</c:v>
                </c:pt>
                <c:pt idx="195">
                  <c:v>1/1/1983</c:v>
                </c:pt>
                <c:pt idx="196">
                  <c:v>2/1/1983</c:v>
                </c:pt>
                <c:pt idx="197">
                  <c:v>3/1/1983</c:v>
                </c:pt>
                <c:pt idx="198">
                  <c:v>4/1/1983</c:v>
                </c:pt>
                <c:pt idx="199">
                  <c:v>5/1/1983</c:v>
                </c:pt>
                <c:pt idx="200">
                  <c:v>6/1/1983</c:v>
                </c:pt>
                <c:pt idx="201">
                  <c:v>7/1/1983</c:v>
                </c:pt>
                <c:pt idx="202">
                  <c:v>8/1/1983</c:v>
                </c:pt>
                <c:pt idx="203">
                  <c:v>9/1/1983</c:v>
                </c:pt>
                <c:pt idx="204">
                  <c:v>10/1/1983</c:v>
                </c:pt>
                <c:pt idx="205">
                  <c:v>11/1/1983</c:v>
                </c:pt>
                <c:pt idx="206">
                  <c:v>12/1/1983</c:v>
                </c:pt>
                <c:pt idx="207">
                  <c:v>12/1/1983</c:v>
                </c:pt>
                <c:pt idx="210">
                  <c:v>1/1/1984</c:v>
                </c:pt>
                <c:pt idx="211">
                  <c:v>2/1/1984</c:v>
                </c:pt>
                <c:pt idx="212">
                  <c:v>3/1/1984</c:v>
                </c:pt>
                <c:pt idx="213">
                  <c:v>4/1/1984</c:v>
                </c:pt>
                <c:pt idx="214">
                  <c:v>5/1/1984</c:v>
                </c:pt>
                <c:pt idx="215">
                  <c:v>6/1/1984</c:v>
                </c:pt>
                <c:pt idx="216">
                  <c:v>7/1/1984</c:v>
                </c:pt>
                <c:pt idx="217">
                  <c:v>8/1/1984</c:v>
                </c:pt>
                <c:pt idx="218">
                  <c:v>9/1/1984</c:v>
                </c:pt>
                <c:pt idx="219">
                  <c:v>10/1/1984</c:v>
                </c:pt>
                <c:pt idx="220">
                  <c:v>11/1/1984</c:v>
                </c:pt>
                <c:pt idx="221">
                  <c:v>12/1/1984</c:v>
                </c:pt>
                <c:pt idx="222">
                  <c:v>12/1/1984</c:v>
                </c:pt>
                <c:pt idx="225">
                  <c:v>1/1/1985</c:v>
                </c:pt>
                <c:pt idx="226">
                  <c:v>2/1/1985</c:v>
                </c:pt>
                <c:pt idx="227">
                  <c:v>3/1/1985</c:v>
                </c:pt>
                <c:pt idx="228">
                  <c:v>4/1/1985</c:v>
                </c:pt>
                <c:pt idx="229">
                  <c:v>5/1/1985</c:v>
                </c:pt>
                <c:pt idx="230">
                  <c:v>6/1/1985</c:v>
                </c:pt>
                <c:pt idx="231">
                  <c:v>7/1/1985</c:v>
                </c:pt>
                <c:pt idx="232">
                  <c:v>8/1/1985</c:v>
                </c:pt>
                <c:pt idx="233">
                  <c:v>9/1/1985</c:v>
                </c:pt>
                <c:pt idx="234">
                  <c:v>10/1/1985</c:v>
                </c:pt>
                <c:pt idx="235">
                  <c:v>11/1/1985</c:v>
                </c:pt>
                <c:pt idx="236">
                  <c:v>12/1/1985</c:v>
                </c:pt>
                <c:pt idx="237">
                  <c:v>12/1/1985</c:v>
                </c:pt>
                <c:pt idx="240">
                  <c:v>1/1/1986</c:v>
                </c:pt>
                <c:pt idx="241">
                  <c:v>2/1/1986</c:v>
                </c:pt>
                <c:pt idx="242">
                  <c:v>3/1/1986</c:v>
                </c:pt>
                <c:pt idx="243">
                  <c:v>4/1/1986</c:v>
                </c:pt>
                <c:pt idx="244">
                  <c:v>5/1/1986</c:v>
                </c:pt>
                <c:pt idx="245">
                  <c:v>6/1/1986</c:v>
                </c:pt>
                <c:pt idx="246">
                  <c:v>7/1/1986</c:v>
                </c:pt>
                <c:pt idx="247">
                  <c:v>8/1/1986</c:v>
                </c:pt>
                <c:pt idx="248">
                  <c:v>9/1/1986</c:v>
                </c:pt>
                <c:pt idx="249">
                  <c:v>10/1/1986</c:v>
                </c:pt>
                <c:pt idx="250">
                  <c:v>11/1/1986</c:v>
                </c:pt>
                <c:pt idx="251">
                  <c:v>12/1/1986</c:v>
                </c:pt>
                <c:pt idx="252">
                  <c:v>12/1/1986</c:v>
                </c:pt>
                <c:pt idx="255">
                  <c:v>1/1/1987</c:v>
                </c:pt>
                <c:pt idx="256">
                  <c:v>2/1/1987</c:v>
                </c:pt>
                <c:pt idx="257">
                  <c:v>3/1/1987</c:v>
                </c:pt>
                <c:pt idx="258">
                  <c:v>4/1/1987</c:v>
                </c:pt>
                <c:pt idx="259">
                  <c:v>5/1/1987</c:v>
                </c:pt>
                <c:pt idx="260">
                  <c:v>6/1/1987</c:v>
                </c:pt>
                <c:pt idx="261">
                  <c:v>7/1/1987</c:v>
                </c:pt>
                <c:pt idx="262">
                  <c:v>8/1/1987</c:v>
                </c:pt>
                <c:pt idx="263">
                  <c:v>9/1/1987</c:v>
                </c:pt>
                <c:pt idx="264">
                  <c:v>10/1/1987</c:v>
                </c:pt>
                <c:pt idx="265">
                  <c:v>11/1/1987</c:v>
                </c:pt>
                <c:pt idx="266">
                  <c:v>12/1/1987</c:v>
                </c:pt>
                <c:pt idx="267">
                  <c:v>12/1/1987</c:v>
                </c:pt>
                <c:pt idx="270">
                  <c:v>1/1/1988</c:v>
                </c:pt>
                <c:pt idx="271">
                  <c:v>2/1/1988</c:v>
                </c:pt>
                <c:pt idx="272">
                  <c:v>3/1/1988</c:v>
                </c:pt>
                <c:pt idx="273">
                  <c:v>4/1/1988</c:v>
                </c:pt>
                <c:pt idx="274">
                  <c:v>5/1/1988</c:v>
                </c:pt>
                <c:pt idx="275">
                  <c:v>6/1/1988</c:v>
                </c:pt>
                <c:pt idx="276">
                  <c:v>7/1/1988</c:v>
                </c:pt>
                <c:pt idx="277">
                  <c:v>8/1/1988</c:v>
                </c:pt>
                <c:pt idx="278">
                  <c:v>9/1/1988</c:v>
                </c:pt>
                <c:pt idx="279">
                  <c:v>10/1/1988</c:v>
                </c:pt>
                <c:pt idx="280">
                  <c:v>11/1/1988</c:v>
                </c:pt>
                <c:pt idx="281">
                  <c:v>12/1/1988</c:v>
                </c:pt>
                <c:pt idx="282">
                  <c:v>12/1/1988</c:v>
                </c:pt>
                <c:pt idx="285">
                  <c:v>1/1/1989</c:v>
                </c:pt>
                <c:pt idx="286">
                  <c:v>2/1/1989</c:v>
                </c:pt>
                <c:pt idx="287">
                  <c:v>3/1/1989</c:v>
                </c:pt>
                <c:pt idx="288">
                  <c:v>4/1/1989</c:v>
                </c:pt>
                <c:pt idx="289">
                  <c:v>5/1/1989</c:v>
                </c:pt>
                <c:pt idx="290">
                  <c:v>6/1/1989</c:v>
                </c:pt>
                <c:pt idx="291">
                  <c:v>7/1/1989</c:v>
                </c:pt>
                <c:pt idx="292">
                  <c:v>8/1/1989</c:v>
                </c:pt>
                <c:pt idx="293">
                  <c:v>9/1/1989</c:v>
                </c:pt>
                <c:pt idx="294">
                  <c:v>10/1/1989</c:v>
                </c:pt>
                <c:pt idx="295">
                  <c:v>11/1/1989</c:v>
                </c:pt>
                <c:pt idx="296">
                  <c:v>12/1/1989</c:v>
                </c:pt>
                <c:pt idx="297">
                  <c:v>12/1/1989</c:v>
                </c:pt>
                <c:pt idx="300">
                  <c:v>1/1/1990</c:v>
                </c:pt>
                <c:pt idx="301">
                  <c:v>2/1/1990</c:v>
                </c:pt>
                <c:pt idx="302">
                  <c:v>3/1/1990</c:v>
                </c:pt>
                <c:pt idx="303">
                  <c:v>4/1/1990</c:v>
                </c:pt>
                <c:pt idx="304">
                  <c:v>5/1/1990</c:v>
                </c:pt>
                <c:pt idx="305">
                  <c:v>6/1/1990</c:v>
                </c:pt>
                <c:pt idx="306">
                  <c:v>7/1/1990</c:v>
                </c:pt>
                <c:pt idx="307">
                  <c:v>8/1/1990</c:v>
                </c:pt>
                <c:pt idx="308">
                  <c:v>9/1/1990</c:v>
                </c:pt>
                <c:pt idx="309">
                  <c:v>10/1/1990</c:v>
                </c:pt>
                <c:pt idx="310">
                  <c:v>11/1/1990</c:v>
                </c:pt>
                <c:pt idx="311">
                  <c:v>12/1/1990</c:v>
                </c:pt>
                <c:pt idx="312">
                  <c:v>12/1/1990</c:v>
                </c:pt>
                <c:pt idx="315">
                  <c:v>1/1/1991</c:v>
                </c:pt>
                <c:pt idx="316">
                  <c:v>2/1/1991</c:v>
                </c:pt>
                <c:pt idx="317">
                  <c:v>3/1/1991</c:v>
                </c:pt>
                <c:pt idx="318">
                  <c:v>4/1/1991</c:v>
                </c:pt>
                <c:pt idx="319">
                  <c:v>5/1/1991</c:v>
                </c:pt>
                <c:pt idx="320">
                  <c:v>6/1/1991</c:v>
                </c:pt>
                <c:pt idx="321">
                  <c:v>7/1/1991</c:v>
                </c:pt>
                <c:pt idx="322">
                  <c:v>8/1/1991</c:v>
                </c:pt>
                <c:pt idx="323">
                  <c:v>9/1/1991</c:v>
                </c:pt>
                <c:pt idx="324">
                  <c:v>10/1/1991</c:v>
                </c:pt>
                <c:pt idx="325">
                  <c:v>11/1/1991</c:v>
                </c:pt>
                <c:pt idx="326">
                  <c:v>12/1/1991</c:v>
                </c:pt>
                <c:pt idx="327">
                  <c:v>12/1/1991</c:v>
                </c:pt>
                <c:pt idx="330">
                  <c:v>1/1/1992</c:v>
                </c:pt>
                <c:pt idx="331">
                  <c:v>2/1/1992</c:v>
                </c:pt>
                <c:pt idx="332">
                  <c:v>3/1/1992</c:v>
                </c:pt>
                <c:pt idx="333">
                  <c:v>4/1/1992</c:v>
                </c:pt>
                <c:pt idx="334">
                  <c:v>5/1/1992</c:v>
                </c:pt>
                <c:pt idx="335">
                  <c:v>6/1/1992</c:v>
                </c:pt>
                <c:pt idx="336">
                  <c:v>7/1/1992</c:v>
                </c:pt>
                <c:pt idx="337">
                  <c:v>8/1/1992</c:v>
                </c:pt>
                <c:pt idx="338">
                  <c:v>9/1/1992</c:v>
                </c:pt>
                <c:pt idx="339">
                  <c:v>10/1/1992</c:v>
                </c:pt>
                <c:pt idx="340">
                  <c:v>11/1/1992</c:v>
                </c:pt>
                <c:pt idx="341">
                  <c:v>12/1/1992</c:v>
                </c:pt>
                <c:pt idx="342">
                  <c:v>12/1/1992</c:v>
                </c:pt>
                <c:pt idx="345">
                  <c:v>1/1/1993</c:v>
                </c:pt>
                <c:pt idx="346">
                  <c:v>2/1/1993</c:v>
                </c:pt>
                <c:pt idx="347">
                  <c:v>3/1/1993</c:v>
                </c:pt>
                <c:pt idx="348">
                  <c:v>4/1/1993</c:v>
                </c:pt>
                <c:pt idx="349">
                  <c:v>5/1/1993</c:v>
                </c:pt>
                <c:pt idx="350">
                  <c:v>6/1/1993</c:v>
                </c:pt>
                <c:pt idx="351">
                  <c:v>7/1/1993</c:v>
                </c:pt>
                <c:pt idx="352">
                  <c:v>8/1/1993</c:v>
                </c:pt>
                <c:pt idx="353">
                  <c:v>9/1/1993</c:v>
                </c:pt>
                <c:pt idx="354">
                  <c:v>10/1/1993</c:v>
                </c:pt>
                <c:pt idx="355">
                  <c:v>11/1/1993</c:v>
                </c:pt>
                <c:pt idx="356">
                  <c:v>12/1/1993</c:v>
                </c:pt>
                <c:pt idx="357">
                  <c:v>12/1/1993</c:v>
                </c:pt>
                <c:pt idx="360">
                  <c:v>1/1/1994</c:v>
                </c:pt>
                <c:pt idx="361">
                  <c:v>2/1/1994</c:v>
                </c:pt>
                <c:pt idx="362">
                  <c:v>3/1/1994</c:v>
                </c:pt>
                <c:pt idx="363">
                  <c:v>4/1/1994</c:v>
                </c:pt>
                <c:pt idx="364">
                  <c:v>5/1/1994</c:v>
                </c:pt>
                <c:pt idx="365">
                  <c:v>6/1/1994</c:v>
                </c:pt>
                <c:pt idx="366">
                  <c:v>7/1/1994</c:v>
                </c:pt>
                <c:pt idx="367">
                  <c:v>8/1/1994</c:v>
                </c:pt>
                <c:pt idx="368">
                  <c:v>9/1/1994</c:v>
                </c:pt>
                <c:pt idx="369">
                  <c:v>10/1/1994</c:v>
                </c:pt>
                <c:pt idx="370">
                  <c:v>11/1/1994</c:v>
                </c:pt>
                <c:pt idx="371">
                  <c:v>12/1/1994</c:v>
                </c:pt>
                <c:pt idx="372">
                  <c:v>12/1/1994</c:v>
                </c:pt>
                <c:pt idx="375">
                  <c:v>1/1/1995</c:v>
                </c:pt>
                <c:pt idx="376">
                  <c:v>2/1/1995</c:v>
                </c:pt>
                <c:pt idx="377">
                  <c:v>3/1/1995</c:v>
                </c:pt>
                <c:pt idx="378">
                  <c:v>4/1/1995</c:v>
                </c:pt>
                <c:pt idx="379">
                  <c:v>5/1/1995</c:v>
                </c:pt>
                <c:pt idx="380">
                  <c:v>6/1/1995</c:v>
                </c:pt>
                <c:pt idx="381">
                  <c:v>7/1/1995</c:v>
                </c:pt>
                <c:pt idx="382">
                  <c:v>8/1/1995</c:v>
                </c:pt>
                <c:pt idx="383">
                  <c:v>9/1/1995</c:v>
                </c:pt>
                <c:pt idx="384">
                  <c:v>10/1/1995</c:v>
                </c:pt>
                <c:pt idx="385">
                  <c:v>11/1/1995</c:v>
                </c:pt>
                <c:pt idx="386">
                  <c:v>12/1/1995</c:v>
                </c:pt>
                <c:pt idx="387">
                  <c:v>12/1/1995</c:v>
                </c:pt>
                <c:pt idx="390">
                  <c:v>1/1/1996</c:v>
                </c:pt>
                <c:pt idx="391">
                  <c:v>2/1/1996</c:v>
                </c:pt>
                <c:pt idx="392">
                  <c:v>3/1/1996</c:v>
                </c:pt>
                <c:pt idx="393">
                  <c:v>4/1/1996</c:v>
                </c:pt>
                <c:pt idx="394">
                  <c:v>5/1/1996</c:v>
                </c:pt>
                <c:pt idx="395">
                  <c:v>6/1/1996</c:v>
                </c:pt>
                <c:pt idx="396">
                  <c:v>7/1/1996</c:v>
                </c:pt>
                <c:pt idx="397">
                  <c:v>8/1/1996</c:v>
                </c:pt>
                <c:pt idx="398">
                  <c:v>9/1/1996</c:v>
                </c:pt>
                <c:pt idx="399">
                  <c:v>10/1/1996</c:v>
                </c:pt>
                <c:pt idx="400">
                  <c:v>11/1/1996</c:v>
                </c:pt>
                <c:pt idx="401">
                  <c:v>12/1/1996</c:v>
                </c:pt>
                <c:pt idx="402">
                  <c:v>12/1/1996</c:v>
                </c:pt>
                <c:pt idx="405">
                  <c:v>1/1/1997</c:v>
                </c:pt>
                <c:pt idx="406">
                  <c:v>2/1/1997</c:v>
                </c:pt>
                <c:pt idx="407">
                  <c:v>3/1/1997</c:v>
                </c:pt>
                <c:pt idx="408">
                  <c:v>4/1/1997</c:v>
                </c:pt>
                <c:pt idx="409">
                  <c:v>5/1/1997</c:v>
                </c:pt>
                <c:pt idx="410">
                  <c:v>6/1/1997</c:v>
                </c:pt>
                <c:pt idx="411">
                  <c:v>7/1/1997</c:v>
                </c:pt>
                <c:pt idx="412">
                  <c:v>8/1/1997</c:v>
                </c:pt>
                <c:pt idx="413">
                  <c:v>9/1/1997</c:v>
                </c:pt>
                <c:pt idx="414">
                  <c:v>10/1/1997</c:v>
                </c:pt>
                <c:pt idx="415">
                  <c:v>11/1/1997</c:v>
                </c:pt>
                <c:pt idx="416">
                  <c:v>12/1/1997</c:v>
                </c:pt>
                <c:pt idx="417">
                  <c:v>12/1/1997</c:v>
                </c:pt>
                <c:pt idx="420">
                  <c:v>1/1/1998</c:v>
                </c:pt>
                <c:pt idx="421">
                  <c:v>2/1/1998</c:v>
                </c:pt>
                <c:pt idx="422">
                  <c:v>3/1/1998</c:v>
                </c:pt>
                <c:pt idx="423">
                  <c:v>4/1/1998</c:v>
                </c:pt>
                <c:pt idx="424">
                  <c:v>5/1/1998</c:v>
                </c:pt>
                <c:pt idx="425">
                  <c:v>6/1/1998</c:v>
                </c:pt>
                <c:pt idx="426">
                  <c:v>7/1/1998</c:v>
                </c:pt>
                <c:pt idx="427">
                  <c:v>8/1/1998</c:v>
                </c:pt>
                <c:pt idx="428">
                  <c:v>9/1/1998</c:v>
                </c:pt>
                <c:pt idx="429">
                  <c:v>10/1/1998</c:v>
                </c:pt>
                <c:pt idx="430">
                  <c:v>11/1/1998</c:v>
                </c:pt>
                <c:pt idx="431">
                  <c:v>12/1/1998</c:v>
                </c:pt>
                <c:pt idx="432">
                  <c:v>12/1/1998</c:v>
                </c:pt>
                <c:pt idx="435">
                  <c:v>1/1/1999</c:v>
                </c:pt>
                <c:pt idx="436">
                  <c:v>2/1/1999</c:v>
                </c:pt>
                <c:pt idx="437">
                  <c:v>3/1/1999</c:v>
                </c:pt>
                <c:pt idx="438">
                  <c:v>4/1/1999</c:v>
                </c:pt>
                <c:pt idx="439">
                  <c:v>5/1/1999</c:v>
                </c:pt>
                <c:pt idx="440">
                  <c:v>6/1/1999</c:v>
                </c:pt>
                <c:pt idx="441">
                  <c:v>7/1/1999</c:v>
                </c:pt>
                <c:pt idx="442">
                  <c:v>8/1/1999</c:v>
                </c:pt>
                <c:pt idx="443">
                  <c:v>9/1/1999</c:v>
                </c:pt>
                <c:pt idx="444">
                  <c:v>10/1/1999</c:v>
                </c:pt>
                <c:pt idx="445">
                  <c:v>11/1/1999</c:v>
                </c:pt>
                <c:pt idx="446">
                  <c:v>12/1/1999</c:v>
                </c:pt>
                <c:pt idx="447">
                  <c:v>12/1/1999</c:v>
                </c:pt>
                <c:pt idx="450">
                  <c:v>1/1/2000</c:v>
                </c:pt>
                <c:pt idx="451">
                  <c:v>2/1/2000</c:v>
                </c:pt>
                <c:pt idx="452">
                  <c:v>3/1/2000</c:v>
                </c:pt>
                <c:pt idx="453">
                  <c:v>4/1/2000</c:v>
                </c:pt>
                <c:pt idx="454">
                  <c:v>5/1/2000</c:v>
                </c:pt>
                <c:pt idx="455">
                  <c:v>6/1/2000</c:v>
                </c:pt>
                <c:pt idx="456">
                  <c:v>7/1/2000</c:v>
                </c:pt>
                <c:pt idx="457">
                  <c:v>8/1/2000</c:v>
                </c:pt>
                <c:pt idx="458">
                  <c:v>9/1/2000</c:v>
                </c:pt>
                <c:pt idx="459">
                  <c:v>10/1/2000</c:v>
                </c:pt>
                <c:pt idx="460">
                  <c:v>11/1/2000</c:v>
                </c:pt>
                <c:pt idx="461">
                  <c:v>12/1/2000</c:v>
                </c:pt>
                <c:pt idx="462">
                  <c:v>12/1/2000</c:v>
                </c:pt>
                <c:pt idx="465">
                  <c:v>1/1/2001</c:v>
                </c:pt>
                <c:pt idx="466">
                  <c:v>2/1/2001</c:v>
                </c:pt>
                <c:pt idx="467">
                  <c:v>3/1/2001</c:v>
                </c:pt>
                <c:pt idx="468">
                  <c:v>4/1/2001</c:v>
                </c:pt>
                <c:pt idx="469">
                  <c:v>5/1/2001</c:v>
                </c:pt>
                <c:pt idx="470">
                  <c:v>6/1/2001</c:v>
                </c:pt>
                <c:pt idx="471">
                  <c:v>7/1/2001</c:v>
                </c:pt>
                <c:pt idx="472">
                  <c:v>8/1/2001</c:v>
                </c:pt>
                <c:pt idx="473">
                  <c:v>9/1/2001</c:v>
                </c:pt>
                <c:pt idx="474">
                  <c:v>10/1/2001</c:v>
                </c:pt>
                <c:pt idx="475">
                  <c:v>11/1/2001</c:v>
                </c:pt>
                <c:pt idx="476">
                  <c:v>12/1/2001</c:v>
                </c:pt>
                <c:pt idx="477">
                  <c:v>12/1/2001</c:v>
                </c:pt>
                <c:pt idx="480">
                  <c:v>1/1/2002</c:v>
                </c:pt>
                <c:pt idx="481">
                  <c:v>2/1/2002</c:v>
                </c:pt>
                <c:pt idx="482">
                  <c:v>3/1/2002</c:v>
                </c:pt>
                <c:pt idx="483">
                  <c:v>4/1/2002</c:v>
                </c:pt>
                <c:pt idx="484">
                  <c:v>5/1/2002</c:v>
                </c:pt>
                <c:pt idx="485">
                  <c:v>6/1/2002</c:v>
                </c:pt>
                <c:pt idx="486">
                  <c:v>7/1/2002</c:v>
                </c:pt>
                <c:pt idx="487">
                  <c:v>8/1/2002</c:v>
                </c:pt>
                <c:pt idx="488">
                  <c:v>9/1/2002</c:v>
                </c:pt>
                <c:pt idx="489">
                  <c:v>10/1/2002</c:v>
                </c:pt>
                <c:pt idx="490">
                  <c:v>11/1/2002</c:v>
                </c:pt>
                <c:pt idx="491">
                  <c:v>12/1/2002</c:v>
                </c:pt>
                <c:pt idx="492">
                  <c:v>12/1/2002</c:v>
                </c:pt>
                <c:pt idx="495">
                  <c:v>1/1/2003</c:v>
                </c:pt>
                <c:pt idx="496">
                  <c:v>2/1/2003</c:v>
                </c:pt>
                <c:pt idx="497">
                  <c:v>3/1/2003</c:v>
                </c:pt>
                <c:pt idx="498">
                  <c:v>4/1/2003</c:v>
                </c:pt>
                <c:pt idx="499">
                  <c:v>5/1/2003</c:v>
                </c:pt>
                <c:pt idx="500">
                  <c:v>6/1/2003</c:v>
                </c:pt>
                <c:pt idx="501">
                  <c:v>7/1/2003</c:v>
                </c:pt>
                <c:pt idx="502">
                  <c:v>8/1/2003</c:v>
                </c:pt>
                <c:pt idx="503">
                  <c:v>9/1/2003</c:v>
                </c:pt>
                <c:pt idx="504">
                  <c:v>10/1/2003</c:v>
                </c:pt>
                <c:pt idx="505">
                  <c:v>11/1/2003</c:v>
                </c:pt>
                <c:pt idx="506">
                  <c:v>12/1/2003</c:v>
                </c:pt>
                <c:pt idx="507">
                  <c:v>12/1/2003</c:v>
                </c:pt>
                <c:pt idx="510">
                  <c:v>1/1/2004</c:v>
                </c:pt>
                <c:pt idx="511">
                  <c:v>2/1/2004</c:v>
                </c:pt>
                <c:pt idx="512">
                  <c:v>3/1/2004</c:v>
                </c:pt>
                <c:pt idx="513">
                  <c:v>4/1/2004</c:v>
                </c:pt>
                <c:pt idx="514">
                  <c:v>5/1/2004</c:v>
                </c:pt>
                <c:pt idx="515">
                  <c:v>6/1/2004</c:v>
                </c:pt>
                <c:pt idx="516">
                  <c:v>7/1/2004</c:v>
                </c:pt>
                <c:pt idx="517">
                  <c:v>8/1/2004</c:v>
                </c:pt>
                <c:pt idx="518">
                  <c:v>9/1/2004</c:v>
                </c:pt>
                <c:pt idx="519">
                  <c:v>10/1/2004</c:v>
                </c:pt>
                <c:pt idx="520">
                  <c:v>11/1/2004</c:v>
                </c:pt>
                <c:pt idx="521">
                  <c:v>12/1/2004</c:v>
                </c:pt>
                <c:pt idx="522">
                  <c:v>12/1/2004</c:v>
                </c:pt>
                <c:pt idx="525">
                  <c:v>1/1/2005</c:v>
                </c:pt>
                <c:pt idx="526">
                  <c:v>2/1/2005</c:v>
                </c:pt>
                <c:pt idx="527">
                  <c:v>3/1/2005</c:v>
                </c:pt>
                <c:pt idx="528">
                  <c:v>4/1/2005</c:v>
                </c:pt>
                <c:pt idx="529">
                  <c:v>5/1/2005</c:v>
                </c:pt>
                <c:pt idx="530">
                  <c:v>6/1/2005</c:v>
                </c:pt>
                <c:pt idx="531">
                  <c:v>7/1/2005</c:v>
                </c:pt>
                <c:pt idx="532">
                  <c:v>8/1/2005</c:v>
                </c:pt>
                <c:pt idx="533">
                  <c:v>9/1/2005</c:v>
                </c:pt>
                <c:pt idx="534">
                  <c:v>10/1/2005</c:v>
                </c:pt>
                <c:pt idx="535">
                  <c:v>11/1/2005</c:v>
                </c:pt>
                <c:pt idx="536">
                  <c:v>12/1/2005</c:v>
                </c:pt>
                <c:pt idx="537">
                  <c:v>12/1/2005</c:v>
                </c:pt>
                <c:pt idx="540">
                  <c:v>1/1/2006</c:v>
                </c:pt>
                <c:pt idx="541">
                  <c:v>2/1/2006</c:v>
                </c:pt>
                <c:pt idx="542">
                  <c:v>3/1/2006</c:v>
                </c:pt>
                <c:pt idx="543">
                  <c:v>4/1/2006</c:v>
                </c:pt>
                <c:pt idx="544">
                  <c:v>5/1/2006</c:v>
                </c:pt>
                <c:pt idx="545">
                  <c:v>6/1/2006</c:v>
                </c:pt>
                <c:pt idx="546">
                  <c:v>7/1/2006</c:v>
                </c:pt>
                <c:pt idx="547">
                  <c:v>8/1/2006</c:v>
                </c:pt>
                <c:pt idx="548">
                  <c:v>9/1/2006</c:v>
                </c:pt>
                <c:pt idx="549">
                  <c:v>10/1/2006</c:v>
                </c:pt>
                <c:pt idx="550">
                  <c:v>11/1/2006</c:v>
                </c:pt>
                <c:pt idx="551">
                  <c:v>12/1/2006</c:v>
                </c:pt>
                <c:pt idx="552">
                  <c:v>12/1/2006</c:v>
                </c:pt>
                <c:pt idx="555">
                  <c:v>1/1/2007</c:v>
                </c:pt>
                <c:pt idx="556">
                  <c:v>2/1/2007</c:v>
                </c:pt>
                <c:pt idx="557">
                  <c:v>3/1/2007</c:v>
                </c:pt>
                <c:pt idx="558">
                  <c:v>4/1/2007</c:v>
                </c:pt>
                <c:pt idx="559">
                  <c:v>5/1/2007</c:v>
                </c:pt>
                <c:pt idx="560">
                  <c:v>6/1/2007</c:v>
                </c:pt>
                <c:pt idx="561">
                  <c:v>7/1/2007</c:v>
                </c:pt>
                <c:pt idx="562">
                  <c:v>8/1/2007</c:v>
                </c:pt>
                <c:pt idx="563">
                  <c:v>9/1/2007</c:v>
                </c:pt>
                <c:pt idx="564">
                  <c:v>10/1/2007</c:v>
                </c:pt>
                <c:pt idx="565">
                  <c:v>11/1/2007</c:v>
                </c:pt>
                <c:pt idx="566">
                  <c:v>12/1/2007</c:v>
                </c:pt>
                <c:pt idx="567">
                  <c:v>12/1/2007</c:v>
                </c:pt>
                <c:pt idx="570">
                  <c:v>1/1/2008</c:v>
                </c:pt>
                <c:pt idx="571">
                  <c:v>2/1/2008</c:v>
                </c:pt>
                <c:pt idx="572">
                  <c:v>3/1/2008</c:v>
                </c:pt>
                <c:pt idx="573">
                  <c:v>4/1/2008</c:v>
                </c:pt>
                <c:pt idx="574">
                  <c:v>5/1/2008</c:v>
                </c:pt>
                <c:pt idx="575">
                  <c:v>6/1/2008</c:v>
                </c:pt>
                <c:pt idx="576">
                  <c:v>7/1/2008</c:v>
                </c:pt>
                <c:pt idx="577">
                  <c:v>8/1/2008</c:v>
                </c:pt>
                <c:pt idx="578">
                  <c:v>9/1/2008</c:v>
                </c:pt>
                <c:pt idx="579">
                  <c:v>10/1/2008</c:v>
                </c:pt>
                <c:pt idx="580">
                  <c:v>11/1/2008</c:v>
                </c:pt>
                <c:pt idx="581">
                  <c:v>12/1/2008</c:v>
                </c:pt>
                <c:pt idx="582">
                  <c:v>12/1/2008</c:v>
                </c:pt>
                <c:pt idx="585">
                  <c:v>1/1/2009</c:v>
                </c:pt>
                <c:pt idx="586">
                  <c:v>2/1/2009</c:v>
                </c:pt>
                <c:pt idx="587">
                  <c:v>3/1/2009</c:v>
                </c:pt>
                <c:pt idx="588">
                  <c:v>4/1/2009</c:v>
                </c:pt>
                <c:pt idx="589">
                  <c:v>5/1/2009</c:v>
                </c:pt>
                <c:pt idx="590">
                  <c:v>6/1/2009</c:v>
                </c:pt>
                <c:pt idx="591">
                  <c:v>7/1/2009</c:v>
                </c:pt>
                <c:pt idx="592">
                  <c:v>8/1/2009</c:v>
                </c:pt>
                <c:pt idx="593">
                  <c:v>9/1/2009</c:v>
                </c:pt>
                <c:pt idx="594">
                  <c:v>10/1/2009</c:v>
                </c:pt>
                <c:pt idx="595">
                  <c:v>11/1/2009</c:v>
                </c:pt>
                <c:pt idx="596">
                  <c:v>12/1/2009</c:v>
                </c:pt>
                <c:pt idx="597">
                  <c:v>12/1/2009</c:v>
                </c:pt>
                <c:pt idx="600">
                  <c:v>1/1/2010</c:v>
                </c:pt>
                <c:pt idx="601">
                  <c:v>2/1/2010</c:v>
                </c:pt>
                <c:pt idx="602">
                  <c:v>3/1/2010</c:v>
                </c:pt>
                <c:pt idx="603">
                  <c:v>4/1/2010</c:v>
                </c:pt>
                <c:pt idx="604">
                  <c:v>5/1/2010</c:v>
                </c:pt>
                <c:pt idx="605">
                  <c:v>6/1/2010</c:v>
                </c:pt>
                <c:pt idx="606">
                  <c:v>7/1/2010</c:v>
                </c:pt>
                <c:pt idx="607">
                  <c:v>8/1/2010</c:v>
                </c:pt>
                <c:pt idx="608">
                  <c:v>9/1/2010</c:v>
                </c:pt>
                <c:pt idx="609">
                  <c:v>10/1/2010</c:v>
                </c:pt>
                <c:pt idx="610">
                  <c:v>11/1/2010</c:v>
                </c:pt>
                <c:pt idx="611">
                  <c:v>12/1/2010</c:v>
                </c:pt>
                <c:pt idx="612">
                  <c:v>12/1/2010</c:v>
                </c:pt>
                <c:pt idx="615">
                  <c:v>1/1/2011</c:v>
                </c:pt>
                <c:pt idx="616">
                  <c:v>2/1/2011</c:v>
                </c:pt>
                <c:pt idx="617">
                  <c:v>3/1/2011</c:v>
                </c:pt>
                <c:pt idx="618">
                  <c:v>4/1/2011</c:v>
                </c:pt>
                <c:pt idx="619">
                  <c:v>5/1/2011</c:v>
                </c:pt>
                <c:pt idx="620">
                  <c:v>6/1/2011</c:v>
                </c:pt>
                <c:pt idx="621">
                  <c:v>7/1/2011</c:v>
                </c:pt>
                <c:pt idx="622">
                  <c:v>8/1/2011</c:v>
                </c:pt>
                <c:pt idx="623">
                  <c:v>9/1/2011</c:v>
                </c:pt>
                <c:pt idx="624">
                  <c:v>10/1/2011</c:v>
                </c:pt>
                <c:pt idx="625">
                  <c:v>11/1/2011</c:v>
                </c:pt>
                <c:pt idx="626">
                  <c:v>12/1/2011</c:v>
                </c:pt>
                <c:pt idx="627">
                  <c:v>12/1/2011</c:v>
                </c:pt>
                <c:pt idx="630">
                  <c:v>1/1/2012</c:v>
                </c:pt>
                <c:pt idx="631">
                  <c:v>2/1/2012</c:v>
                </c:pt>
                <c:pt idx="632">
                  <c:v>3/1/2012</c:v>
                </c:pt>
                <c:pt idx="633">
                  <c:v>4/1/2012</c:v>
                </c:pt>
                <c:pt idx="634">
                  <c:v>5/1/2012</c:v>
                </c:pt>
                <c:pt idx="635">
                  <c:v>6/1/2012</c:v>
                </c:pt>
                <c:pt idx="636">
                  <c:v>7/1/2012</c:v>
                </c:pt>
                <c:pt idx="637">
                  <c:v>8/1/2012</c:v>
                </c:pt>
                <c:pt idx="638">
                  <c:v>9/1/2012</c:v>
                </c:pt>
                <c:pt idx="639">
                  <c:v>10/1/2012</c:v>
                </c:pt>
                <c:pt idx="640">
                  <c:v>11/1/2012</c:v>
                </c:pt>
                <c:pt idx="641">
                  <c:v>12/1/2012</c:v>
                </c:pt>
                <c:pt idx="642">
                  <c:v>12/1/2012</c:v>
                </c:pt>
                <c:pt idx="645">
                  <c:v>1/1/2013</c:v>
                </c:pt>
                <c:pt idx="646">
                  <c:v>2/1/2013</c:v>
                </c:pt>
                <c:pt idx="647">
                  <c:v>3/1/2013</c:v>
                </c:pt>
                <c:pt idx="648">
                  <c:v>4/1/2013</c:v>
                </c:pt>
                <c:pt idx="649">
                  <c:v>5/1/2013</c:v>
                </c:pt>
                <c:pt idx="650">
                  <c:v>6/1/2013</c:v>
                </c:pt>
                <c:pt idx="651">
                  <c:v>7/1/2013</c:v>
                </c:pt>
                <c:pt idx="652">
                  <c:v>8/1/2013</c:v>
                </c:pt>
                <c:pt idx="653">
                  <c:v>9/1/2013</c:v>
                </c:pt>
                <c:pt idx="654">
                  <c:v>10/1/2013</c:v>
                </c:pt>
                <c:pt idx="655">
                  <c:v>11/1/2013</c:v>
                </c:pt>
                <c:pt idx="656">
                  <c:v>12/1/2013</c:v>
                </c:pt>
                <c:pt idx="657">
                  <c:v>12/1/2013</c:v>
                </c:pt>
                <c:pt idx="660">
                  <c:v>1/1/2014</c:v>
                </c:pt>
                <c:pt idx="661">
                  <c:v>2/1/2014</c:v>
                </c:pt>
                <c:pt idx="662">
                  <c:v>3/1/2014</c:v>
                </c:pt>
                <c:pt idx="663">
                  <c:v>4/1/2014</c:v>
                </c:pt>
                <c:pt idx="664">
                  <c:v>5/1/2014</c:v>
                </c:pt>
                <c:pt idx="665">
                  <c:v>6/1/2014</c:v>
                </c:pt>
                <c:pt idx="666">
                  <c:v>7/1/2014</c:v>
                </c:pt>
                <c:pt idx="667">
                  <c:v>8/1/2014</c:v>
                </c:pt>
                <c:pt idx="668">
                  <c:v>9/1/2014</c:v>
                </c:pt>
                <c:pt idx="669">
                  <c:v>10/1/2014</c:v>
                </c:pt>
                <c:pt idx="670">
                  <c:v>11/1/2014</c:v>
                </c:pt>
                <c:pt idx="671">
                  <c:v>12/1/2014</c:v>
                </c:pt>
                <c:pt idx="672">
                  <c:v>12/1/2014</c:v>
                </c:pt>
                <c:pt idx="675">
                  <c:v>1/1/2015</c:v>
                </c:pt>
                <c:pt idx="676">
                  <c:v>2/1/2015</c:v>
                </c:pt>
                <c:pt idx="677">
                  <c:v>3/1/2015</c:v>
                </c:pt>
                <c:pt idx="678">
                  <c:v>4/1/2015</c:v>
                </c:pt>
                <c:pt idx="679">
                  <c:v>5/1/2015</c:v>
                </c:pt>
                <c:pt idx="680">
                  <c:v>6/1/2015</c:v>
                </c:pt>
                <c:pt idx="681">
                  <c:v>7/1/2015</c:v>
                </c:pt>
                <c:pt idx="682">
                  <c:v>8/1/2015</c:v>
                </c:pt>
                <c:pt idx="683">
                  <c:v>9/1/2015</c:v>
                </c:pt>
                <c:pt idx="684">
                  <c:v>10/1/2015</c:v>
                </c:pt>
                <c:pt idx="685">
                  <c:v>11/1/2015</c:v>
                </c:pt>
                <c:pt idx="686">
                  <c:v>12/1/2015</c:v>
                </c:pt>
                <c:pt idx="687">
                  <c:v>12/1/2015</c:v>
                </c:pt>
                <c:pt idx="690">
                  <c:v>1/1/2016</c:v>
                </c:pt>
                <c:pt idx="691">
                  <c:v>2/1/2016</c:v>
                </c:pt>
                <c:pt idx="692">
                  <c:v>3/1/2016</c:v>
                </c:pt>
                <c:pt idx="693">
                  <c:v>4/1/2016</c:v>
                </c:pt>
                <c:pt idx="694">
                  <c:v>5/1/2016</c:v>
                </c:pt>
                <c:pt idx="695">
                  <c:v>6/1/2016</c:v>
                </c:pt>
                <c:pt idx="696">
                  <c:v>7/1/2016</c:v>
                </c:pt>
                <c:pt idx="697">
                  <c:v>8/1/2016</c:v>
                </c:pt>
                <c:pt idx="698">
                  <c:v>9/1/2016</c:v>
                </c:pt>
                <c:pt idx="699">
                  <c:v>10/1/2016</c:v>
                </c:pt>
                <c:pt idx="700">
                  <c:v>11/1/2016</c:v>
                </c:pt>
                <c:pt idx="701">
                  <c:v>12/1/2016</c:v>
                </c:pt>
                <c:pt idx="702">
                  <c:v>12/1/2016</c:v>
                </c:pt>
                <c:pt idx="705">
                  <c:v>1/1/2017</c:v>
                </c:pt>
                <c:pt idx="706">
                  <c:v>2/1/2017</c:v>
                </c:pt>
                <c:pt idx="707">
                  <c:v>3/1/2017</c:v>
                </c:pt>
                <c:pt idx="708">
                  <c:v>4/1/2017</c:v>
                </c:pt>
                <c:pt idx="709">
                  <c:v>5/1/2017</c:v>
                </c:pt>
                <c:pt idx="710">
                  <c:v>6/1/2017</c:v>
                </c:pt>
                <c:pt idx="711">
                  <c:v>7/1/2017</c:v>
                </c:pt>
                <c:pt idx="712">
                  <c:v>8/1/2017</c:v>
                </c:pt>
                <c:pt idx="713">
                  <c:v>9/1/2017</c:v>
                </c:pt>
                <c:pt idx="714">
                  <c:v>10/1/2017</c:v>
                </c:pt>
                <c:pt idx="715">
                  <c:v>11/1/2017</c:v>
                </c:pt>
                <c:pt idx="716">
                  <c:v>12/1/2017</c:v>
                </c:pt>
                <c:pt idx="717">
                  <c:v>12/1/2017</c:v>
                </c:pt>
                <c:pt idx="720">
                  <c:v>1/1/2018</c:v>
                </c:pt>
                <c:pt idx="721">
                  <c:v>2/1/2018</c:v>
                </c:pt>
                <c:pt idx="722">
                  <c:v>3/1/2018</c:v>
                </c:pt>
                <c:pt idx="723">
                  <c:v>4/1/2018</c:v>
                </c:pt>
                <c:pt idx="724">
                  <c:v>5/1/2018</c:v>
                </c:pt>
                <c:pt idx="725">
                  <c:v>6/1/2018</c:v>
                </c:pt>
                <c:pt idx="726">
                  <c:v>7/1/2018</c:v>
                </c:pt>
                <c:pt idx="727">
                  <c:v>8/1/2018</c:v>
                </c:pt>
                <c:pt idx="728">
                  <c:v>9/1/2018</c:v>
                </c:pt>
                <c:pt idx="729">
                  <c:v>10/1/2018</c:v>
                </c:pt>
                <c:pt idx="730">
                  <c:v>11/1/2018</c:v>
                </c:pt>
                <c:pt idx="731">
                  <c:v>12/1/2018</c:v>
                </c:pt>
                <c:pt idx="732">
                  <c:v>12/1/2018</c:v>
                </c:pt>
                <c:pt idx="735">
                  <c:v>1/1/2019</c:v>
                </c:pt>
                <c:pt idx="736">
                  <c:v>2/1/2019</c:v>
                </c:pt>
                <c:pt idx="737">
                  <c:v>3/1/2019</c:v>
                </c:pt>
                <c:pt idx="738">
                  <c:v>4/1/2019</c:v>
                </c:pt>
                <c:pt idx="739">
                  <c:v>5/1/2019</c:v>
                </c:pt>
                <c:pt idx="740">
                  <c:v>6/1/2019</c:v>
                </c:pt>
                <c:pt idx="741">
                  <c:v>7/1/2019</c:v>
                </c:pt>
                <c:pt idx="742">
                  <c:v>8/1/2019</c:v>
                </c:pt>
                <c:pt idx="743">
                  <c:v>9/1/2019</c:v>
                </c:pt>
                <c:pt idx="744">
                  <c:v>10/1/2019</c:v>
                </c:pt>
                <c:pt idx="745">
                  <c:v>11/1/2019</c:v>
                </c:pt>
                <c:pt idx="746">
                  <c:v>12/1/2019</c:v>
                </c:pt>
                <c:pt idx="747">
                  <c:v>12/1/2019</c:v>
                </c:pt>
                <c:pt idx="750">
                  <c:v>1/1/2020</c:v>
                </c:pt>
                <c:pt idx="751">
                  <c:v>2/1/2020</c:v>
                </c:pt>
                <c:pt idx="752">
                  <c:v>3/1/2020</c:v>
                </c:pt>
                <c:pt idx="753">
                  <c:v>4/1/2020</c:v>
                </c:pt>
                <c:pt idx="754">
                  <c:v>5/1/2020</c:v>
                </c:pt>
                <c:pt idx="755">
                  <c:v>6/1/2020</c:v>
                </c:pt>
                <c:pt idx="756">
                  <c:v>7/1/2020</c:v>
                </c:pt>
                <c:pt idx="757">
                  <c:v>8/1/2020</c:v>
                </c:pt>
                <c:pt idx="758">
                  <c:v>9/1/2020</c:v>
                </c:pt>
                <c:pt idx="759">
                  <c:v>10/1/2020</c:v>
                </c:pt>
                <c:pt idx="760">
                  <c:v>11/1/2020</c:v>
                </c:pt>
                <c:pt idx="761">
                  <c:v>12/1/2020</c:v>
                </c:pt>
                <c:pt idx="762">
                  <c:v>12/1/2020</c:v>
                </c:pt>
                <c:pt idx="765">
                  <c:v>1/1/2021</c:v>
                </c:pt>
                <c:pt idx="766">
                  <c:v>2/1/2021</c:v>
                </c:pt>
                <c:pt idx="767">
                  <c:v>3/1/2021</c:v>
                </c:pt>
                <c:pt idx="768">
                  <c:v>4/1/2021</c:v>
                </c:pt>
                <c:pt idx="769">
                  <c:v>5/1/2021</c:v>
                </c:pt>
                <c:pt idx="770">
                  <c:v>6/1/2021</c:v>
                </c:pt>
                <c:pt idx="771">
                  <c:v>7/1/2021</c:v>
                </c:pt>
                <c:pt idx="772">
                  <c:v>8/1/2021</c:v>
                </c:pt>
                <c:pt idx="773">
                  <c:v>9/1/2021</c:v>
                </c:pt>
                <c:pt idx="774">
                  <c:v>10/1/2021</c:v>
                </c:pt>
                <c:pt idx="775">
                  <c:v>11/1/2021</c:v>
                </c:pt>
                <c:pt idx="776">
                  <c:v>12/1/2021</c:v>
                </c:pt>
                <c:pt idx="777">
                  <c:v>12/1/2021</c:v>
                </c:pt>
                <c:pt idx="780">
                  <c:v>1/1/2022</c:v>
                </c:pt>
                <c:pt idx="781">
                  <c:v>2/1/2022</c:v>
                </c:pt>
                <c:pt idx="782">
                  <c:v>3/1/2022</c:v>
                </c:pt>
                <c:pt idx="783">
                  <c:v>4/1/2022</c:v>
                </c:pt>
                <c:pt idx="784">
                  <c:v>5/1/2022</c:v>
                </c:pt>
                <c:pt idx="785">
                  <c:v>6/1/2022</c:v>
                </c:pt>
                <c:pt idx="786">
                  <c:v>7/1/2022</c:v>
                </c:pt>
                <c:pt idx="787">
                  <c:v>8/1/2022</c:v>
                </c:pt>
                <c:pt idx="788">
                  <c:v>9/1/2022</c:v>
                </c:pt>
                <c:pt idx="789">
                  <c:v>10/1/2022</c:v>
                </c:pt>
                <c:pt idx="790">
                  <c:v>11/1/2022</c:v>
                </c:pt>
                <c:pt idx="791">
                  <c:v>12/1/2022</c:v>
                </c:pt>
                <c:pt idx="792">
                  <c:v>12/1/2022</c:v>
                </c:pt>
                <c:pt idx="795">
                  <c:v>1/1/2023</c:v>
                </c:pt>
                <c:pt idx="796">
                  <c:v>2/1/2023</c:v>
                </c:pt>
                <c:pt idx="797">
                  <c:v>3/1/2023</c:v>
                </c:pt>
                <c:pt idx="798">
                  <c:v>4/1/2023</c:v>
                </c:pt>
                <c:pt idx="799">
                  <c:v>5/1/2023</c:v>
                </c:pt>
                <c:pt idx="800">
                  <c:v>6/1/2023</c:v>
                </c:pt>
                <c:pt idx="801">
                  <c:v>7/1/2023</c:v>
                </c:pt>
                <c:pt idx="802">
                  <c:v>8/1/2023</c:v>
                </c:pt>
                <c:pt idx="803">
                  <c:v>9/1/2023</c:v>
                </c:pt>
                <c:pt idx="804">
                  <c:v>10/1/2023</c:v>
                </c:pt>
                <c:pt idx="805">
                  <c:v>11/1/2023</c:v>
                </c:pt>
                <c:pt idx="806">
                  <c:v>12/1/2023</c:v>
                </c:pt>
                <c:pt idx="807">
                  <c:v>12/1/2023</c:v>
                </c:pt>
                <c:pt idx="810">
                  <c:v>1/1/2024</c:v>
                </c:pt>
                <c:pt idx="811">
                  <c:v>2/1/2024</c:v>
                </c:pt>
                <c:pt idx="812">
                  <c:v>3/1/2024</c:v>
                </c:pt>
                <c:pt idx="813">
                  <c:v>4/1/2024</c:v>
                </c:pt>
                <c:pt idx="814">
                  <c:v>5/1/2024</c:v>
                </c:pt>
                <c:pt idx="815">
                  <c:v>6/1/2024</c:v>
                </c:pt>
                <c:pt idx="816">
                  <c:v>7/1/2024</c:v>
                </c:pt>
                <c:pt idx="817">
                  <c:v>8/1/2024</c:v>
                </c:pt>
                <c:pt idx="818">
                  <c:v>9/1/2024</c:v>
                </c:pt>
                <c:pt idx="819">
                  <c:v>10/1/2024</c:v>
                </c:pt>
                <c:pt idx="820">
                  <c:v>11/1/2024</c:v>
                </c:pt>
                <c:pt idx="821">
                  <c:v>12/1/2024</c:v>
                </c:pt>
                <c:pt idx="822">
                  <c:v>12/1/2024</c:v>
                </c:pt>
                <c:pt idx="825">
                  <c:v>1/1/2025</c:v>
                </c:pt>
                <c:pt idx="826">
                  <c:v>2/1/2025</c:v>
                </c:pt>
                <c:pt idx="827">
                  <c:v>3/1/2025</c:v>
                </c:pt>
                <c:pt idx="828">
                  <c:v>4/1/2025</c:v>
                </c:pt>
                <c:pt idx="829">
                  <c:v>5/1/2025</c:v>
                </c:pt>
                <c:pt idx="830">
                  <c:v>6/1/2025</c:v>
                </c:pt>
                <c:pt idx="831">
                  <c:v>7/1/2025</c:v>
                </c:pt>
                <c:pt idx="832">
                  <c:v>8/1/2025</c:v>
                </c:pt>
                <c:pt idx="833">
                  <c:v>9/1/2025</c:v>
                </c:pt>
                <c:pt idx="834">
                  <c:v>10/1/2025</c:v>
                </c:pt>
                <c:pt idx="835">
                  <c:v>11/1/2025</c:v>
                </c:pt>
                <c:pt idx="836">
                  <c:v>12/1/2025</c:v>
                </c:pt>
                <c:pt idx="837">
                  <c:v>12/1/2025</c:v>
                </c:pt>
              </c:strCache>
            </c:strRef>
          </c:cat>
          <c:val>
            <c:numRef>
              <c:f>Sheet1!$J$232:$J$1069</c:f>
              <c:numCache>
                <c:formatCode>#,##0</c:formatCode>
                <c:ptCount val="838"/>
                <c:pt idx="0">
                  <c:v>45798.728153326709</c:v>
                </c:pt>
                <c:pt idx="1">
                  <c:v>44791.621800226501</c:v>
                </c:pt>
                <c:pt idx="2">
                  <c:v>42779.253493122334</c:v>
                </c:pt>
                <c:pt idx="3">
                  <c:v>41152.745138707942</c:v>
                </c:pt>
                <c:pt idx="4">
                  <c:v>46959.073075598557</c:v>
                </c:pt>
                <c:pt idx="5">
                  <c:v>61890.536386702792</c:v>
                </c:pt>
                <c:pt idx="6">
                  <c:v>61806.228014037748</c:v>
                </c:pt>
                <c:pt idx="7">
                  <c:v>60890.316608597503</c:v>
                </c:pt>
                <c:pt idx="8">
                  <c:v>59590.932841976413</c:v>
                </c:pt>
                <c:pt idx="9">
                  <c:v>57666.408261545366</c:v>
                </c:pt>
                <c:pt idx="10">
                  <c:v>56126.135538751812</c:v>
                </c:pt>
                <c:pt idx="11">
                  <c:v>54510.368277243935</c:v>
                </c:pt>
                <c:pt idx="12" formatCode="General">
                  <c:v>0</c:v>
                </c:pt>
                <c:pt idx="13" formatCode="General">
                  <c:v>0</c:v>
                </c:pt>
                <c:pt idx="14" formatCode="General">
                  <c:v>0</c:v>
                </c:pt>
                <c:pt idx="15">
                  <c:v>52534.630165834649</c:v>
                </c:pt>
                <c:pt idx="16">
                  <c:v>50437.959623832809</c:v>
                </c:pt>
                <c:pt idx="17">
                  <c:v>47673.463164810542</c:v>
                </c:pt>
                <c:pt idx="18">
                  <c:v>46421.555028836228</c:v>
                </c:pt>
                <c:pt idx="19">
                  <c:v>50289.342793494645</c:v>
                </c:pt>
                <c:pt idx="20">
                  <c:v>58262.551193391424</c:v>
                </c:pt>
                <c:pt idx="21">
                  <c:v>63092.940359912849</c:v>
                </c:pt>
                <c:pt idx="22">
                  <c:v>61134.480063664603</c:v>
                </c:pt>
                <c:pt idx="23">
                  <c:v>59728.464864435053</c:v>
                </c:pt>
                <c:pt idx="24">
                  <c:v>59541.83377185891</c:v>
                </c:pt>
                <c:pt idx="25">
                  <c:v>59773.724761059399</c:v>
                </c:pt>
                <c:pt idx="26">
                  <c:v>58762.101011171086</c:v>
                </c:pt>
                <c:pt idx="27" formatCode="General">
                  <c:v>0</c:v>
                </c:pt>
                <c:pt idx="28" formatCode="General">
                  <c:v>0</c:v>
                </c:pt>
                <c:pt idx="29" formatCode="General">
                  <c:v>0</c:v>
                </c:pt>
                <c:pt idx="30">
                  <c:v>57259.655348710578</c:v>
                </c:pt>
                <c:pt idx="31">
                  <c:v>57217.363062612116</c:v>
                </c:pt>
                <c:pt idx="32">
                  <c:v>55286.215831183283</c:v>
                </c:pt>
                <c:pt idx="33">
                  <c:v>53196.167940179228</c:v>
                </c:pt>
                <c:pt idx="34">
                  <c:v>53070.144231548991</c:v>
                </c:pt>
                <c:pt idx="35">
                  <c:v>61091.294732413058</c:v>
                </c:pt>
                <c:pt idx="36">
                  <c:v>63026.020282221602</c:v>
                </c:pt>
                <c:pt idx="37">
                  <c:v>65641.589953653252</c:v>
                </c:pt>
                <c:pt idx="38">
                  <c:v>67433.010910786834</c:v>
                </c:pt>
                <c:pt idx="39">
                  <c:v>68282.232404812399</c:v>
                </c:pt>
                <c:pt idx="40">
                  <c:v>66511.603134662146</c:v>
                </c:pt>
                <c:pt idx="41">
                  <c:v>64528.422980310483</c:v>
                </c:pt>
                <c:pt idx="42" formatCode="General">
                  <c:v>0</c:v>
                </c:pt>
                <c:pt idx="43" formatCode="General">
                  <c:v>0</c:v>
                </c:pt>
                <c:pt idx="44" formatCode="General">
                  <c:v>0</c:v>
                </c:pt>
                <c:pt idx="45">
                  <c:v>62885.809124303705</c:v>
                </c:pt>
                <c:pt idx="46">
                  <c:v>60291.319614921995</c:v>
                </c:pt>
                <c:pt idx="47">
                  <c:v>58493.088804885701</c:v>
                </c:pt>
                <c:pt idx="48">
                  <c:v>58070.365421340772</c:v>
                </c:pt>
                <c:pt idx="49">
                  <c:v>66263.462406335937</c:v>
                </c:pt>
                <c:pt idx="50">
                  <c:v>75691.920106462028</c:v>
                </c:pt>
                <c:pt idx="51">
                  <c:v>80416.847085059955</c:v>
                </c:pt>
                <c:pt idx="52">
                  <c:v>79310.505309038344</c:v>
                </c:pt>
                <c:pt idx="53">
                  <c:v>76557.127415616167</c:v>
                </c:pt>
                <c:pt idx="54">
                  <c:v>73068.754947903624</c:v>
                </c:pt>
                <c:pt idx="55">
                  <c:v>70552.60176353094</c:v>
                </c:pt>
                <c:pt idx="56">
                  <c:v>67961.942220991332</c:v>
                </c:pt>
                <c:pt idx="57" formatCode="General">
                  <c:v>0</c:v>
                </c:pt>
                <c:pt idx="58" formatCode="General">
                  <c:v>0</c:v>
                </c:pt>
                <c:pt idx="59" formatCode="General">
                  <c:v>0</c:v>
                </c:pt>
                <c:pt idx="60">
                  <c:v>66206.390376398122</c:v>
                </c:pt>
                <c:pt idx="61">
                  <c:v>64484.559425763982</c:v>
                </c:pt>
                <c:pt idx="62">
                  <c:v>62215.948537398421</c:v>
                </c:pt>
                <c:pt idx="63">
                  <c:v>59446.11835852715</c:v>
                </c:pt>
                <c:pt idx="64">
                  <c:v>62344.166497865277</c:v>
                </c:pt>
                <c:pt idx="65">
                  <c:v>73961.895236382072</c:v>
                </c:pt>
                <c:pt idx="66">
                  <c:v>72124.95045862702</c:v>
                </c:pt>
                <c:pt idx="67">
                  <c:v>67596.51182700973</c:v>
                </c:pt>
                <c:pt idx="68">
                  <c:v>62897.915870451186</c:v>
                </c:pt>
                <c:pt idx="69">
                  <c:v>60324.61700293218</c:v>
                </c:pt>
                <c:pt idx="70">
                  <c:v>58619.502261744259</c:v>
                </c:pt>
                <c:pt idx="71">
                  <c:v>56441.883774715272</c:v>
                </c:pt>
                <c:pt idx="72" formatCode="General">
                  <c:v>0</c:v>
                </c:pt>
                <c:pt idx="73" formatCode="General">
                  <c:v>0</c:v>
                </c:pt>
                <c:pt idx="74" formatCode="General">
                  <c:v>0</c:v>
                </c:pt>
                <c:pt idx="75">
                  <c:v>53867.010569864542</c:v>
                </c:pt>
                <c:pt idx="76">
                  <c:v>52137.673129730596</c:v>
                </c:pt>
                <c:pt idx="77">
                  <c:v>50351.226833054585</c:v>
                </c:pt>
                <c:pt idx="78">
                  <c:v>47650.799458777808</c:v>
                </c:pt>
                <c:pt idx="79">
                  <c:v>48316.428055077929</c:v>
                </c:pt>
                <c:pt idx="80">
                  <c:v>64842.569258989031</c:v>
                </c:pt>
                <c:pt idx="81">
                  <c:v>71018.639371442288</c:v>
                </c:pt>
                <c:pt idx="82">
                  <c:v>68584.815129756156</c:v>
                </c:pt>
                <c:pt idx="83">
                  <c:v>63105.538127450338</c:v>
                </c:pt>
                <c:pt idx="84">
                  <c:v>58281.532238999076</c:v>
                </c:pt>
                <c:pt idx="85">
                  <c:v>56230.538961803089</c:v>
                </c:pt>
                <c:pt idx="86">
                  <c:v>54490.558633040644</c:v>
                </c:pt>
                <c:pt idx="87" formatCode="General">
                  <c:v>0</c:v>
                </c:pt>
                <c:pt idx="88" formatCode="General">
                  <c:v>0</c:v>
                </c:pt>
                <c:pt idx="89" formatCode="General">
                  <c:v>0</c:v>
                </c:pt>
                <c:pt idx="90">
                  <c:v>52857.99230222698</c:v>
                </c:pt>
                <c:pt idx="91">
                  <c:v>51073.810841712395</c:v>
                </c:pt>
                <c:pt idx="92">
                  <c:v>48624.089782524628</c:v>
                </c:pt>
                <c:pt idx="93">
                  <c:v>47214.499333799053</c:v>
                </c:pt>
                <c:pt idx="94">
                  <c:v>55426.746153004686</c:v>
                </c:pt>
                <c:pt idx="95">
                  <c:v>60661.942560102972</c:v>
                </c:pt>
                <c:pt idx="96">
                  <c:v>60018.130657937822</c:v>
                </c:pt>
                <c:pt idx="97">
                  <c:v>57796.037908508508</c:v>
                </c:pt>
                <c:pt idx="98">
                  <c:v>54536.524372913125</c:v>
                </c:pt>
                <c:pt idx="99">
                  <c:v>52709.289543145562</c:v>
                </c:pt>
                <c:pt idx="100">
                  <c:v>50581.97005975592</c:v>
                </c:pt>
                <c:pt idx="101">
                  <c:v>48838.506548008074</c:v>
                </c:pt>
                <c:pt idx="102" formatCode="General">
                  <c:v>0</c:v>
                </c:pt>
                <c:pt idx="103" formatCode="General">
                  <c:v>0</c:v>
                </c:pt>
                <c:pt idx="104" formatCode="General">
                  <c:v>0</c:v>
                </c:pt>
                <c:pt idx="105">
                  <c:v>47852.728936536514</c:v>
                </c:pt>
                <c:pt idx="106">
                  <c:v>46666.230987479154</c:v>
                </c:pt>
                <c:pt idx="107">
                  <c:v>44430.567634383384</c:v>
                </c:pt>
                <c:pt idx="108">
                  <c:v>42598.78778787452</c:v>
                </c:pt>
                <c:pt idx="109">
                  <c:v>44638.785254817929</c:v>
                </c:pt>
                <c:pt idx="110">
                  <c:v>52188.975658335774</c:v>
                </c:pt>
                <c:pt idx="111">
                  <c:v>46852.733186940422</c:v>
                </c:pt>
                <c:pt idx="112">
                  <c:v>45506.073267112246</c:v>
                </c:pt>
                <c:pt idx="113">
                  <c:v>40312.696538024531</c:v>
                </c:pt>
                <c:pt idx="114">
                  <c:v>37043.046479609104</c:v>
                </c:pt>
                <c:pt idx="115">
                  <c:v>35300.344051015774</c:v>
                </c:pt>
                <c:pt idx="116">
                  <c:v>33323.301664039267</c:v>
                </c:pt>
                <c:pt idx="117" formatCode="General">
                  <c:v>0</c:v>
                </c:pt>
                <c:pt idx="118" formatCode="General">
                  <c:v>0</c:v>
                </c:pt>
                <c:pt idx="119" formatCode="General">
                  <c:v>0</c:v>
                </c:pt>
                <c:pt idx="120">
                  <c:v>31185.996033130257</c:v>
                </c:pt>
                <c:pt idx="121">
                  <c:v>29274.081495771454</c:v>
                </c:pt>
                <c:pt idx="122">
                  <c:v>26551.981664893032</c:v>
                </c:pt>
                <c:pt idx="123">
                  <c:v>23569.02672057079</c:v>
                </c:pt>
                <c:pt idx="124">
                  <c:v>30154.851114105284</c:v>
                </c:pt>
                <c:pt idx="125">
                  <c:v>55212.286423149621</c:v>
                </c:pt>
                <c:pt idx="126">
                  <c:v>63169.901825029832</c:v>
                </c:pt>
                <c:pt idx="127">
                  <c:v>59659.098886444808</c:v>
                </c:pt>
                <c:pt idx="128">
                  <c:v>54043.041738183805</c:v>
                </c:pt>
                <c:pt idx="129">
                  <c:v>50019.735223773867</c:v>
                </c:pt>
                <c:pt idx="130">
                  <c:v>47748.76129496887</c:v>
                </c:pt>
                <c:pt idx="131">
                  <c:v>45355.032018660895</c:v>
                </c:pt>
                <c:pt idx="132" formatCode="General">
                  <c:v>0</c:v>
                </c:pt>
                <c:pt idx="133" formatCode="General">
                  <c:v>0</c:v>
                </c:pt>
                <c:pt idx="134" formatCode="General">
                  <c:v>0</c:v>
                </c:pt>
                <c:pt idx="135">
                  <c:v>43090.195857231047</c:v>
                </c:pt>
                <c:pt idx="136">
                  <c:v>40908.219555365707</c:v>
                </c:pt>
                <c:pt idx="137">
                  <c:v>38809.10311306487</c:v>
                </c:pt>
                <c:pt idx="138">
                  <c:v>40042.794355469749</c:v>
                </c:pt>
                <c:pt idx="139">
                  <c:v>45600.542713666844</c:v>
                </c:pt>
                <c:pt idx="140">
                  <c:v>76933.845163800666</c:v>
                </c:pt>
                <c:pt idx="141">
                  <c:v>84477.161267858348</c:v>
                </c:pt>
                <c:pt idx="142">
                  <c:v>80091.726478314638</c:v>
                </c:pt>
                <c:pt idx="143">
                  <c:v>74960.552952690385</c:v>
                </c:pt>
                <c:pt idx="144">
                  <c:v>71259.479225475749</c:v>
                </c:pt>
                <c:pt idx="145">
                  <c:v>68546.586045660049</c:v>
                </c:pt>
                <c:pt idx="146">
                  <c:v>66640.809275676394</c:v>
                </c:pt>
                <c:pt idx="147" formatCode="General">
                  <c:v>0</c:v>
                </c:pt>
                <c:pt idx="148" formatCode="General">
                  <c:v>0</c:v>
                </c:pt>
                <c:pt idx="149" formatCode="General">
                  <c:v>0</c:v>
                </c:pt>
                <c:pt idx="150">
                  <c:v>64406.661951122289</c:v>
                </c:pt>
                <c:pt idx="151">
                  <c:v>63992.362653299751</c:v>
                </c:pt>
                <c:pt idx="152">
                  <c:v>61896.315094686492</c:v>
                </c:pt>
                <c:pt idx="153">
                  <c:v>64593.863856064323</c:v>
                </c:pt>
                <c:pt idx="154">
                  <c:v>55190.804237336597</c:v>
                </c:pt>
                <c:pt idx="155">
                  <c:v>91127.432218831906</c:v>
                </c:pt>
                <c:pt idx="156">
                  <c:v>105133.81736892111</c:v>
                </c:pt>
                <c:pt idx="157">
                  <c:v>97489.228103173475</c:v>
                </c:pt>
                <c:pt idx="158">
                  <c:v>93778.947724896119</c:v>
                </c:pt>
                <c:pt idx="159">
                  <c:v>89283.033122599736</c:v>
                </c:pt>
                <c:pt idx="160">
                  <c:v>86959.88817110598</c:v>
                </c:pt>
                <c:pt idx="161">
                  <c:v>84400.439175668987</c:v>
                </c:pt>
                <c:pt idx="162" formatCode="General">
                  <c:v>0</c:v>
                </c:pt>
                <c:pt idx="163" formatCode="General">
                  <c:v>0</c:v>
                </c:pt>
                <c:pt idx="164" formatCode="General">
                  <c:v>0</c:v>
                </c:pt>
                <c:pt idx="165">
                  <c:v>83013.303748885402</c:v>
                </c:pt>
                <c:pt idx="166">
                  <c:v>80607.29893782713</c:v>
                </c:pt>
                <c:pt idx="167">
                  <c:v>79352.125509609235</c:v>
                </c:pt>
                <c:pt idx="168">
                  <c:v>76185.03754403253</c:v>
                </c:pt>
                <c:pt idx="169">
                  <c:v>79419.640950735862</c:v>
                </c:pt>
                <c:pt idx="170">
                  <c:v>91207.223194708844</c:v>
                </c:pt>
                <c:pt idx="171">
                  <c:v>95258.14966230694</c:v>
                </c:pt>
                <c:pt idx="172">
                  <c:v>93735.983353270072</c:v>
                </c:pt>
                <c:pt idx="173">
                  <c:v>91550.938167717162</c:v>
                </c:pt>
                <c:pt idx="174">
                  <c:v>88801.218383650572</c:v>
                </c:pt>
                <c:pt idx="175">
                  <c:v>85907.26106626798</c:v>
                </c:pt>
                <c:pt idx="176">
                  <c:v>85710.852510263227</c:v>
                </c:pt>
                <c:pt idx="177" formatCode="General">
                  <c:v>0</c:v>
                </c:pt>
                <c:pt idx="178" formatCode="General">
                  <c:v>0</c:v>
                </c:pt>
                <c:pt idx="179" formatCode="General">
                  <c:v>0</c:v>
                </c:pt>
                <c:pt idx="180">
                  <c:v>84032.173133160075</c:v>
                </c:pt>
                <c:pt idx="181">
                  <c:v>82371.907058182362</c:v>
                </c:pt>
                <c:pt idx="182">
                  <c:v>80990.909398773918</c:v>
                </c:pt>
                <c:pt idx="183">
                  <c:v>75620.362945518864</c:v>
                </c:pt>
                <c:pt idx="184">
                  <c:v>78333.256125334563</c:v>
                </c:pt>
                <c:pt idx="185">
                  <c:v>107963.32812886464</c:v>
                </c:pt>
                <c:pt idx="186">
                  <c:v>136571.46186443247</c:v>
                </c:pt>
                <c:pt idx="187">
                  <c:v>139551.34792506712</c:v>
                </c:pt>
                <c:pt idx="188">
                  <c:v>137973.94170965391</c:v>
                </c:pt>
                <c:pt idx="189">
                  <c:v>134616.58295544761</c:v>
                </c:pt>
                <c:pt idx="190">
                  <c:v>134306.62570300262</c:v>
                </c:pt>
                <c:pt idx="191">
                  <c:v>132367.09121245565</c:v>
                </c:pt>
                <c:pt idx="192" formatCode="General">
                  <c:v>0</c:v>
                </c:pt>
                <c:pt idx="193" formatCode="General">
                  <c:v>0</c:v>
                </c:pt>
                <c:pt idx="194" formatCode="General">
                  <c:v>0</c:v>
                </c:pt>
                <c:pt idx="195">
                  <c:v>130025.53295883643</c:v>
                </c:pt>
                <c:pt idx="196">
                  <c:v>127868.10772647169</c:v>
                </c:pt>
                <c:pt idx="197">
                  <c:v>125726.02691254481</c:v>
                </c:pt>
                <c:pt idx="198">
                  <c:v>124041.2097680665</c:v>
                </c:pt>
                <c:pt idx="199">
                  <c:v>129473.13389507306</c:v>
                </c:pt>
                <c:pt idx="200">
                  <c:v>156565.23908897917</c:v>
                </c:pt>
                <c:pt idx="201">
                  <c:v>157040.91606055319</c:v>
                </c:pt>
                <c:pt idx="202">
                  <c:v>155776.53598127255</c:v>
                </c:pt>
                <c:pt idx="203">
                  <c:v>151774.71165267564</c:v>
                </c:pt>
                <c:pt idx="204">
                  <c:v>159207.54794398067</c:v>
                </c:pt>
                <c:pt idx="205">
                  <c:v>158372.81158096044</c:v>
                </c:pt>
                <c:pt idx="206">
                  <c:v>152465.21048237986</c:v>
                </c:pt>
                <c:pt idx="207" formatCode="General">
                  <c:v>0</c:v>
                </c:pt>
                <c:pt idx="208" formatCode="General">
                  <c:v>0</c:v>
                </c:pt>
                <c:pt idx="209" formatCode="General">
                  <c:v>0</c:v>
                </c:pt>
                <c:pt idx="210">
                  <c:v>150731.29119890038</c:v>
                </c:pt>
                <c:pt idx="211">
                  <c:v>148107.39564602432</c:v>
                </c:pt>
                <c:pt idx="212">
                  <c:v>146885.97993836974</c:v>
                </c:pt>
                <c:pt idx="213">
                  <c:v>144860.51670457071</c:v>
                </c:pt>
                <c:pt idx="214">
                  <c:v>156080.35546634241</c:v>
                </c:pt>
                <c:pt idx="215">
                  <c:v>160002.38881906241</c:v>
                </c:pt>
                <c:pt idx="216">
                  <c:v>153646.73070209599</c:v>
                </c:pt>
                <c:pt idx="217">
                  <c:v>156261.41960390931</c:v>
                </c:pt>
                <c:pt idx="218">
                  <c:v>152882.57866388999</c:v>
                </c:pt>
                <c:pt idx="219">
                  <c:v>159167.65245604218</c:v>
                </c:pt>
                <c:pt idx="220">
                  <c:v>157771.31037819586</c:v>
                </c:pt>
                <c:pt idx="221">
                  <c:v>157531.93745056508</c:v>
                </c:pt>
                <c:pt idx="222" formatCode="General">
                  <c:v>0</c:v>
                </c:pt>
                <c:pt idx="223" formatCode="General">
                  <c:v>0</c:v>
                </c:pt>
                <c:pt idx="224" formatCode="General">
                  <c:v>0</c:v>
                </c:pt>
                <c:pt idx="225">
                  <c:v>157633.21061225503</c:v>
                </c:pt>
                <c:pt idx="226">
                  <c:v>156341.21057978625</c:v>
                </c:pt>
                <c:pt idx="227">
                  <c:v>155227.20580119675</c:v>
                </c:pt>
                <c:pt idx="228">
                  <c:v>153671.28177159658</c:v>
                </c:pt>
                <c:pt idx="229">
                  <c:v>167880.21324506568</c:v>
                </c:pt>
                <c:pt idx="230">
                  <c:v>177789.63867224316</c:v>
                </c:pt>
                <c:pt idx="231">
                  <c:v>180471.84301518314</c:v>
                </c:pt>
                <c:pt idx="232">
                  <c:v>186336.47974213766</c:v>
                </c:pt>
                <c:pt idx="233">
                  <c:v>182558.68392273367</c:v>
                </c:pt>
                <c:pt idx="234">
                  <c:v>180827.83352294174</c:v>
                </c:pt>
                <c:pt idx="235">
                  <c:v>179922.51283510734</c:v>
                </c:pt>
                <c:pt idx="236">
                  <c:v>178409.55317713317</c:v>
                </c:pt>
                <c:pt idx="237" formatCode="General">
                  <c:v>0</c:v>
                </c:pt>
                <c:pt idx="238" formatCode="General">
                  <c:v>0</c:v>
                </c:pt>
                <c:pt idx="239" formatCode="General">
                  <c:v>0</c:v>
                </c:pt>
                <c:pt idx="240">
                  <c:v>177409.09709498397</c:v>
                </c:pt>
                <c:pt idx="241">
                  <c:v>178701.09712745275</c:v>
                </c:pt>
                <c:pt idx="242">
                  <c:v>180217.12566911447</c:v>
                </c:pt>
                <c:pt idx="243">
                  <c:v>171894.3131084129</c:v>
                </c:pt>
                <c:pt idx="244">
                  <c:v>157832.68805194736</c:v>
                </c:pt>
                <c:pt idx="245">
                  <c:v>184415.35855371613</c:v>
                </c:pt>
                <c:pt idx="246">
                  <c:v>185204.06166142272</c:v>
                </c:pt>
                <c:pt idx="247">
                  <c:v>179815.10190604223</c:v>
                </c:pt>
                <c:pt idx="248">
                  <c:v>176549.80966246314</c:v>
                </c:pt>
                <c:pt idx="249">
                  <c:v>174459.89987122503</c:v>
                </c:pt>
                <c:pt idx="250">
                  <c:v>171495.35822902824</c:v>
                </c:pt>
                <c:pt idx="251">
                  <c:v>169236.65983497354</c:v>
                </c:pt>
                <c:pt idx="252" formatCode="General">
                  <c:v>0</c:v>
                </c:pt>
                <c:pt idx="253" formatCode="General">
                  <c:v>0</c:v>
                </c:pt>
                <c:pt idx="254" formatCode="General">
                  <c:v>0</c:v>
                </c:pt>
                <c:pt idx="255">
                  <c:v>161515.34847703655</c:v>
                </c:pt>
                <c:pt idx="256">
                  <c:v>159542.05626592625</c:v>
                </c:pt>
                <c:pt idx="257">
                  <c:v>156494.65476416497</c:v>
                </c:pt>
                <c:pt idx="258">
                  <c:v>158550.80683483975</c:v>
                </c:pt>
                <c:pt idx="259">
                  <c:v>177964.5650424349</c:v>
                </c:pt>
                <c:pt idx="260">
                  <c:v>182500.37513266975</c:v>
                </c:pt>
                <c:pt idx="261">
                  <c:v>177998.32276299823</c:v>
                </c:pt>
                <c:pt idx="262">
                  <c:v>172526.50314805322</c:v>
                </c:pt>
                <c:pt idx="263">
                  <c:v>167450.5695288053</c:v>
                </c:pt>
                <c:pt idx="264">
                  <c:v>167545.70492312009</c:v>
                </c:pt>
                <c:pt idx="265">
                  <c:v>163749.49580159064</c:v>
                </c:pt>
                <c:pt idx="266">
                  <c:v>160490.34132538672</c:v>
                </c:pt>
                <c:pt idx="267" formatCode="General">
                  <c:v>0</c:v>
                </c:pt>
                <c:pt idx="268" formatCode="General">
                  <c:v>0</c:v>
                </c:pt>
                <c:pt idx="269" formatCode="General">
                  <c:v>0</c:v>
                </c:pt>
                <c:pt idx="270">
                  <c:v>156031.25332734123</c:v>
                </c:pt>
                <c:pt idx="271">
                  <c:v>153085.12498726987</c:v>
                </c:pt>
                <c:pt idx="272">
                  <c:v>150777.32445421399</c:v>
                </c:pt>
                <c:pt idx="273">
                  <c:v>148576.93485022322</c:v>
                </c:pt>
                <c:pt idx="274">
                  <c:v>147128.42174968813</c:v>
                </c:pt>
                <c:pt idx="275">
                  <c:v>170412.04228731451</c:v>
                </c:pt>
                <c:pt idx="276">
                  <c:v>170485.6954958163</c:v>
                </c:pt>
                <c:pt idx="277">
                  <c:v>163117.30576195035</c:v>
                </c:pt>
                <c:pt idx="278">
                  <c:v>159422.36980211086</c:v>
                </c:pt>
                <c:pt idx="279">
                  <c:v>152373.14397175264</c:v>
                </c:pt>
                <c:pt idx="280">
                  <c:v>146471.68064054722</c:v>
                </c:pt>
                <c:pt idx="281">
                  <c:v>149199.9182388008</c:v>
                </c:pt>
                <c:pt idx="282" formatCode="General">
                  <c:v>0</c:v>
                </c:pt>
                <c:pt idx="283" formatCode="General">
                  <c:v>0</c:v>
                </c:pt>
                <c:pt idx="284" formatCode="General">
                  <c:v>0</c:v>
                </c:pt>
                <c:pt idx="285">
                  <c:v>146339.71864198151</c:v>
                </c:pt>
                <c:pt idx="286">
                  <c:v>145066.13191163819</c:v>
                </c:pt>
                <c:pt idx="287">
                  <c:v>151946.5691391798</c:v>
                </c:pt>
                <c:pt idx="288">
                  <c:v>140395.29093915006</c:v>
                </c:pt>
                <c:pt idx="289">
                  <c:v>150688.32682727434</c:v>
                </c:pt>
                <c:pt idx="290">
                  <c:v>170111.29168593223</c:v>
                </c:pt>
                <c:pt idx="291">
                  <c:v>166566.73102678388</c:v>
                </c:pt>
                <c:pt idx="292">
                  <c:v>162693.7998130651</c:v>
                </c:pt>
                <c:pt idx="293">
                  <c:v>155678.33170327017</c:v>
                </c:pt>
                <c:pt idx="294">
                  <c:v>150537.9515265832</c:v>
                </c:pt>
                <c:pt idx="295">
                  <c:v>148576.93485022322</c:v>
                </c:pt>
                <c:pt idx="296">
                  <c:v>147711.50965032724</c:v>
                </c:pt>
                <c:pt idx="297" formatCode="General">
                  <c:v>0</c:v>
                </c:pt>
                <c:pt idx="298" formatCode="General">
                  <c:v>0</c:v>
                </c:pt>
                <c:pt idx="299" formatCode="General">
                  <c:v>0</c:v>
                </c:pt>
                <c:pt idx="300">
                  <c:v>147364.72579363134</c:v>
                </c:pt>
                <c:pt idx="301">
                  <c:v>146707.98468449045</c:v>
                </c:pt>
                <c:pt idx="302">
                  <c:v>150875.52873221636</c:v>
                </c:pt>
                <c:pt idx="303">
                  <c:v>146803.12007880525</c:v>
                </c:pt>
                <c:pt idx="304">
                  <c:v>153517.83758721786</c:v>
                </c:pt>
                <c:pt idx="305">
                  <c:v>185296.12817204997</c:v>
                </c:pt>
                <c:pt idx="306">
                  <c:v>190028.34681828957</c:v>
                </c:pt>
                <c:pt idx="307">
                  <c:v>185615.29207555769</c:v>
                </c:pt>
                <c:pt idx="308">
                  <c:v>178974.22777564687</c:v>
                </c:pt>
                <c:pt idx="309">
                  <c:v>176789.18259009393</c:v>
                </c:pt>
                <c:pt idx="310">
                  <c:v>176681.77166102885</c:v>
                </c:pt>
                <c:pt idx="311">
                  <c:v>176592.77403408918</c:v>
                </c:pt>
                <c:pt idx="312" formatCode="General">
                  <c:v>0</c:v>
                </c:pt>
                <c:pt idx="313" formatCode="General">
                  <c:v>0</c:v>
                </c:pt>
                <c:pt idx="314" formatCode="General">
                  <c:v>0</c:v>
                </c:pt>
                <c:pt idx="315">
                  <c:v>173996.49843440132</c:v>
                </c:pt>
                <c:pt idx="316">
                  <c:v>172115.27273391825</c:v>
                </c:pt>
                <c:pt idx="317">
                  <c:v>175270.08516474464</c:v>
                </c:pt>
                <c:pt idx="318">
                  <c:v>173483.99485857639</c:v>
                </c:pt>
                <c:pt idx="319">
                  <c:v>178498.55080407285</c:v>
                </c:pt>
                <c:pt idx="320">
                  <c:v>205922.09543623697</c:v>
                </c:pt>
                <c:pt idx="321">
                  <c:v>210298.32357471797</c:v>
                </c:pt>
                <c:pt idx="322">
                  <c:v>207594.63704596498</c:v>
                </c:pt>
                <c:pt idx="323">
                  <c:v>202399.01696290166</c:v>
                </c:pt>
                <c:pt idx="324">
                  <c:v>196718.51325720159</c:v>
                </c:pt>
                <c:pt idx="325">
                  <c:v>199406.85536751669</c:v>
                </c:pt>
                <c:pt idx="326">
                  <c:v>197869.34464004196</c:v>
                </c:pt>
                <c:pt idx="327" formatCode="General">
                  <c:v>0</c:v>
                </c:pt>
                <c:pt idx="328" formatCode="General">
                  <c:v>0</c:v>
                </c:pt>
                <c:pt idx="329" formatCode="General">
                  <c:v>0</c:v>
                </c:pt>
                <c:pt idx="330">
                  <c:v>195374.34220204403</c:v>
                </c:pt>
                <c:pt idx="331">
                  <c:v>192443.55828041057</c:v>
                </c:pt>
                <c:pt idx="332">
                  <c:v>198845.2496526906</c:v>
                </c:pt>
                <c:pt idx="333">
                  <c:v>194797.39206878006</c:v>
                </c:pt>
                <c:pt idx="334">
                  <c:v>205105.7723753422</c:v>
                </c:pt>
                <c:pt idx="335">
                  <c:v>222171.83456194302</c:v>
                </c:pt>
                <c:pt idx="336">
                  <c:v>224405.98188649712</c:v>
                </c:pt>
                <c:pt idx="337">
                  <c:v>219916.20505157587</c:v>
                </c:pt>
                <c:pt idx="338">
                  <c:v>214370.73222812908</c:v>
                </c:pt>
                <c:pt idx="339">
                  <c:v>209224.21428406695</c:v>
                </c:pt>
                <c:pt idx="340">
                  <c:v>207346.05746727146</c:v>
                </c:pt>
                <c:pt idx="341">
                  <c:v>205087.35907321676</c:v>
                </c:pt>
                <c:pt idx="342" formatCode="General">
                  <c:v>0</c:v>
                </c:pt>
                <c:pt idx="343" formatCode="General">
                  <c:v>0</c:v>
                </c:pt>
                <c:pt idx="344" formatCode="General">
                  <c:v>0</c:v>
                </c:pt>
                <c:pt idx="345">
                  <c:v>208702.50405717932</c:v>
                </c:pt>
                <c:pt idx="346">
                  <c:v>206741.48738081931</c:v>
                </c:pt>
                <c:pt idx="347">
                  <c:v>215613.63012159668</c:v>
                </c:pt>
                <c:pt idx="348">
                  <c:v>213686.37116580002</c:v>
                </c:pt>
                <c:pt idx="349">
                  <c:v>222009.18372650156</c:v>
                </c:pt>
                <c:pt idx="350">
                  <c:v>245323.4931010037</c:v>
                </c:pt>
                <c:pt idx="351">
                  <c:v>238627.18889471653</c:v>
                </c:pt>
                <c:pt idx="352">
                  <c:v>232517.04147275604</c:v>
                </c:pt>
                <c:pt idx="353">
                  <c:v>227069.77292731163</c:v>
                </c:pt>
                <c:pt idx="354">
                  <c:v>221278.78940885889</c:v>
                </c:pt>
                <c:pt idx="355">
                  <c:v>218707.0648786716</c:v>
                </c:pt>
                <c:pt idx="356">
                  <c:v>215460.18593721796</c:v>
                </c:pt>
                <c:pt idx="357" formatCode="General">
                  <c:v>0</c:v>
                </c:pt>
                <c:pt idx="358" formatCode="General">
                  <c:v>0</c:v>
                </c:pt>
                <c:pt idx="359" formatCode="General">
                  <c:v>0</c:v>
                </c:pt>
                <c:pt idx="360">
                  <c:v>211977.00295182111</c:v>
                </c:pt>
                <c:pt idx="361">
                  <c:v>213548.27139985916</c:v>
                </c:pt>
                <c:pt idx="362">
                  <c:v>217755.71093552356</c:v>
                </c:pt>
                <c:pt idx="363">
                  <c:v>206014.16194686422</c:v>
                </c:pt>
                <c:pt idx="364">
                  <c:v>225777.77289484284</c:v>
                </c:pt>
                <c:pt idx="365">
                  <c:v>237930.55229763716</c:v>
                </c:pt>
                <c:pt idx="366">
                  <c:v>218694.78934392129</c:v>
                </c:pt>
                <c:pt idx="367">
                  <c:v>202245.57277852294</c:v>
                </c:pt>
                <c:pt idx="368">
                  <c:v>198716.35653781248</c:v>
                </c:pt>
                <c:pt idx="369">
                  <c:v>193726.35166181662</c:v>
                </c:pt>
                <c:pt idx="370">
                  <c:v>190154.17104948012</c:v>
                </c:pt>
                <c:pt idx="371">
                  <c:v>194208.1664007658</c:v>
                </c:pt>
                <c:pt idx="372" formatCode="General">
                  <c:v>0</c:v>
                </c:pt>
                <c:pt idx="373" formatCode="General">
                  <c:v>0</c:v>
                </c:pt>
                <c:pt idx="374" formatCode="General">
                  <c:v>0</c:v>
                </c:pt>
                <c:pt idx="375">
                  <c:v>190497.88602248844</c:v>
                </c:pt>
                <c:pt idx="376">
                  <c:v>187389.10684697566</c:v>
                </c:pt>
                <c:pt idx="377">
                  <c:v>193348.87896824497</c:v>
                </c:pt>
                <c:pt idx="378">
                  <c:v>189000.27078295217</c:v>
                </c:pt>
                <c:pt idx="379">
                  <c:v>194828.08090565581</c:v>
                </c:pt>
                <c:pt idx="380">
                  <c:v>233756.87048253606</c:v>
                </c:pt>
                <c:pt idx="381">
                  <c:v>236116.84203828074</c:v>
                </c:pt>
                <c:pt idx="382">
                  <c:v>230114.10554538536</c:v>
                </c:pt>
                <c:pt idx="383">
                  <c:v>220956.55662166359</c:v>
                </c:pt>
                <c:pt idx="384">
                  <c:v>214315.49232175274</c:v>
                </c:pt>
                <c:pt idx="385">
                  <c:v>210780.13831366712</c:v>
                </c:pt>
                <c:pt idx="386">
                  <c:v>207794.11448565731</c:v>
                </c:pt>
                <c:pt idx="387" formatCode="General">
                  <c:v>0</c:v>
                </c:pt>
                <c:pt idx="388" formatCode="General">
                  <c:v>0</c:v>
                </c:pt>
                <c:pt idx="389" formatCode="General">
                  <c:v>0</c:v>
                </c:pt>
                <c:pt idx="390">
                  <c:v>204172.83173431962</c:v>
                </c:pt>
                <c:pt idx="391">
                  <c:v>209567.92925707527</c:v>
                </c:pt>
                <c:pt idx="392">
                  <c:v>209055.42568125037</c:v>
                </c:pt>
                <c:pt idx="393">
                  <c:v>195914.46573105711</c:v>
                </c:pt>
                <c:pt idx="394">
                  <c:v>204433.68684776343</c:v>
                </c:pt>
                <c:pt idx="395">
                  <c:v>219520.31905587879</c:v>
                </c:pt>
                <c:pt idx="396">
                  <c:v>223215.25501571828</c:v>
                </c:pt>
                <c:pt idx="397">
                  <c:v>212642.95071202473</c:v>
                </c:pt>
                <c:pt idx="398">
                  <c:v>206250.46599080742</c:v>
                </c:pt>
                <c:pt idx="399">
                  <c:v>202730.4564011597</c:v>
                </c:pt>
                <c:pt idx="400">
                  <c:v>202208.74617427203</c:v>
                </c:pt>
                <c:pt idx="401">
                  <c:v>199649.29717883506</c:v>
                </c:pt>
                <c:pt idx="402" formatCode="General">
                  <c:v>0</c:v>
                </c:pt>
                <c:pt idx="403" formatCode="General">
                  <c:v>0</c:v>
                </c:pt>
                <c:pt idx="404" formatCode="General">
                  <c:v>0</c:v>
                </c:pt>
                <c:pt idx="405">
                  <c:v>194757.4965808416</c:v>
                </c:pt>
                <c:pt idx="406">
                  <c:v>191504.4798720128</c:v>
                </c:pt>
                <c:pt idx="407">
                  <c:v>191630.30410320335</c:v>
                </c:pt>
                <c:pt idx="408">
                  <c:v>189193.61045526934</c:v>
                </c:pt>
                <c:pt idx="409">
                  <c:v>200103.49196459606</c:v>
                </c:pt>
                <c:pt idx="410">
                  <c:v>226594.0959557376</c:v>
                </c:pt>
                <c:pt idx="411">
                  <c:v>225277.54485376822</c:v>
                </c:pt>
                <c:pt idx="412">
                  <c:v>225719.46410477892</c:v>
                </c:pt>
                <c:pt idx="413">
                  <c:v>220109.54472389308</c:v>
                </c:pt>
                <c:pt idx="414">
                  <c:v>218780.71808717339</c:v>
                </c:pt>
                <c:pt idx="415">
                  <c:v>208914.25703162194</c:v>
                </c:pt>
                <c:pt idx="416">
                  <c:v>206364.01468724769</c:v>
                </c:pt>
                <c:pt idx="417" formatCode="General">
                  <c:v>0</c:v>
                </c:pt>
                <c:pt idx="418" formatCode="General">
                  <c:v>0</c:v>
                </c:pt>
                <c:pt idx="419" formatCode="General">
                  <c:v>0</c:v>
                </c:pt>
                <c:pt idx="420">
                  <c:v>202205.67729058448</c:v>
                </c:pt>
                <c:pt idx="421">
                  <c:v>199207.37792782436</c:v>
                </c:pt>
                <c:pt idx="422">
                  <c:v>206299.56812980861</c:v>
                </c:pt>
                <c:pt idx="423">
                  <c:v>204375.37805769951</c:v>
                </c:pt>
                <c:pt idx="424">
                  <c:v>206956.30923894953</c:v>
                </c:pt>
                <c:pt idx="425">
                  <c:v>207603.84369702771</c:v>
                </c:pt>
                <c:pt idx="426">
                  <c:v>211001.09793917247</c:v>
                </c:pt>
                <c:pt idx="427">
                  <c:v>213640.33791048639</c:v>
                </c:pt>
                <c:pt idx="428">
                  <c:v>199606.33280720902</c:v>
                </c:pt>
                <c:pt idx="429">
                  <c:v>195282.27569141681</c:v>
                </c:pt>
                <c:pt idx="430">
                  <c:v>196509.82916644652</c:v>
                </c:pt>
                <c:pt idx="431">
                  <c:v>192173.49651590403</c:v>
                </c:pt>
                <c:pt idx="432" formatCode="General">
                  <c:v>0</c:v>
                </c:pt>
                <c:pt idx="433" formatCode="General">
                  <c:v>0</c:v>
                </c:pt>
                <c:pt idx="434" formatCode="General">
                  <c:v>0</c:v>
                </c:pt>
                <c:pt idx="435">
                  <c:v>187938.43702705146</c:v>
                </c:pt>
                <c:pt idx="436">
                  <c:v>184280.32767146287</c:v>
                </c:pt>
                <c:pt idx="437">
                  <c:v>184915.58659479074</c:v>
                </c:pt>
                <c:pt idx="438">
                  <c:v>181972.52713840696</c:v>
                </c:pt>
                <c:pt idx="439">
                  <c:v>191986.29461096198</c:v>
                </c:pt>
                <c:pt idx="440">
                  <c:v>204633.16428745576</c:v>
                </c:pt>
                <c:pt idx="441">
                  <c:v>205296.0431639718</c:v>
                </c:pt>
                <c:pt idx="442">
                  <c:v>208058.03848278872</c:v>
                </c:pt>
                <c:pt idx="443">
                  <c:v>197712.83157197566</c:v>
                </c:pt>
                <c:pt idx="444">
                  <c:v>193020.50841367454</c:v>
                </c:pt>
                <c:pt idx="445">
                  <c:v>187929.23037598873</c:v>
                </c:pt>
                <c:pt idx="446">
                  <c:v>185256.23268411148</c:v>
                </c:pt>
                <c:pt idx="447" formatCode="General">
                  <c:v>0</c:v>
                </c:pt>
                <c:pt idx="448" formatCode="General">
                  <c:v>0</c:v>
                </c:pt>
                <c:pt idx="449" formatCode="General">
                  <c:v>0</c:v>
                </c:pt>
                <c:pt idx="450">
                  <c:v>186155.41560457076</c:v>
                </c:pt>
                <c:pt idx="451">
                  <c:v>185526.29444861805</c:v>
                </c:pt>
                <c:pt idx="452">
                  <c:v>191363.31122238439</c:v>
                </c:pt>
                <c:pt idx="453">
                  <c:v>185041.41082598129</c:v>
                </c:pt>
                <c:pt idx="454">
                  <c:v>198796.14751368942</c:v>
                </c:pt>
                <c:pt idx="455">
                  <c:v>212741.15499002711</c:v>
                </c:pt>
                <c:pt idx="456">
                  <c:v>203181.5823032331</c:v>
                </c:pt>
                <c:pt idx="457">
                  <c:v>188297.49641849764</c:v>
                </c:pt>
                <c:pt idx="458">
                  <c:v>178879.09238133207</c:v>
                </c:pt>
                <c:pt idx="459">
                  <c:v>173081.97109550415</c:v>
                </c:pt>
                <c:pt idx="460">
                  <c:v>169565.030389544</c:v>
                </c:pt>
                <c:pt idx="461">
                  <c:v>166790.7595359768</c:v>
                </c:pt>
                <c:pt idx="462" formatCode="General">
                  <c:v>0</c:v>
                </c:pt>
                <c:pt idx="463" formatCode="General">
                  <c:v>0</c:v>
                </c:pt>
                <c:pt idx="464" formatCode="General">
                  <c:v>0</c:v>
                </c:pt>
                <c:pt idx="465">
                  <c:v>164409.30579441914</c:v>
                </c:pt>
                <c:pt idx="466">
                  <c:v>165728.9257800761</c:v>
                </c:pt>
                <c:pt idx="467">
                  <c:v>174057.87610815279</c:v>
                </c:pt>
                <c:pt idx="468">
                  <c:v>166600.4887473472</c:v>
                </c:pt>
                <c:pt idx="469">
                  <c:v>190878.42759974767</c:v>
                </c:pt>
                <c:pt idx="470">
                  <c:v>199017.10713919476</c:v>
                </c:pt>
                <c:pt idx="471">
                  <c:v>190086.65560835347</c:v>
                </c:pt>
                <c:pt idx="472">
                  <c:v>180714.28482650151</c:v>
                </c:pt>
                <c:pt idx="473">
                  <c:v>173149.48653663081</c:v>
                </c:pt>
                <c:pt idx="474">
                  <c:v>166456.25121403119</c:v>
                </c:pt>
                <c:pt idx="475">
                  <c:v>163276.8877137042</c:v>
                </c:pt>
                <c:pt idx="476">
                  <c:v>160349.17267575831</c:v>
                </c:pt>
                <c:pt idx="477" formatCode="General">
                  <c:v>0</c:v>
                </c:pt>
                <c:pt idx="478" formatCode="General">
                  <c:v>0</c:v>
                </c:pt>
                <c:pt idx="479" formatCode="General">
                  <c:v>0</c:v>
                </c:pt>
                <c:pt idx="480">
                  <c:v>162095.3674939881</c:v>
                </c:pt>
                <c:pt idx="481">
                  <c:v>160091.38644600206</c:v>
                </c:pt>
                <c:pt idx="482">
                  <c:v>166643.45311897324</c:v>
                </c:pt>
                <c:pt idx="483">
                  <c:v>158059.78544482787</c:v>
                </c:pt>
                <c:pt idx="484">
                  <c:v>154208.33641692207</c:v>
                </c:pt>
                <c:pt idx="485">
                  <c:v>157295.63340662184</c:v>
                </c:pt>
                <c:pt idx="486">
                  <c:v>144737.76135706773</c:v>
                </c:pt>
                <c:pt idx="487">
                  <c:v>133079.07222797288</c:v>
                </c:pt>
                <c:pt idx="488">
                  <c:v>124265.23827725943</c:v>
                </c:pt>
                <c:pt idx="489">
                  <c:v>118152.02197161138</c:v>
                </c:pt>
                <c:pt idx="490">
                  <c:v>114159.40429407719</c:v>
                </c:pt>
                <c:pt idx="491">
                  <c:v>111069.03842068985</c:v>
                </c:pt>
                <c:pt idx="492" formatCode="General">
                  <c:v>0</c:v>
                </c:pt>
                <c:pt idx="493" formatCode="General">
                  <c:v>0</c:v>
                </c:pt>
                <c:pt idx="494" formatCode="General">
                  <c:v>0</c:v>
                </c:pt>
                <c:pt idx="495">
                  <c:v>107444.68678566457</c:v>
                </c:pt>
                <c:pt idx="496">
                  <c:v>104780.89574485006</c:v>
                </c:pt>
                <c:pt idx="497">
                  <c:v>106263.16656594846</c:v>
                </c:pt>
                <c:pt idx="498">
                  <c:v>102423.99307279297</c:v>
                </c:pt>
                <c:pt idx="499">
                  <c:v>121954.36886051597</c:v>
                </c:pt>
                <c:pt idx="500">
                  <c:v>156206.17969753296</c:v>
                </c:pt>
                <c:pt idx="501">
                  <c:v>152253.45750793724</c:v>
                </c:pt>
                <c:pt idx="502">
                  <c:v>144786.86349606892</c:v>
                </c:pt>
                <c:pt idx="503">
                  <c:v>140880.17456178681</c:v>
                </c:pt>
                <c:pt idx="504">
                  <c:v>135819.58536097675</c:v>
                </c:pt>
                <c:pt idx="505">
                  <c:v>132609.53302377401</c:v>
                </c:pt>
                <c:pt idx="506">
                  <c:v>130473.58997722228</c:v>
                </c:pt>
                <c:pt idx="507" formatCode="General">
                  <c:v>0</c:v>
                </c:pt>
                <c:pt idx="508" formatCode="General">
                  <c:v>0</c:v>
                </c:pt>
                <c:pt idx="509" formatCode="General">
                  <c:v>0</c:v>
                </c:pt>
                <c:pt idx="510">
                  <c:v>128481.88446398654</c:v>
                </c:pt>
                <c:pt idx="511">
                  <c:v>126938.23596913666</c:v>
                </c:pt>
                <c:pt idx="512">
                  <c:v>130844.92490341877</c:v>
                </c:pt>
                <c:pt idx="513">
                  <c:v>130178.97714321515</c:v>
                </c:pt>
                <c:pt idx="514">
                  <c:v>142816.6401686462</c:v>
                </c:pt>
                <c:pt idx="515">
                  <c:v>154561.25804099313</c:v>
                </c:pt>
                <c:pt idx="516">
                  <c:v>157507.38638106448</c:v>
                </c:pt>
                <c:pt idx="517">
                  <c:v>153309.15349646279</c:v>
                </c:pt>
                <c:pt idx="518">
                  <c:v>146904.39324049521</c:v>
                </c:pt>
                <c:pt idx="519">
                  <c:v>141444.84916030048</c:v>
                </c:pt>
                <c:pt idx="520">
                  <c:v>138501.7897039167</c:v>
                </c:pt>
                <c:pt idx="521">
                  <c:v>137888.01296640185</c:v>
                </c:pt>
                <c:pt idx="522" formatCode="General">
                  <c:v>0</c:v>
                </c:pt>
                <c:pt idx="523" formatCode="General">
                  <c:v>0</c:v>
                </c:pt>
                <c:pt idx="524" formatCode="General">
                  <c:v>0</c:v>
                </c:pt>
                <c:pt idx="525">
                  <c:v>134748.54495401331</c:v>
                </c:pt>
                <c:pt idx="526">
                  <c:v>134693.30504763697</c:v>
                </c:pt>
                <c:pt idx="527">
                  <c:v>141635.11994893008</c:v>
                </c:pt>
                <c:pt idx="528">
                  <c:v>139717.06764419613</c:v>
                </c:pt>
                <c:pt idx="529">
                  <c:v>159956.3555637488</c:v>
                </c:pt>
                <c:pt idx="530">
                  <c:v>187450.48452072713</c:v>
                </c:pt>
                <c:pt idx="531">
                  <c:v>191136.21382950389</c:v>
                </c:pt>
                <c:pt idx="532">
                  <c:v>184504.3561806558</c:v>
                </c:pt>
                <c:pt idx="533">
                  <c:v>176433.19208233533</c:v>
                </c:pt>
                <c:pt idx="534">
                  <c:v>172385.33449842478</c:v>
                </c:pt>
                <c:pt idx="535">
                  <c:v>169454.55057679131</c:v>
                </c:pt>
                <c:pt idx="536">
                  <c:v>167858.73105925266</c:v>
                </c:pt>
                <c:pt idx="537" formatCode="General">
                  <c:v>0</c:v>
                </c:pt>
                <c:pt idx="538" formatCode="General">
                  <c:v>0</c:v>
                </c:pt>
                <c:pt idx="539" formatCode="General">
                  <c:v>0</c:v>
                </c:pt>
                <c:pt idx="540">
                  <c:v>166431.70014453059</c:v>
                </c:pt>
                <c:pt idx="541">
                  <c:v>165483.41508507016</c:v>
                </c:pt>
                <c:pt idx="542">
                  <c:v>169555.82373848127</c:v>
                </c:pt>
                <c:pt idx="543">
                  <c:v>160735.85202039266</c:v>
                </c:pt>
                <c:pt idx="544">
                  <c:v>178296.00448069294</c:v>
                </c:pt>
                <c:pt idx="545">
                  <c:v>188619.72920569294</c:v>
                </c:pt>
                <c:pt idx="546">
                  <c:v>193032.78394842483</c:v>
                </c:pt>
                <c:pt idx="547">
                  <c:v>190847.73876287192</c:v>
                </c:pt>
                <c:pt idx="548">
                  <c:v>190218.61760691917</c:v>
                </c:pt>
                <c:pt idx="549">
                  <c:v>190488.67937142571</c:v>
                </c:pt>
                <c:pt idx="550">
                  <c:v>189973.10691191323</c:v>
                </c:pt>
                <c:pt idx="551">
                  <c:v>188570.62706669176</c:v>
                </c:pt>
                <c:pt idx="552" formatCode="General">
                  <c:v>0</c:v>
                </c:pt>
                <c:pt idx="553" formatCode="General">
                  <c:v>0</c:v>
                </c:pt>
                <c:pt idx="554" formatCode="General">
                  <c:v>0</c:v>
                </c:pt>
                <c:pt idx="555">
                  <c:v>186738.5035052099</c:v>
                </c:pt>
                <c:pt idx="556">
                  <c:v>186443.89067120277</c:v>
                </c:pt>
                <c:pt idx="557">
                  <c:v>194134.51319226401</c:v>
                </c:pt>
                <c:pt idx="558">
                  <c:v>193020.50841367454</c:v>
                </c:pt>
                <c:pt idx="559">
                  <c:v>207376.74630414721</c:v>
                </c:pt>
                <c:pt idx="560">
                  <c:v>216914.8368051282</c:v>
                </c:pt>
                <c:pt idx="561">
                  <c:v>211857.31648800572</c:v>
                </c:pt>
                <c:pt idx="562">
                  <c:v>207812.52778778275</c:v>
                </c:pt>
                <c:pt idx="563">
                  <c:v>201122.36134887073</c:v>
                </c:pt>
                <c:pt idx="564">
                  <c:v>187340.00470797447</c:v>
                </c:pt>
                <c:pt idx="565">
                  <c:v>184120.745719709</c:v>
                </c:pt>
                <c:pt idx="566">
                  <c:v>182383.75755254194</c:v>
                </c:pt>
                <c:pt idx="567" formatCode="General">
                  <c:v>0</c:v>
                </c:pt>
                <c:pt idx="568" formatCode="General">
                  <c:v>0</c:v>
                </c:pt>
                <c:pt idx="569" formatCode="General">
                  <c:v>0</c:v>
                </c:pt>
                <c:pt idx="570">
                  <c:v>181469.23021364477</c:v>
                </c:pt>
                <c:pt idx="571">
                  <c:v>181070.27533426011</c:v>
                </c:pt>
                <c:pt idx="572">
                  <c:v>187591.65317035557</c:v>
                </c:pt>
                <c:pt idx="573">
                  <c:v>189070.85510776637</c:v>
                </c:pt>
                <c:pt idx="574">
                  <c:v>184375.46306577767</c:v>
                </c:pt>
                <c:pt idx="575">
                  <c:v>219007.81548005389</c:v>
                </c:pt>
                <c:pt idx="576">
                  <c:v>212397.44001701879</c:v>
                </c:pt>
                <c:pt idx="577">
                  <c:v>209518.82711807408</c:v>
                </c:pt>
                <c:pt idx="578">
                  <c:v>202966.7604451029</c:v>
                </c:pt>
                <c:pt idx="579">
                  <c:v>196884.23297633059</c:v>
                </c:pt>
                <c:pt idx="580">
                  <c:v>193928.89798519653</c:v>
                </c:pt>
                <c:pt idx="581">
                  <c:v>191421.62001244831</c:v>
                </c:pt>
                <c:pt idx="582" formatCode="General">
                  <c:v>0</c:v>
                </c:pt>
                <c:pt idx="583" formatCode="General">
                  <c:v>0</c:v>
                </c:pt>
                <c:pt idx="584" formatCode="General">
                  <c:v>0</c:v>
                </c:pt>
                <c:pt idx="585">
                  <c:v>190065.17342254045</c:v>
                </c:pt>
                <c:pt idx="586">
                  <c:v>189469.80998715103</c:v>
                </c:pt>
                <c:pt idx="587">
                  <c:v>192952.99297254789</c:v>
                </c:pt>
                <c:pt idx="588">
                  <c:v>190178.72211898072</c:v>
                </c:pt>
                <c:pt idx="589">
                  <c:v>206253.534874495</c:v>
                </c:pt>
                <c:pt idx="590">
                  <c:v>209577.13590813801</c:v>
                </c:pt>
                <c:pt idx="591">
                  <c:v>206508.25222056368</c:v>
                </c:pt>
                <c:pt idx="592">
                  <c:v>203061.8958394177</c:v>
                </c:pt>
                <c:pt idx="593">
                  <c:v>196448.45149269505</c:v>
                </c:pt>
                <c:pt idx="594">
                  <c:v>192326.94070028272</c:v>
                </c:pt>
                <c:pt idx="595">
                  <c:v>191007.32071462576</c:v>
                </c:pt>
                <c:pt idx="596">
                  <c:v>188260.66981424676</c:v>
                </c:pt>
                <c:pt idx="597" formatCode="General">
                  <c:v>0</c:v>
                </c:pt>
                <c:pt idx="598" formatCode="General">
                  <c:v>0</c:v>
                </c:pt>
                <c:pt idx="599" formatCode="General">
                  <c:v>0</c:v>
                </c:pt>
                <c:pt idx="600">
                  <c:v>185716.56523724765</c:v>
                </c:pt>
                <c:pt idx="601">
                  <c:v>186941.04982858981</c:v>
                </c:pt>
                <c:pt idx="602">
                  <c:v>192465.04046622358</c:v>
                </c:pt>
                <c:pt idx="603">
                  <c:v>192922.30413567214</c:v>
                </c:pt>
                <c:pt idx="604">
                  <c:v>202024.61315301759</c:v>
                </c:pt>
                <c:pt idx="605">
                  <c:v>222966.67543702477</c:v>
                </c:pt>
                <c:pt idx="606">
                  <c:v>213474.61819135738</c:v>
                </c:pt>
                <c:pt idx="607">
                  <c:v>210909.03142854525</c:v>
                </c:pt>
                <c:pt idx="608">
                  <c:v>198004.37552229522</c:v>
                </c:pt>
                <c:pt idx="609">
                  <c:v>191295.79578125777</c:v>
                </c:pt>
                <c:pt idx="610">
                  <c:v>187576.30875191768</c:v>
                </c:pt>
                <c:pt idx="611">
                  <c:v>188061.19237455443</c:v>
                </c:pt>
                <c:pt idx="612" formatCode="General">
                  <c:v>0</c:v>
                </c:pt>
                <c:pt idx="613" formatCode="General">
                  <c:v>0</c:v>
                </c:pt>
                <c:pt idx="614" formatCode="General">
                  <c:v>0</c:v>
                </c:pt>
                <c:pt idx="615">
                  <c:v>186017.31583862993</c:v>
                </c:pt>
                <c:pt idx="616">
                  <c:v>184998.44645435526</c:v>
                </c:pt>
                <c:pt idx="617">
                  <c:v>186535.95718182999</c:v>
                </c:pt>
                <c:pt idx="618">
                  <c:v>181021.17319525892</c:v>
                </c:pt>
                <c:pt idx="619">
                  <c:v>176813.73365959452</c:v>
                </c:pt>
                <c:pt idx="620">
                  <c:v>197464.25199328215</c:v>
                </c:pt>
                <c:pt idx="621">
                  <c:v>201067.12144249439</c:v>
                </c:pt>
                <c:pt idx="622">
                  <c:v>192213.39200384248</c:v>
                </c:pt>
                <c:pt idx="623">
                  <c:v>184332.49869415161</c:v>
                </c:pt>
                <c:pt idx="624">
                  <c:v>178664.27052320185</c:v>
                </c:pt>
                <c:pt idx="625">
                  <c:v>175432.73600018609</c:v>
                </c:pt>
                <c:pt idx="626">
                  <c:v>173778.60769258352</c:v>
                </c:pt>
                <c:pt idx="627" formatCode="General">
                  <c:v>0</c:v>
                </c:pt>
                <c:pt idx="628" formatCode="General">
                  <c:v>0</c:v>
                </c:pt>
                <c:pt idx="629" formatCode="General">
                  <c:v>0</c:v>
                </c:pt>
                <c:pt idx="630">
                  <c:v>171166.98767445778</c:v>
                </c:pt>
                <c:pt idx="631">
                  <c:v>166557.52437572114</c:v>
                </c:pt>
                <c:pt idx="632">
                  <c:v>168561.50542370719</c:v>
                </c:pt>
                <c:pt idx="633">
                  <c:v>163783.25352215397</c:v>
                </c:pt>
                <c:pt idx="634">
                  <c:v>163531.60505977288</c:v>
                </c:pt>
                <c:pt idx="635">
                  <c:v>161935.78554223423</c:v>
                </c:pt>
                <c:pt idx="636">
                  <c:v>158998.8638532256</c:v>
                </c:pt>
                <c:pt idx="637">
                  <c:v>147818.92057939235</c:v>
                </c:pt>
                <c:pt idx="638">
                  <c:v>138682.85384148359</c:v>
                </c:pt>
                <c:pt idx="639">
                  <c:v>131381.97954874428</c:v>
                </c:pt>
                <c:pt idx="640">
                  <c:v>128221.02935054273</c:v>
                </c:pt>
                <c:pt idx="641">
                  <c:v>126401.18132381115</c:v>
                </c:pt>
                <c:pt idx="642" formatCode="General">
                  <c:v>0</c:v>
                </c:pt>
                <c:pt idx="643" formatCode="General">
                  <c:v>0</c:v>
                </c:pt>
                <c:pt idx="644" formatCode="General">
                  <c:v>0</c:v>
                </c:pt>
                <c:pt idx="645">
                  <c:v>126060.53523449041</c:v>
                </c:pt>
                <c:pt idx="646">
                  <c:v>125762.8535167957</c:v>
                </c:pt>
                <c:pt idx="647">
                  <c:v>127235.91768683137</c:v>
                </c:pt>
                <c:pt idx="648">
                  <c:v>124458.5779495766</c:v>
                </c:pt>
                <c:pt idx="649">
                  <c:v>131823.89879975497</c:v>
                </c:pt>
                <c:pt idx="650">
                  <c:v>150841.77101165307</c:v>
                </c:pt>
                <c:pt idx="651">
                  <c:v>149199.9182388008</c:v>
                </c:pt>
                <c:pt idx="652">
                  <c:v>146824.60226461827</c:v>
                </c:pt>
                <c:pt idx="653">
                  <c:v>147772.88732407874</c:v>
                </c:pt>
                <c:pt idx="654">
                  <c:v>146867.5666362443</c:v>
                </c:pt>
                <c:pt idx="655">
                  <c:v>145514.18893002404</c:v>
                </c:pt>
                <c:pt idx="656">
                  <c:v>146416.44073417087</c:v>
                </c:pt>
                <c:pt idx="657" formatCode="General">
                  <c:v>0</c:v>
                </c:pt>
                <c:pt idx="658" formatCode="General">
                  <c:v>0</c:v>
                </c:pt>
                <c:pt idx="659" formatCode="General">
                  <c:v>0</c:v>
                </c:pt>
                <c:pt idx="660">
                  <c:v>146861.42886886914</c:v>
                </c:pt>
                <c:pt idx="661">
                  <c:v>147499.75667588462</c:v>
                </c:pt>
                <c:pt idx="662">
                  <c:v>161533.76177916199</c:v>
                </c:pt>
                <c:pt idx="663">
                  <c:v>160407.4814658222</c:v>
                </c:pt>
                <c:pt idx="664">
                  <c:v>163675.84259308886</c:v>
                </c:pt>
                <c:pt idx="665">
                  <c:v>207898.45653103484</c:v>
                </c:pt>
                <c:pt idx="666">
                  <c:v>214916.99352451731</c:v>
                </c:pt>
                <c:pt idx="667">
                  <c:v>211031.78677604822</c:v>
                </c:pt>
                <c:pt idx="668">
                  <c:v>206121.5728759293</c:v>
                </c:pt>
                <c:pt idx="669">
                  <c:v>204053.1452705042</c:v>
                </c:pt>
                <c:pt idx="670">
                  <c:v>203718.63694855862</c:v>
                </c:pt>
                <c:pt idx="671">
                  <c:v>205176.35670015641</c:v>
                </c:pt>
                <c:pt idx="672" formatCode="General">
                  <c:v>0</c:v>
                </c:pt>
                <c:pt idx="673" formatCode="General">
                  <c:v>0</c:v>
                </c:pt>
                <c:pt idx="674" formatCode="General">
                  <c:v>0</c:v>
                </c:pt>
                <c:pt idx="675">
                  <c:v>205716.48022916951</c:v>
                </c:pt>
                <c:pt idx="676">
                  <c:v>206499.04556950094</c:v>
                </c:pt>
                <c:pt idx="677">
                  <c:v>206471.42561631277</c:v>
                </c:pt>
                <c:pt idx="678">
                  <c:v>204691.47307751968</c:v>
                </c:pt>
                <c:pt idx="679">
                  <c:v>215180.91752164869</c:v>
                </c:pt>
                <c:pt idx="680">
                  <c:v>242708.80419919037</c:v>
                </c:pt>
                <c:pt idx="681">
                  <c:v>237991.92997138863</c:v>
                </c:pt>
                <c:pt idx="682">
                  <c:v>226526.58051461098</c:v>
                </c:pt>
                <c:pt idx="683">
                  <c:v>216988.49001362998</c:v>
                </c:pt>
                <c:pt idx="684">
                  <c:v>211025.64900867306</c:v>
                </c:pt>
                <c:pt idx="685">
                  <c:v>207640.67030127859</c:v>
                </c:pt>
                <c:pt idx="686">
                  <c:v>206437.66789574947</c:v>
                </c:pt>
                <c:pt idx="687" formatCode="General">
                  <c:v>0</c:v>
                </c:pt>
                <c:pt idx="688" formatCode="General">
                  <c:v>0</c:v>
                </c:pt>
                <c:pt idx="689" formatCode="General">
                  <c:v>0</c:v>
                </c:pt>
                <c:pt idx="690">
                  <c:v>204571.78661370429</c:v>
                </c:pt>
                <c:pt idx="691">
                  <c:v>204611.68210164274</c:v>
                </c:pt>
                <c:pt idx="692">
                  <c:v>209211.93874931664</c:v>
                </c:pt>
                <c:pt idx="693">
                  <c:v>200382.76038016533</c:v>
                </c:pt>
                <c:pt idx="694">
                  <c:v>206480.63226737551</c:v>
                </c:pt>
                <c:pt idx="695">
                  <c:v>229997.48796525752</c:v>
                </c:pt>
                <c:pt idx="696">
                  <c:v>225311.30257433155</c:v>
                </c:pt>
                <c:pt idx="697">
                  <c:v>219035.43543324206</c:v>
                </c:pt>
                <c:pt idx="698">
                  <c:v>208064.17625016384</c:v>
                </c:pt>
                <c:pt idx="699">
                  <c:v>201837.41124807554</c:v>
                </c:pt>
                <c:pt idx="700">
                  <c:v>199676.91713202323</c:v>
                </c:pt>
                <c:pt idx="701">
                  <c:v>199244.20453207527</c:v>
                </c:pt>
                <c:pt idx="702" formatCode="General">
                  <c:v>0</c:v>
                </c:pt>
                <c:pt idx="703" formatCode="General">
                  <c:v>0</c:v>
                </c:pt>
                <c:pt idx="704" formatCode="General">
                  <c:v>0</c:v>
                </c:pt>
                <c:pt idx="705">
                  <c:v>199419.130902267</c:v>
                </c:pt>
                <c:pt idx="706">
                  <c:v>199284.10002001372</c:v>
                </c:pt>
                <c:pt idx="707">
                  <c:v>201352.52762543882</c:v>
                </c:pt>
                <c:pt idx="708">
                  <c:v>199541.88624976997</c:v>
                </c:pt>
                <c:pt idx="709">
                  <c:v>212593.84857302354</c:v>
                </c:pt>
                <c:pt idx="710">
                  <c:v>237516.25299981461</c:v>
                </c:pt>
                <c:pt idx="711">
                  <c:v>238700.84210321831</c:v>
                </c:pt>
                <c:pt idx="712">
                  <c:v>233701.63057615975</c:v>
                </c:pt>
                <c:pt idx="713">
                  <c:v>226719.92018692815</c:v>
                </c:pt>
                <c:pt idx="714">
                  <c:v>224151.26454042844</c:v>
                </c:pt>
                <c:pt idx="715">
                  <c:v>217847.77744615078</c:v>
                </c:pt>
                <c:pt idx="716">
                  <c:v>214996.78450039425</c:v>
                </c:pt>
                <c:pt idx="717" formatCode="General">
                  <c:v>0</c:v>
                </c:pt>
                <c:pt idx="718" formatCode="General">
                  <c:v>0</c:v>
                </c:pt>
                <c:pt idx="719" formatCode="General">
                  <c:v>0</c:v>
                </c:pt>
                <c:pt idx="720">
                  <c:v>212563.15973614782</c:v>
                </c:pt>
                <c:pt idx="721">
                  <c:v>206321.05031562163</c:v>
                </c:pt>
                <c:pt idx="722">
                  <c:v>209534.17153651195</c:v>
                </c:pt>
                <c:pt idx="723">
                  <c:v>204758.98851864631</c:v>
                </c:pt>
                <c:pt idx="724">
                  <c:v>217439.61591570341</c:v>
                </c:pt>
                <c:pt idx="725">
                  <c:v>220088.06253808003</c:v>
                </c:pt>
                <c:pt idx="726">
                  <c:v>212056.79392769805</c:v>
                </c:pt>
                <c:pt idx="727">
                  <c:v>203439.36853298935</c:v>
                </c:pt>
                <c:pt idx="728">
                  <c:v>194472.09039789718</c:v>
                </c:pt>
                <c:pt idx="729">
                  <c:v>190838.53211180918</c:v>
                </c:pt>
                <c:pt idx="730">
                  <c:v>189393.08789496167</c:v>
                </c:pt>
                <c:pt idx="731">
                  <c:v>190022.20905091442</c:v>
                </c:pt>
                <c:pt idx="732" formatCode="General">
                  <c:v>0</c:v>
                </c:pt>
                <c:pt idx="733" formatCode="General">
                  <c:v>0</c:v>
                </c:pt>
                <c:pt idx="734" formatCode="General">
                  <c:v>0</c:v>
                </c:pt>
                <c:pt idx="735">
                  <c:v>188607.45367094266</c:v>
                </c:pt>
                <c:pt idx="736">
                  <c:v>186167.69113932108</c:v>
                </c:pt>
                <c:pt idx="737">
                  <c:v>186575.85266976844</c:v>
                </c:pt>
                <c:pt idx="738">
                  <c:v>183304.42265881423</c:v>
                </c:pt>
                <c:pt idx="739">
                  <c:v>187297.04033634841</c:v>
                </c:pt>
                <c:pt idx="740">
                  <c:v>220652.73713659373</c:v>
                </c:pt>
                <c:pt idx="741">
                  <c:v>229840.97489719125</c:v>
                </c:pt>
                <c:pt idx="742">
                  <c:v>222055.21698181517</c:v>
                </c:pt>
                <c:pt idx="743">
                  <c:v>213624.99349204852</c:v>
                </c:pt>
                <c:pt idx="744">
                  <c:v>208542.92210542544</c:v>
                </c:pt>
                <c:pt idx="745">
                  <c:v>208862.08600893317</c:v>
                </c:pt>
                <c:pt idx="746">
                  <c:v>207508.70830271291</c:v>
                </c:pt>
                <c:pt idx="747" formatCode="General">
                  <c:v>0</c:v>
                </c:pt>
                <c:pt idx="748" formatCode="General">
                  <c:v>0</c:v>
                </c:pt>
                <c:pt idx="749" formatCode="General">
                  <c:v>0</c:v>
                </c:pt>
                <c:pt idx="750">
                  <c:v>205099.63460796705</c:v>
                </c:pt>
                <c:pt idx="751">
                  <c:v>203055.75807204255</c:v>
                </c:pt>
                <c:pt idx="752">
                  <c:v>204452.10014988887</c:v>
                </c:pt>
                <c:pt idx="753">
                  <c:v>200035.97652346944</c:v>
                </c:pt>
                <c:pt idx="754">
                  <c:v>209718.30455776642</c:v>
                </c:pt>
                <c:pt idx="755">
                  <c:v>221588.74666130389</c:v>
                </c:pt>
                <c:pt idx="756">
                  <c:v>213953.36404661898</c:v>
                </c:pt>
                <c:pt idx="757">
                  <c:v>203304.33765073607</c:v>
                </c:pt>
                <c:pt idx="758">
                  <c:v>194125.30654120128</c:v>
                </c:pt>
                <c:pt idx="759">
                  <c:v>187766.5795405473</c:v>
                </c:pt>
                <c:pt idx="760">
                  <c:v>185455.71012380382</c:v>
                </c:pt>
                <c:pt idx="761">
                  <c:v>184924.79324585348</c:v>
                </c:pt>
                <c:pt idx="762" formatCode="General">
                  <c:v>0</c:v>
                </c:pt>
                <c:pt idx="763" formatCode="General">
                  <c:v>0</c:v>
                </c:pt>
                <c:pt idx="764" formatCode="General">
                  <c:v>0</c:v>
                </c:pt>
                <c:pt idx="765">
                  <c:v>183703.3775381989</c:v>
                </c:pt>
                <c:pt idx="766">
                  <c:v>182438.99745891828</c:v>
                </c:pt>
                <c:pt idx="767">
                  <c:v>185090.51296498248</c:v>
                </c:pt>
                <c:pt idx="768">
                  <c:v>181067.20645057256</c:v>
                </c:pt>
                <c:pt idx="769">
                  <c:v>194782.0476503422</c:v>
                </c:pt>
                <c:pt idx="770">
                  <c:v>217123.52089588324</c:v>
                </c:pt>
                <c:pt idx="771">
                  <c:v>215319.01728758955</c:v>
                </c:pt>
                <c:pt idx="772">
                  <c:v>207656.01471971648</c:v>
                </c:pt>
                <c:pt idx="773">
                  <c:v>197491.87194647032</c:v>
                </c:pt>
                <c:pt idx="774">
                  <c:v>190534.71262673932</c:v>
                </c:pt>
                <c:pt idx="775">
                  <c:v>187849.43940011179</c:v>
                </c:pt>
                <c:pt idx="776">
                  <c:v>187189.62940728333</c:v>
                </c:pt>
                <c:pt idx="777" formatCode="General">
                  <c:v>0</c:v>
                </c:pt>
                <c:pt idx="778" formatCode="General">
                  <c:v>0</c:v>
                </c:pt>
                <c:pt idx="779" formatCode="General">
                  <c:v>0</c:v>
                </c:pt>
                <c:pt idx="780">
                  <c:v>187137.45838459456</c:v>
                </c:pt>
                <c:pt idx="781">
                  <c:v>186158.48448825834</c:v>
                </c:pt>
                <c:pt idx="782">
                  <c:v>189276.47031483386</c:v>
                </c:pt>
                <c:pt idx="783">
                  <c:v>184372.39418209009</c:v>
                </c:pt>
                <c:pt idx="784">
                  <c:v>195233.17355241562</c:v>
                </c:pt>
                <c:pt idx="785">
                  <c:v>208229.89596929288</c:v>
                </c:pt>
                <c:pt idx="786">
                  <c:v>206514.38998793883</c:v>
                </c:pt>
                <c:pt idx="787">
                  <c:v>201192.94567368494</c:v>
                </c:pt>
                <c:pt idx="788">
                  <c:v>193560.63194268761</c:v>
                </c:pt>
                <c:pt idx="789">
                  <c:v>188266.80758162189</c:v>
                </c:pt>
                <c:pt idx="790">
                  <c:v>185980.48923437903</c:v>
                </c:pt>
                <c:pt idx="791">
                  <c:v>185458.77900749139</c:v>
                </c:pt>
                <c:pt idx="792" formatCode="General">
                  <c:v>0</c:v>
                </c:pt>
                <c:pt idx="793" formatCode="General">
                  <c:v>0</c:v>
                </c:pt>
                <c:pt idx="794" formatCode="General">
                  <c:v>0</c:v>
                </c:pt>
                <c:pt idx="795">
                  <c:v>185400.4702174275</c:v>
                </c:pt>
                <c:pt idx="796">
                  <c:v>184786.69347991262</c:v>
                </c:pt>
                <c:pt idx="797">
                  <c:v>187226.4560115342</c:v>
                </c:pt>
                <c:pt idx="798">
                  <c:v>183813.85735095156</c:v>
                </c:pt>
                <c:pt idx="799">
                  <c:v>201146.91241837133</c:v>
                </c:pt>
                <c:pt idx="800">
                  <c:v>236291.76840847248</c:v>
                </c:pt>
                <c:pt idx="801">
                  <c:v>240109.45971581491</c:v>
                </c:pt>
                <c:pt idx="802">
                  <c:v>234499.54033492907</c:v>
                </c:pt>
                <c:pt idx="803">
                  <c:v>230850.63763040319</c:v>
                </c:pt>
                <c:pt idx="804">
                  <c:v>224666.83699994092</c:v>
                </c:pt>
                <c:pt idx="805">
                  <c:v>221229.68726985771</c:v>
                </c:pt>
                <c:pt idx="806">
                  <c:v>219707.52096082084</c:v>
                </c:pt>
                <c:pt idx="807" formatCode="General">
                  <c:v>0</c:v>
                </c:pt>
                <c:pt idx="808" formatCode="General">
                  <c:v>0</c:v>
                </c:pt>
                <c:pt idx="809" formatCode="General">
                  <c:v>0</c:v>
                </c:pt>
                <c:pt idx="810">
                  <c:v>218498.38078791654</c:v>
                </c:pt>
                <c:pt idx="811">
                  <c:v>217194.10522069747</c:v>
                </c:pt>
                <c:pt idx="812">
                  <c:v>221073.17420179141</c:v>
                </c:pt>
                <c:pt idx="813">
                  <c:v>214278.66571750186</c:v>
                </c:pt>
                <c:pt idx="814">
                  <c:v>206434.5990120619</c:v>
                </c:pt>
                <c:pt idx="815">
                  <c:v>231943.16022317964</c:v>
                </c:pt>
                <c:pt idx="816">
                  <c:v>226836.53776705597</c:v>
                </c:pt>
                <c:pt idx="817">
                  <c:v>218685.58269285859</c:v>
                </c:pt>
                <c:pt idx="818">
                  <c:v>210869.13594060679</c:v>
                </c:pt>
                <c:pt idx="819">
                  <c:v>204774.33293708417</c:v>
                </c:pt>
                <c:pt idx="820">
                  <c:v>204028.59420100361</c:v>
                </c:pt>
                <c:pt idx="821">
                  <c:v>206812.07170563354</c:v>
                </c:pt>
                <c:pt idx="822" formatCode="General">
                  <c:v>0</c:v>
                </c:pt>
                <c:pt idx="823" formatCode="General">
                  <c:v>0</c:v>
                </c:pt>
                <c:pt idx="824" formatCode="General">
                  <c:v>0</c:v>
                </c:pt>
                <c:pt idx="825">
                  <c:v>206314.9125482465</c:v>
                </c:pt>
                <c:pt idx="826">
                  <c:v>205480.17618522627</c:v>
                </c:pt>
                <c:pt idx="827">
                  <c:v>206075.53962061569</c:v>
                </c:pt>
                <c:pt idx="828">
                  <c:v>200462.55135604227</c:v>
                </c:pt>
                <c:pt idx="829">
                  <c:v>206241.25933974472</c:v>
                </c:pt>
                <c:pt idx="830">
                  <c:v>228714.69458385147</c:v>
                </c:pt>
                <c:pt idx="831">
                  <c:v>223393.2502695976</c:v>
                </c:pt>
                <c:pt idx="832">
                  <c:v>215177.84863796114</c:v>
                </c:pt>
                <c:pt idx="833">
                  <c:v>207855.49215940881</c:v>
                </c:pt>
                <c:pt idx="834">
                  <c:v>202076.78417570636</c:v>
                </c:pt>
                <c:pt idx="835">
                  <c:v>202441.98133452769</c:v>
                </c:pt>
                <c:pt idx="836">
                  <c:v>201818.9979459501</c:v>
                </c:pt>
                <c:pt idx="837" formatCode="General">
                  <c:v>0</c:v>
                </c:pt>
              </c:numCache>
            </c:numRef>
          </c:val>
          <c:extLst>
            <c:ext xmlns:c16="http://schemas.microsoft.com/office/drawing/2014/chart" uri="{C3380CC4-5D6E-409C-BE32-E72D297353CC}">
              <c16:uniqueId val="{00000000-0105-4F42-9EFB-8773DCA2A7E1}"/>
            </c:ext>
          </c:extLst>
        </c:ser>
        <c:ser>
          <c:idx val="2"/>
          <c:order val="1"/>
          <c:tx>
            <c:strRef>
              <c:f>Sheet1!$N$231</c:f>
              <c:strCache>
                <c:ptCount val="1"/>
                <c:pt idx="0">
                  <c:v>Dry Year Water Yield (ac-ft)</c:v>
                </c:pt>
              </c:strCache>
            </c:strRef>
          </c:tx>
          <c:invertIfNegative val="0"/>
          <c:val>
            <c:numRef>
              <c:f>Sheet1!$N$232:$N$1069</c:f>
              <c:numCache>
                <c:formatCode>#,##0.00</c:formatCode>
                <c:ptCount val="838"/>
                <c:pt idx="0">
                  <c:v>51915.630000000005</c:v>
                </c:pt>
                <c:pt idx="1">
                  <c:v>51915.630000000005</c:v>
                </c:pt>
                <c:pt idx="2">
                  <c:v>51915.630000000005</c:v>
                </c:pt>
                <c:pt idx="3">
                  <c:v>51915.630000000005</c:v>
                </c:pt>
                <c:pt idx="4">
                  <c:v>51915.630000000005</c:v>
                </c:pt>
                <c:pt idx="5">
                  <c:v>51915.630000000005</c:v>
                </c:pt>
                <c:pt idx="6">
                  <c:v>51915.630000000005</c:v>
                </c:pt>
                <c:pt idx="7">
                  <c:v>51915.630000000005</c:v>
                </c:pt>
                <c:pt idx="8">
                  <c:v>51915.630000000005</c:v>
                </c:pt>
                <c:pt idx="9">
                  <c:v>51915.630000000005</c:v>
                </c:pt>
                <c:pt idx="10">
                  <c:v>51915.630000000005</c:v>
                </c:pt>
                <c:pt idx="11">
                  <c:v>51915.630000000005</c:v>
                </c:pt>
                <c:pt idx="12">
                  <c:v>51915.630000000005</c:v>
                </c:pt>
                <c:pt idx="13">
                  <c:v>0</c:v>
                </c:pt>
                <c:pt idx="14">
                  <c:v>0</c:v>
                </c:pt>
                <c:pt idx="15">
                  <c:v>51915.630000000005</c:v>
                </c:pt>
                <c:pt idx="16">
                  <c:v>51915.630000000005</c:v>
                </c:pt>
                <c:pt idx="17">
                  <c:v>51915.630000000005</c:v>
                </c:pt>
                <c:pt idx="18">
                  <c:v>51915.630000000005</c:v>
                </c:pt>
                <c:pt idx="19">
                  <c:v>51915.630000000005</c:v>
                </c:pt>
                <c:pt idx="20">
                  <c:v>51915.630000000005</c:v>
                </c:pt>
                <c:pt idx="21">
                  <c:v>51915.630000000005</c:v>
                </c:pt>
                <c:pt idx="22">
                  <c:v>51915.630000000005</c:v>
                </c:pt>
                <c:pt idx="23">
                  <c:v>51915.630000000005</c:v>
                </c:pt>
                <c:pt idx="24">
                  <c:v>51915.630000000005</c:v>
                </c:pt>
                <c:pt idx="25">
                  <c:v>51915.630000000005</c:v>
                </c:pt>
                <c:pt idx="26">
                  <c:v>51915.630000000005</c:v>
                </c:pt>
                <c:pt idx="27">
                  <c:v>51915.630000000005</c:v>
                </c:pt>
                <c:pt idx="28">
                  <c:v>0</c:v>
                </c:pt>
                <c:pt idx="29">
                  <c:v>0</c:v>
                </c:pt>
                <c:pt idx="30">
                  <c:v>51915.630000000005</c:v>
                </c:pt>
                <c:pt idx="31">
                  <c:v>51915.630000000005</c:v>
                </c:pt>
                <c:pt idx="32">
                  <c:v>51915.630000000005</c:v>
                </c:pt>
                <c:pt idx="33">
                  <c:v>51915.630000000005</c:v>
                </c:pt>
                <c:pt idx="34">
                  <c:v>51915.630000000005</c:v>
                </c:pt>
                <c:pt idx="35">
                  <c:v>51915.630000000005</c:v>
                </c:pt>
                <c:pt idx="36">
                  <c:v>51915.630000000005</c:v>
                </c:pt>
                <c:pt idx="37">
                  <c:v>51915.630000000005</c:v>
                </c:pt>
                <c:pt idx="38">
                  <c:v>51915.630000000005</c:v>
                </c:pt>
                <c:pt idx="39">
                  <c:v>51915.630000000005</c:v>
                </c:pt>
                <c:pt idx="40">
                  <c:v>51915.630000000005</c:v>
                </c:pt>
                <c:pt idx="41">
                  <c:v>51915.630000000005</c:v>
                </c:pt>
                <c:pt idx="42">
                  <c:v>51915.630000000005</c:v>
                </c:pt>
                <c:pt idx="43">
                  <c:v>0</c:v>
                </c:pt>
                <c:pt idx="44">
                  <c:v>0</c:v>
                </c:pt>
                <c:pt idx="45">
                  <c:v>51915.630000000005</c:v>
                </c:pt>
                <c:pt idx="46">
                  <c:v>51915.630000000005</c:v>
                </c:pt>
                <c:pt idx="47">
                  <c:v>51915.630000000005</c:v>
                </c:pt>
                <c:pt idx="48">
                  <c:v>51915.630000000005</c:v>
                </c:pt>
                <c:pt idx="49">
                  <c:v>51915.630000000005</c:v>
                </c:pt>
                <c:pt idx="50">
                  <c:v>51915.630000000005</c:v>
                </c:pt>
                <c:pt idx="51">
                  <c:v>51915.630000000005</c:v>
                </c:pt>
                <c:pt idx="52">
                  <c:v>51915.630000000005</c:v>
                </c:pt>
                <c:pt idx="53">
                  <c:v>51915.630000000005</c:v>
                </c:pt>
                <c:pt idx="54">
                  <c:v>51915.630000000005</c:v>
                </c:pt>
                <c:pt idx="55">
                  <c:v>51915.630000000005</c:v>
                </c:pt>
                <c:pt idx="56">
                  <c:v>51915.630000000005</c:v>
                </c:pt>
                <c:pt idx="57">
                  <c:v>51915.630000000005</c:v>
                </c:pt>
                <c:pt idx="58">
                  <c:v>0</c:v>
                </c:pt>
                <c:pt idx="59">
                  <c:v>0</c:v>
                </c:pt>
                <c:pt idx="60">
                  <c:v>51915.630000000005</c:v>
                </c:pt>
                <c:pt idx="61">
                  <c:v>51915.630000000005</c:v>
                </c:pt>
                <c:pt idx="62">
                  <c:v>51915.630000000005</c:v>
                </c:pt>
                <c:pt idx="63">
                  <c:v>51915.630000000005</c:v>
                </c:pt>
                <c:pt idx="64">
                  <c:v>51915.630000000005</c:v>
                </c:pt>
                <c:pt idx="65">
                  <c:v>51915.630000000005</c:v>
                </c:pt>
                <c:pt idx="66">
                  <c:v>51915.630000000005</c:v>
                </c:pt>
                <c:pt idx="67">
                  <c:v>51915.630000000005</c:v>
                </c:pt>
                <c:pt idx="68">
                  <c:v>51915.630000000005</c:v>
                </c:pt>
                <c:pt idx="69">
                  <c:v>51915.630000000005</c:v>
                </c:pt>
                <c:pt idx="70">
                  <c:v>51915.630000000005</c:v>
                </c:pt>
                <c:pt idx="71">
                  <c:v>51915.630000000005</c:v>
                </c:pt>
                <c:pt idx="72">
                  <c:v>51915.630000000005</c:v>
                </c:pt>
                <c:pt idx="73">
                  <c:v>0</c:v>
                </c:pt>
                <c:pt idx="74">
                  <c:v>0</c:v>
                </c:pt>
                <c:pt idx="75">
                  <c:v>51915.630000000005</c:v>
                </c:pt>
                <c:pt idx="76">
                  <c:v>51915.630000000005</c:v>
                </c:pt>
                <c:pt idx="77">
                  <c:v>51915.630000000005</c:v>
                </c:pt>
                <c:pt idx="78">
                  <c:v>51915.630000000005</c:v>
                </c:pt>
                <c:pt idx="79">
                  <c:v>51915.630000000005</c:v>
                </c:pt>
                <c:pt idx="80">
                  <c:v>51915.630000000005</c:v>
                </c:pt>
                <c:pt idx="81">
                  <c:v>51915.630000000005</c:v>
                </c:pt>
                <c:pt idx="82">
                  <c:v>51915.630000000005</c:v>
                </c:pt>
                <c:pt idx="83">
                  <c:v>51915.630000000005</c:v>
                </c:pt>
                <c:pt idx="84">
                  <c:v>51915.630000000005</c:v>
                </c:pt>
                <c:pt idx="85">
                  <c:v>51915.630000000005</c:v>
                </c:pt>
                <c:pt idx="86">
                  <c:v>51915.630000000005</c:v>
                </c:pt>
                <c:pt idx="87">
                  <c:v>51915.630000000005</c:v>
                </c:pt>
                <c:pt idx="88">
                  <c:v>0</c:v>
                </c:pt>
                <c:pt idx="89">
                  <c:v>0</c:v>
                </c:pt>
                <c:pt idx="90">
                  <c:v>51915.630000000005</c:v>
                </c:pt>
                <c:pt idx="91">
                  <c:v>51915.630000000005</c:v>
                </c:pt>
                <c:pt idx="92">
                  <c:v>51915.630000000005</c:v>
                </c:pt>
                <c:pt idx="93">
                  <c:v>51915.630000000005</c:v>
                </c:pt>
                <c:pt idx="94">
                  <c:v>51915.630000000005</c:v>
                </c:pt>
                <c:pt idx="95">
                  <c:v>51915.630000000005</c:v>
                </c:pt>
                <c:pt idx="96">
                  <c:v>51915.630000000005</c:v>
                </c:pt>
                <c:pt idx="97">
                  <c:v>51915.630000000005</c:v>
                </c:pt>
                <c:pt idx="98">
                  <c:v>51915.630000000005</c:v>
                </c:pt>
                <c:pt idx="99">
                  <c:v>51915.630000000005</c:v>
                </c:pt>
                <c:pt idx="100">
                  <c:v>51915.630000000005</c:v>
                </c:pt>
                <c:pt idx="101">
                  <c:v>51915.630000000005</c:v>
                </c:pt>
                <c:pt idx="102">
                  <c:v>51915.630000000005</c:v>
                </c:pt>
                <c:pt idx="103">
                  <c:v>0</c:v>
                </c:pt>
                <c:pt idx="104">
                  <c:v>0</c:v>
                </c:pt>
                <c:pt idx="105">
                  <c:v>51915.630000000005</c:v>
                </c:pt>
                <c:pt idx="106">
                  <c:v>51915.630000000005</c:v>
                </c:pt>
                <c:pt idx="107">
                  <c:v>51915.630000000005</c:v>
                </c:pt>
                <c:pt idx="108">
                  <c:v>51915.630000000005</c:v>
                </c:pt>
                <c:pt idx="109">
                  <c:v>51915.630000000005</c:v>
                </c:pt>
                <c:pt idx="110">
                  <c:v>51915.630000000005</c:v>
                </c:pt>
                <c:pt idx="111">
                  <c:v>51915.630000000005</c:v>
                </c:pt>
                <c:pt idx="112">
                  <c:v>51915.630000000005</c:v>
                </c:pt>
                <c:pt idx="113">
                  <c:v>51915.630000000005</c:v>
                </c:pt>
                <c:pt idx="114">
                  <c:v>51915.630000000005</c:v>
                </c:pt>
                <c:pt idx="115">
                  <c:v>51915.630000000005</c:v>
                </c:pt>
                <c:pt idx="116">
                  <c:v>51915.630000000005</c:v>
                </c:pt>
                <c:pt idx="117">
                  <c:v>51915.630000000005</c:v>
                </c:pt>
                <c:pt idx="118">
                  <c:v>0</c:v>
                </c:pt>
                <c:pt idx="119">
                  <c:v>0</c:v>
                </c:pt>
                <c:pt idx="120">
                  <c:v>51915.630000000005</c:v>
                </c:pt>
                <c:pt idx="121">
                  <c:v>51915.630000000005</c:v>
                </c:pt>
                <c:pt idx="122">
                  <c:v>51915.630000000005</c:v>
                </c:pt>
                <c:pt idx="123">
                  <c:v>51915.630000000005</c:v>
                </c:pt>
                <c:pt idx="124">
                  <c:v>51915.630000000005</c:v>
                </c:pt>
                <c:pt idx="125">
                  <c:v>51915.630000000005</c:v>
                </c:pt>
                <c:pt idx="126">
                  <c:v>51915.630000000005</c:v>
                </c:pt>
                <c:pt idx="127">
                  <c:v>51915.630000000005</c:v>
                </c:pt>
                <c:pt idx="128">
                  <c:v>51915.630000000005</c:v>
                </c:pt>
                <c:pt idx="129">
                  <c:v>51915.630000000005</c:v>
                </c:pt>
                <c:pt idx="130">
                  <c:v>51915.630000000005</c:v>
                </c:pt>
                <c:pt idx="131">
                  <c:v>51915.630000000005</c:v>
                </c:pt>
                <c:pt idx="132">
                  <c:v>51915.630000000005</c:v>
                </c:pt>
                <c:pt idx="133">
                  <c:v>0</c:v>
                </c:pt>
                <c:pt idx="134">
                  <c:v>0</c:v>
                </c:pt>
                <c:pt idx="135">
                  <c:v>51915.630000000005</c:v>
                </c:pt>
                <c:pt idx="136">
                  <c:v>51915.630000000005</c:v>
                </c:pt>
                <c:pt idx="137">
                  <c:v>51915.630000000005</c:v>
                </c:pt>
                <c:pt idx="138">
                  <c:v>51915.630000000005</c:v>
                </c:pt>
                <c:pt idx="139">
                  <c:v>51915.630000000005</c:v>
                </c:pt>
                <c:pt idx="140">
                  <c:v>51915.630000000005</c:v>
                </c:pt>
                <c:pt idx="141">
                  <c:v>51915.630000000005</c:v>
                </c:pt>
                <c:pt idx="142">
                  <c:v>51915.630000000005</c:v>
                </c:pt>
                <c:pt idx="143">
                  <c:v>51915.630000000005</c:v>
                </c:pt>
                <c:pt idx="144">
                  <c:v>51915.630000000005</c:v>
                </c:pt>
                <c:pt idx="145">
                  <c:v>51915.630000000005</c:v>
                </c:pt>
                <c:pt idx="146">
                  <c:v>51915.630000000005</c:v>
                </c:pt>
                <c:pt idx="147">
                  <c:v>51915.630000000005</c:v>
                </c:pt>
                <c:pt idx="148">
                  <c:v>0</c:v>
                </c:pt>
                <c:pt idx="149">
                  <c:v>0</c:v>
                </c:pt>
                <c:pt idx="150">
                  <c:v>51915.630000000005</c:v>
                </c:pt>
                <c:pt idx="151">
                  <c:v>51915.630000000005</c:v>
                </c:pt>
                <c:pt idx="152">
                  <c:v>51915.630000000005</c:v>
                </c:pt>
                <c:pt idx="153">
                  <c:v>51915.630000000005</c:v>
                </c:pt>
                <c:pt idx="154">
                  <c:v>51915.630000000005</c:v>
                </c:pt>
                <c:pt idx="155">
                  <c:v>51915.630000000005</c:v>
                </c:pt>
                <c:pt idx="156">
                  <c:v>51915.630000000005</c:v>
                </c:pt>
                <c:pt idx="157">
                  <c:v>51915.630000000005</c:v>
                </c:pt>
                <c:pt idx="158">
                  <c:v>51915.630000000005</c:v>
                </c:pt>
                <c:pt idx="159">
                  <c:v>51915.630000000005</c:v>
                </c:pt>
                <c:pt idx="160">
                  <c:v>51915.630000000005</c:v>
                </c:pt>
                <c:pt idx="161">
                  <c:v>51915.630000000005</c:v>
                </c:pt>
                <c:pt idx="162">
                  <c:v>51915.630000000005</c:v>
                </c:pt>
                <c:pt idx="163">
                  <c:v>0</c:v>
                </c:pt>
                <c:pt idx="164">
                  <c:v>0</c:v>
                </c:pt>
                <c:pt idx="165">
                  <c:v>51915.630000000005</c:v>
                </c:pt>
                <c:pt idx="166">
                  <c:v>51915.630000000005</c:v>
                </c:pt>
                <c:pt idx="167">
                  <c:v>51915.630000000005</c:v>
                </c:pt>
                <c:pt idx="168">
                  <c:v>51915.630000000005</c:v>
                </c:pt>
                <c:pt idx="169">
                  <c:v>51915.630000000005</c:v>
                </c:pt>
                <c:pt idx="170">
                  <c:v>51915.630000000005</c:v>
                </c:pt>
                <c:pt idx="171">
                  <c:v>51915.630000000005</c:v>
                </c:pt>
                <c:pt idx="172">
                  <c:v>51915.630000000005</c:v>
                </c:pt>
                <c:pt idx="173">
                  <c:v>51915.630000000005</c:v>
                </c:pt>
                <c:pt idx="174">
                  <c:v>51915.630000000005</c:v>
                </c:pt>
                <c:pt idx="175">
                  <c:v>51915.630000000005</c:v>
                </c:pt>
                <c:pt idx="176">
                  <c:v>51915.630000000005</c:v>
                </c:pt>
                <c:pt idx="177">
                  <c:v>51915.630000000005</c:v>
                </c:pt>
                <c:pt idx="178">
                  <c:v>0</c:v>
                </c:pt>
                <c:pt idx="179">
                  <c:v>0</c:v>
                </c:pt>
                <c:pt idx="180">
                  <c:v>51915.630000000005</c:v>
                </c:pt>
                <c:pt idx="181">
                  <c:v>51915.630000000005</c:v>
                </c:pt>
                <c:pt idx="182">
                  <c:v>51915.630000000005</c:v>
                </c:pt>
                <c:pt idx="183">
                  <c:v>51915.630000000005</c:v>
                </c:pt>
                <c:pt idx="184">
                  <c:v>51915.630000000005</c:v>
                </c:pt>
                <c:pt idx="185">
                  <c:v>51915.630000000005</c:v>
                </c:pt>
                <c:pt idx="186">
                  <c:v>51915.630000000005</c:v>
                </c:pt>
                <c:pt idx="187">
                  <c:v>51915.630000000005</c:v>
                </c:pt>
                <c:pt idx="188">
                  <c:v>51915.630000000005</c:v>
                </c:pt>
                <c:pt idx="189">
                  <c:v>51915.630000000005</c:v>
                </c:pt>
                <c:pt idx="190">
                  <c:v>51915.630000000005</c:v>
                </c:pt>
                <c:pt idx="191">
                  <c:v>51915.630000000005</c:v>
                </c:pt>
                <c:pt idx="192">
                  <c:v>51915.630000000005</c:v>
                </c:pt>
                <c:pt idx="193">
                  <c:v>0</c:v>
                </c:pt>
                <c:pt idx="194">
                  <c:v>0</c:v>
                </c:pt>
                <c:pt idx="195">
                  <c:v>51915.630000000005</c:v>
                </c:pt>
                <c:pt idx="196">
                  <c:v>51915.630000000005</c:v>
                </c:pt>
                <c:pt idx="197">
                  <c:v>51915.630000000005</c:v>
                </c:pt>
                <c:pt idx="198">
                  <c:v>51915.630000000005</c:v>
                </c:pt>
                <c:pt idx="199">
                  <c:v>51915.630000000005</c:v>
                </c:pt>
                <c:pt idx="200">
                  <c:v>51915.630000000005</c:v>
                </c:pt>
                <c:pt idx="201">
                  <c:v>51915.630000000005</c:v>
                </c:pt>
                <c:pt idx="202">
                  <c:v>51915.630000000005</c:v>
                </c:pt>
                <c:pt idx="203">
                  <c:v>51915.630000000005</c:v>
                </c:pt>
                <c:pt idx="204">
                  <c:v>51915.630000000005</c:v>
                </c:pt>
                <c:pt idx="205">
                  <c:v>51915.630000000005</c:v>
                </c:pt>
                <c:pt idx="206">
                  <c:v>51915.630000000005</c:v>
                </c:pt>
                <c:pt idx="207">
                  <c:v>51915.630000000005</c:v>
                </c:pt>
                <c:pt idx="208">
                  <c:v>0</c:v>
                </c:pt>
                <c:pt idx="209">
                  <c:v>0</c:v>
                </c:pt>
                <c:pt idx="210">
                  <c:v>51915.630000000005</c:v>
                </c:pt>
                <c:pt idx="211">
                  <c:v>51915.630000000005</c:v>
                </c:pt>
                <c:pt idx="212">
                  <c:v>51915.630000000005</c:v>
                </c:pt>
                <c:pt idx="213">
                  <c:v>51915.630000000005</c:v>
                </c:pt>
                <c:pt idx="214">
                  <c:v>51915.630000000005</c:v>
                </c:pt>
                <c:pt idx="215">
                  <c:v>51915.630000000005</c:v>
                </c:pt>
                <c:pt idx="216">
                  <c:v>51915.630000000005</c:v>
                </c:pt>
                <c:pt idx="217">
                  <c:v>51915.630000000005</c:v>
                </c:pt>
                <c:pt idx="218">
                  <c:v>51915.630000000005</c:v>
                </c:pt>
                <c:pt idx="219">
                  <c:v>51915.630000000005</c:v>
                </c:pt>
                <c:pt idx="220">
                  <c:v>51915.630000000005</c:v>
                </c:pt>
                <c:pt idx="221">
                  <c:v>51915.630000000005</c:v>
                </c:pt>
                <c:pt idx="222">
                  <c:v>51915.630000000005</c:v>
                </c:pt>
                <c:pt idx="223">
                  <c:v>0</c:v>
                </c:pt>
                <c:pt idx="224">
                  <c:v>0</c:v>
                </c:pt>
                <c:pt idx="225">
                  <c:v>51915.630000000005</c:v>
                </c:pt>
                <c:pt idx="226">
                  <c:v>51915.630000000005</c:v>
                </c:pt>
                <c:pt idx="227">
                  <c:v>51915.630000000005</c:v>
                </c:pt>
                <c:pt idx="228">
                  <c:v>51915.630000000005</c:v>
                </c:pt>
                <c:pt idx="229">
                  <c:v>51915.630000000005</c:v>
                </c:pt>
                <c:pt idx="230">
                  <c:v>51915.630000000005</c:v>
                </c:pt>
                <c:pt idx="231">
                  <c:v>51915.630000000005</c:v>
                </c:pt>
                <c:pt idx="232">
                  <c:v>51915.630000000005</c:v>
                </c:pt>
                <c:pt idx="233">
                  <c:v>51915.630000000005</c:v>
                </c:pt>
                <c:pt idx="234">
                  <c:v>51915.630000000005</c:v>
                </c:pt>
                <c:pt idx="235">
                  <c:v>51915.630000000005</c:v>
                </c:pt>
                <c:pt idx="236">
                  <c:v>51915.630000000005</c:v>
                </c:pt>
                <c:pt idx="237">
                  <c:v>51915.630000000005</c:v>
                </c:pt>
                <c:pt idx="238">
                  <c:v>0</c:v>
                </c:pt>
                <c:pt idx="239">
                  <c:v>0</c:v>
                </c:pt>
                <c:pt idx="240">
                  <c:v>51915.630000000005</c:v>
                </c:pt>
                <c:pt idx="241">
                  <c:v>51915.630000000005</c:v>
                </c:pt>
                <c:pt idx="242">
                  <c:v>51915.630000000005</c:v>
                </c:pt>
                <c:pt idx="243">
                  <c:v>51915.630000000005</c:v>
                </c:pt>
                <c:pt idx="244">
                  <c:v>51915.630000000005</c:v>
                </c:pt>
                <c:pt idx="245">
                  <c:v>51915.630000000005</c:v>
                </c:pt>
                <c:pt idx="246">
                  <c:v>51915.630000000005</c:v>
                </c:pt>
                <c:pt idx="247">
                  <c:v>51915.630000000005</c:v>
                </c:pt>
                <c:pt idx="248">
                  <c:v>51915.630000000005</c:v>
                </c:pt>
                <c:pt idx="249">
                  <c:v>51915.630000000005</c:v>
                </c:pt>
                <c:pt idx="250">
                  <c:v>51915.630000000005</c:v>
                </c:pt>
                <c:pt idx="251">
                  <c:v>51915.630000000005</c:v>
                </c:pt>
                <c:pt idx="252">
                  <c:v>51915.630000000005</c:v>
                </c:pt>
                <c:pt idx="253">
                  <c:v>0</c:v>
                </c:pt>
                <c:pt idx="254">
                  <c:v>0</c:v>
                </c:pt>
                <c:pt idx="255">
                  <c:v>51915.630000000005</c:v>
                </c:pt>
                <c:pt idx="256">
                  <c:v>51915.630000000005</c:v>
                </c:pt>
                <c:pt idx="257">
                  <c:v>51915.630000000005</c:v>
                </c:pt>
                <c:pt idx="258">
                  <c:v>51915.630000000005</c:v>
                </c:pt>
                <c:pt idx="259">
                  <c:v>51915.630000000005</c:v>
                </c:pt>
                <c:pt idx="260">
                  <c:v>51915.630000000005</c:v>
                </c:pt>
                <c:pt idx="261">
                  <c:v>51915.630000000005</c:v>
                </c:pt>
                <c:pt idx="262">
                  <c:v>51915.630000000005</c:v>
                </c:pt>
                <c:pt idx="263">
                  <c:v>51915.630000000005</c:v>
                </c:pt>
                <c:pt idx="264">
                  <c:v>51915.630000000005</c:v>
                </c:pt>
                <c:pt idx="265">
                  <c:v>51915.630000000005</c:v>
                </c:pt>
                <c:pt idx="266">
                  <c:v>51915.630000000005</c:v>
                </c:pt>
                <c:pt idx="267">
                  <c:v>51915.630000000005</c:v>
                </c:pt>
                <c:pt idx="268">
                  <c:v>0</c:v>
                </c:pt>
                <c:pt idx="269">
                  <c:v>0</c:v>
                </c:pt>
                <c:pt idx="270">
                  <c:v>51915.630000000005</c:v>
                </c:pt>
                <c:pt idx="271">
                  <c:v>51915.630000000005</c:v>
                </c:pt>
                <c:pt idx="272">
                  <c:v>51915.630000000005</c:v>
                </c:pt>
                <c:pt idx="273">
                  <c:v>51915.630000000005</c:v>
                </c:pt>
                <c:pt idx="274">
                  <c:v>51915.630000000005</c:v>
                </c:pt>
                <c:pt idx="275">
                  <c:v>51915.630000000005</c:v>
                </c:pt>
                <c:pt idx="276">
                  <c:v>51915.630000000005</c:v>
                </c:pt>
                <c:pt idx="277">
                  <c:v>51915.630000000005</c:v>
                </c:pt>
                <c:pt idx="278">
                  <c:v>51915.630000000005</c:v>
                </c:pt>
                <c:pt idx="279">
                  <c:v>51915.630000000005</c:v>
                </c:pt>
                <c:pt idx="280">
                  <c:v>51915.630000000005</c:v>
                </c:pt>
                <c:pt idx="281">
                  <c:v>51915.630000000005</c:v>
                </c:pt>
                <c:pt idx="282">
                  <c:v>51915.630000000005</c:v>
                </c:pt>
                <c:pt idx="283">
                  <c:v>0</c:v>
                </c:pt>
                <c:pt idx="284">
                  <c:v>0</c:v>
                </c:pt>
                <c:pt idx="285">
                  <c:v>51915.630000000005</c:v>
                </c:pt>
                <c:pt idx="286">
                  <c:v>51915.630000000005</c:v>
                </c:pt>
                <c:pt idx="287">
                  <c:v>51915.630000000005</c:v>
                </c:pt>
                <c:pt idx="288">
                  <c:v>51915.630000000005</c:v>
                </c:pt>
                <c:pt idx="289">
                  <c:v>51915.630000000005</c:v>
                </c:pt>
                <c:pt idx="290">
                  <c:v>51915.630000000005</c:v>
                </c:pt>
                <c:pt idx="291">
                  <c:v>51915.630000000005</c:v>
                </c:pt>
                <c:pt idx="292">
                  <c:v>51915.630000000005</c:v>
                </c:pt>
                <c:pt idx="293">
                  <c:v>51915.630000000005</c:v>
                </c:pt>
                <c:pt idx="294">
                  <c:v>51915.630000000005</c:v>
                </c:pt>
                <c:pt idx="295">
                  <c:v>51915.630000000005</c:v>
                </c:pt>
                <c:pt idx="296">
                  <c:v>51915.630000000005</c:v>
                </c:pt>
                <c:pt idx="297">
                  <c:v>51915.630000000005</c:v>
                </c:pt>
                <c:pt idx="298">
                  <c:v>0</c:v>
                </c:pt>
                <c:pt idx="299">
                  <c:v>0</c:v>
                </c:pt>
                <c:pt idx="300">
                  <c:v>51915.630000000005</c:v>
                </c:pt>
                <c:pt idx="301">
                  <c:v>51915.630000000005</c:v>
                </c:pt>
                <c:pt idx="302">
                  <c:v>51915.630000000005</c:v>
                </c:pt>
                <c:pt idx="303">
                  <c:v>51915.630000000005</c:v>
                </c:pt>
                <c:pt idx="304">
                  <c:v>51915.630000000005</c:v>
                </c:pt>
                <c:pt idx="305">
                  <c:v>51915.630000000005</c:v>
                </c:pt>
                <c:pt idx="306">
                  <c:v>51915.630000000005</c:v>
                </c:pt>
                <c:pt idx="307">
                  <c:v>51915.630000000005</c:v>
                </c:pt>
                <c:pt idx="308">
                  <c:v>51915.630000000005</c:v>
                </c:pt>
                <c:pt idx="309">
                  <c:v>51915.630000000005</c:v>
                </c:pt>
                <c:pt idx="310">
                  <c:v>51915.630000000005</c:v>
                </c:pt>
                <c:pt idx="311">
                  <c:v>51915.630000000005</c:v>
                </c:pt>
                <c:pt idx="312">
                  <c:v>51915.630000000005</c:v>
                </c:pt>
                <c:pt idx="313">
                  <c:v>0</c:v>
                </c:pt>
                <c:pt idx="314">
                  <c:v>0</c:v>
                </c:pt>
                <c:pt idx="315">
                  <c:v>51915.630000000005</c:v>
                </c:pt>
                <c:pt idx="316">
                  <c:v>51915.630000000005</c:v>
                </c:pt>
                <c:pt idx="317">
                  <c:v>51915.630000000005</c:v>
                </c:pt>
                <c:pt idx="318">
                  <c:v>51915.630000000005</c:v>
                </c:pt>
                <c:pt idx="319">
                  <c:v>51915.630000000005</c:v>
                </c:pt>
                <c:pt idx="320">
                  <c:v>51915.630000000005</c:v>
                </c:pt>
                <c:pt idx="321">
                  <c:v>51915.630000000005</c:v>
                </c:pt>
                <c:pt idx="322">
                  <c:v>51915.630000000005</c:v>
                </c:pt>
                <c:pt idx="323">
                  <c:v>51915.630000000005</c:v>
                </c:pt>
                <c:pt idx="324">
                  <c:v>51915.630000000005</c:v>
                </c:pt>
                <c:pt idx="325">
                  <c:v>51915.630000000005</c:v>
                </c:pt>
                <c:pt idx="326">
                  <c:v>51915.630000000005</c:v>
                </c:pt>
                <c:pt idx="327">
                  <c:v>51915.630000000005</c:v>
                </c:pt>
                <c:pt idx="328">
                  <c:v>0</c:v>
                </c:pt>
                <c:pt idx="329">
                  <c:v>0</c:v>
                </c:pt>
                <c:pt idx="330">
                  <c:v>51915.630000000005</c:v>
                </c:pt>
                <c:pt idx="331">
                  <c:v>51915.630000000005</c:v>
                </c:pt>
                <c:pt idx="332">
                  <c:v>51915.630000000005</c:v>
                </c:pt>
                <c:pt idx="333">
                  <c:v>51915.630000000005</c:v>
                </c:pt>
                <c:pt idx="334">
                  <c:v>51915.630000000005</c:v>
                </c:pt>
                <c:pt idx="335">
                  <c:v>51915.630000000005</c:v>
                </c:pt>
                <c:pt idx="336">
                  <c:v>51915.630000000005</c:v>
                </c:pt>
                <c:pt idx="337">
                  <c:v>51915.630000000005</c:v>
                </c:pt>
                <c:pt idx="338">
                  <c:v>51915.630000000005</c:v>
                </c:pt>
                <c:pt idx="339">
                  <c:v>51915.630000000005</c:v>
                </c:pt>
                <c:pt idx="340">
                  <c:v>51915.630000000005</c:v>
                </c:pt>
                <c:pt idx="341">
                  <c:v>51915.630000000005</c:v>
                </c:pt>
                <c:pt idx="342">
                  <c:v>51915.630000000005</c:v>
                </c:pt>
                <c:pt idx="343">
                  <c:v>0</c:v>
                </c:pt>
                <c:pt idx="344">
                  <c:v>0</c:v>
                </c:pt>
                <c:pt idx="345">
                  <c:v>51915.630000000005</c:v>
                </c:pt>
                <c:pt idx="346">
                  <c:v>51915.630000000005</c:v>
                </c:pt>
                <c:pt idx="347">
                  <c:v>51915.630000000005</c:v>
                </c:pt>
                <c:pt idx="348">
                  <c:v>51915.630000000005</c:v>
                </c:pt>
                <c:pt idx="349">
                  <c:v>51915.630000000005</c:v>
                </c:pt>
                <c:pt idx="350">
                  <c:v>51915.630000000005</c:v>
                </c:pt>
                <c:pt idx="351">
                  <c:v>51915.630000000005</c:v>
                </c:pt>
                <c:pt idx="352">
                  <c:v>51915.630000000005</c:v>
                </c:pt>
                <c:pt idx="353">
                  <c:v>51915.630000000005</c:v>
                </c:pt>
                <c:pt idx="354">
                  <c:v>51915.630000000005</c:v>
                </c:pt>
                <c:pt idx="355">
                  <c:v>51915.630000000005</c:v>
                </c:pt>
                <c:pt idx="356">
                  <c:v>51915.630000000005</c:v>
                </c:pt>
                <c:pt idx="357">
                  <c:v>51915.630000000005</c:v>
                </c:pt>
                <c:pt idx="358">
                  <c:v>0</c:v>
                </c:pt>
                <c:pt idx="359">
                  <c:v>0</c:v>
                </c:pt>
                <c:pt idx="360">
                  <c:v>51915.630000000005</c:v>
                </c:pt>
                <c:pt idx="361">
                  <c:v>51915.630000000005</c:v>
                </c:pt>
                <c:pt idx="362">
                  <c:v>51915.630000000005</c:v>
                </c:pt>
                <c:pt idx="363">
                  <c:v>51915.630000000005</c:v>
                </c:pt>
                <c:pt idx="364">
                  <c:v>51915.630000000005</c:v>
                </c:pt>
                <c:pt idx="365">
                  <c:v>51915.630000000005</c:v>
                </c:pt>
                <c:pt idx="366">
                  <c:v>51915.630000000005</c:v>
                </c:pt>
                <c:pt idx="367">
                  <c:v>51915.630000000005</c:v>
                </c:pt>
                <c:pt idx="368">
                  <c:v>51915.630000000005</c:v>
                </c:pt>
                <c:pt idx="369">
                  <c:v>51915.630000000005</c:v>
                </c:pt>
                <c:pt idx="370">
                  <c:v>51915.630000000005</c:v>
                </c:pt>
                <c:pt idx="371">
                  <c:v>51915.630000000005</c:v>
                </c:pt>
                <c:pt idx="372">
                  <c:v>51915.630000000005</c:v>
                </c:pt>
                <c:pt idx="373">
                  <c:v>0</c:v>
                </c:pt>
                <c:pt idx="374">
                  <c:v>0</c:v>
                </c:pt>
                <c:pt idx="375">
                  <c:v>51915.630000000005</c:v>
                </c:pt>
                <c:pt idx="376">
                  <c:v>51915.630000000005</c:v>
                </c:pt>
                <c:pt idx="377">
                  <c:v>51915.630000000005</c:v>
                </c:pt>
                <c:pt idx="378">
                  <c:v>51915.630000000005</c:v>
                </c:pt>
                <c:pt idx="379">
                  <c:v>51915.630000000005</c:v>
                </c:pt>
                <c:pt idx="380">
                  <c:v>51915.630000000005</c:v>
                </c:pt>
                <c:pt idx="381">
                  <c:v>51915.630000000005</c:v>
                </c:pt>
                <c:pt idx="382">
                  <c:v>51915.630000000005</c:v>
                </c:pt>
                <c:pt idx="383">
                  <c:v>51915.630000000005</c:v>
                </c:pt>
                <c:pt idx="384">
                  <c:v>51915.630000000005</c:v>
                </c:pt>
                <c:pt idx="385">
                  <c:v>51915.630000000005</c:v>
                </c:pt>
                <c:pt idx="386">
                  <c:v>51915.630000000005</c:v>
                </c:pt>
                <c:pt idx="387">
                  <c:v>51915.630000000005</c:v>
                </c:pt>
                <c:pt idx="388">
                  <c:v>0</c:v>
                </c:pt>
                <c:pt idx="389">
                  <c:v>0</c:v>
                </c:pt>
                <c:pt idx="390">
                  <c:v>51915.630000000005</c:v>
                </c:pt>
                <c:pt idx="391">
                  <c:v>51915.630000000005</c:v>
                </c:pt>
                <c:pt idx="392">
                  <c:v>51915.630000000005</c:v>
                </c:pt>
                <c:pt idx="393">
                  <c:v>51915.630000000005</c:v>
                </c:pt>
                <c:pt idx="394">
                  <c:v>51915.630000000005</c:v>
                </c:pt>
                <c:pt idx="395">
                  <c:v>51915.630000000005</c:v>
                </c:pt>
                <c:pt idx="396">
                  <c:v>51915.630000000005</c:v>
                </c:pt>
                <c:pt idx="397">
                  <c:v>51915.630000000005</c:v>
                </c:pt>
                <c:pt idx="398">
                  <c:v>51915.630000000005</c:v>
                </c:pt>
                <c:pt idx="399">
                  <c:v>51915.630000000005</c:v>
                </c:pt>
                <c:pt idx="400">
                  <c:v>51915.630000000005</c:v>
                </c:pt>
                <c:pt idx="401">
                  <c:v>51915.630000000005</c:v>
                </c:pt>
                <c:pt idx="402">
                  <c:v>51915.630000000005</c:v>
                </c:pt>
                <c:pt idx="403">
                  <c:v>0</c:v>
                </c:pt>
                <c:pt idx="404">
                  <c:v>0</c:v>
                </c:pt>
                <c:pt idx="405">
                  <c:v>51915.630000000005</c:v>
                </c:pt>
                <c:pt idx="406">
                  <c:v>51915.630000000005</c:v>
                </c:pt>
                <c:pt idx="407">
                  <c:v>51915.630000000005</c:v>
                </c:pt>
                <c:pt idx="408">
                  <c:v>51915.630000000005</c:v>
                </c:pt>
                <c:pt idx="409">
                  <c:v>51915.630000000005</c:v>
                </c:pt>
                <c:pt idx="410">
                  <c:v>51915.630000000005</c:v>
                </c:pt>
                <c:pt idx="411">
                  <c:v>51915.630000000005</c:v>
                </c:pt>
                <c:pt idx="412">
                  <c:v>51915.630000000005</c:v>
                </c:pt>
                <c:pt idx="413">
                  <c:v>51915.630000000005</c:v>
                </c:pt>
                <c:pt idx="414">
                  <c:v>51915.630000000005</c:v>
                </c:pt>
                <c:pt idx="415">
                  <c:v>51915.630000000005</c:v>
                </c:pt>
                <c:pt idx="416">
                  <c:v>51915.630000000005</c:v>
                </c:pt>
                <c:pt idx="417">
                  <c:v>51915.630000000005</c:v>
                </c:pt>
                <c:pt idx="418">
                  <c:v>0</c:v>
                </c:pt>
                <c:pt idx="419">
                  <c:v>0</c:v>
                </c:pt>
                <c:pt idx="420">
                  <c:v>51915.630000000005</c:v>
                </c:pt>
                <c:pt idx="421">
                  <c:v>51915.630000000005</c:v>
                </c:pt>
                <c:pt idx="422">
                  <c:v>51915.630000000005</c:v>
                </c:pt>
                <c:pt idx="423">
                  <c:v>51915.630000000005</c:v>
                </c:pt>
                <c:pt idx="424">
                  <c:v>51915.630000000005</c:v>
                </c:pt>
                <c:pt idx="425">
                  <c:v>51915.630000000005</c:v>
                </c:pt>
                <c:pt idx="426">
                  <c:v>51915.630000000005</c:v>
                </c:pt>
                <c:pt idx="427">
                  <c:v>51915.630000000005</c:v>
                </c:pt>
                <c:pt idx="428">
                  <c:v>51915.630000000005</c:v>
                </c:pt>
                <c:pt idx="429">
                  <c:v>51915.630000000005</c:v>
                </c:pt>
                <c:pt idx="430">
                  <c:v>51915.630000000005</c:v>
                </c:pt>
                <c:pt idx="431">
                  <c:v>51915.630000000005</c:v>
                </c:pt>
                <c:pt idx="432">
                  <c:v>51915.630000000005</c:v>
                </c:pt>
                <c:pt idx="433">
                  <c:v>0</c:v>
                </c:pt>
                <c:pt idx="434">
                  <c:v>0</c:v>
                </c:pt>
                <c:pt idx="435">
                  <c:v>51915.630000000005</c:v>
                </c:pt>
                <c:pt idx="436">
                  <c:v>51915.630000000005</c:v>
                </c:pt>
                <c:pt idx="437">
                  <c:v>51915.630000000005</c:v>
                </c:pt>
                <c:pt idx="438">
                  <c:v>51915.630000000005</c:v>
                </c:pt>
                <c:pt idx="439">
                  <c:v>51915.630000000005</c:v>
                </c:pt>
                <c:pt idx="440">
                  <c:v>51915.630000000005</c:v>
                </c:pt>
                <c:pt idx="441">
                  <c:v>51915.630000000005</c:v>
                </c:pt>
                <c:pt idx="442">
                  <c:v>51915.630000000005</c:v>
                </c:pt>
                <c:pt idx="443">
                  <c:v>51915.630000000005</c:v>
                </c:pt>
                <c:pt idx="444">
                  <c:v>51915.630000000005</c:v>
                </c:pt>
                <c:pt idx="445">
                  <c:v>51915.630000000005</c:v>
                </c:pt>
                <c:pt idx="446">
                  <c:v>51915.630000000005</c:v>
                </c:pt>
                <c:pt idx="447">
                  <c:v>51915.630000000005</c:v>
                </c:pt>
                <c:pt idx="448">
                  <c:v>0</c:v>
                </c:pt>
                <c:pt idx="449">
                  <c:v>0</c:v>
                </c:pt>
                <c:pt idx="450">
                  <c:v>51915.630000000005</c:v>
                </c:pt>
                <c:pt idx="451">
                  <c:v>51915.630000000005</c:v>
                </c:pt>
                <c:pt idx="452">
                  <c:v>51915.630000000005</c:v>
                </c:pt>
                <c:pt idx="453">
                  <c:v>51915.630000000005</c:v>
                </c:pt>
                <c:pt idx="454">
                  <c:v>51915.630000000005</c:v>
                </c:pt>
                <c:pt idx="455">
                  <c:v>51915.630000000005</c:v>
                </c:pt>
                <c:pt idx="456">
                  <c:v>51915.630000000005</c:v>
                </c:pt>
                <c:pt idx="457">
                  <c:v>51915.630000000005</c:v>
                </c:pt>
                <c:pt idx="458">
                  <c:v>51915.630000000005</c:v>
                </c:pt>
                <c:pt idx="459">
                  <c:v>51915.630000000005</c:v>
                </c:pt>
                <c:pt idx="460">
                  <c:v>51915.630000000005</c:v>
                </c:pt>
                <c:pt idx="461">
                  <c:v>51915.630000000005</c:v>
                </c:pt>
                <c:pt idx="462">
                  <c:v>51915.630000000005</c:v>
                </c:pt>
                <c:pt idx="463">
                  <c:v>0</c:v>
                </c:pt>
                <c:pt idx="464">
                  <c:v>0</c:v>
                </c:pt>
                <c:pt idx="465">
                  <c:v>51915.630000000005</c:v>
                </c:pt>
                <c:pt idx="466">
                  <c:v>51915.630000000005</c:v>
                </c:pt>
                <c:pt idx="467">
                  <c:v>51915.630000000005</c:v>
                </c:pt>
                <c:pt idx="468">
                  <c:v>51915.630000000005</c:v>
                </c:pt>
                <c:pt idx="469">
                  <c:v>51915.630000000005</c:v>
                </c:pt>
                <c:pt idx="470">
                  <c:v>51915.630000000005</c:v>
                </c:pt>
                <c:pt idx="471">
                  <c:v>51915.630000000005</c:v>
                </c:pt>
                <c:pt idx="472">
                  <c:v>51915.630000000005</c:v>
                </c:pt>
                <c:pt idx="473">
                  <c:v>51915.630000000005</c:v>
                </c:pt>
                <c:pt idx="474">
                  <c:v>51915.630000000005</c:v>
                </c:pt>
                <c:pt idx="475">
                  <c:v>51915.630000000005</c:v>
                </c:pt>
                <c:pt idx="476">
                  <c:v>51915.630000000005</c:v>
                </c:pt>
                <c:pt idx="477">
                  <c:v>51915.630000000005</c:v>
                </c:pt>
                <c:pt idx="478">
                  <c:v>0</c:v>
                </c:pt>
                <c:pt idx="479">
                  <c:v>0</c:v>
                </c:pt>
                <c:pt idx="480">
                  <c:v>51915.630000000005</c:v>
                </c:pt>
                <c:pt idx="481">
                  <c:v>51915.630000000005</c:v>
                </c:pt>
                <c:pt idx="482">
                  <c:v>51915.630000000005</c:v>
                </c:pt>
                <c:pt idx="483">
                  <c:v>51915.630000000005</c:v>
                </c:pt>
                <c:pt idx="484">
                  <c:v>51915.630000000005</c:v>
                </c:pt>
                <c:pt idx="485">
                  <c:v>51915.630000000005</c:v>
                </c:pt>
                <c:pt idx="486">
                  <c:v>51915.630000000005</c:v>
                </c:pt>
                <c:pt idx="487">
                  <c:v>51915.630000000005</c:v>
                </c:pt>
                <c:pt idx="488">
                  <c:v>51915.630000000005</c:v>
                </c:pt>
                <c:pt idx="489">
                  <c:v>51915.630000000005</c:v>
                </c:pt>
                <c:pt idx="490">
                  <c:v>51915.630000000005</c:v>
                </c:pt>
                <c:pt idx="491">
                  <c:v>51915.630000000005</c:v>
                </c:pt>
                <c:pt idx="492">
                  <c:v>51915.630000000005</c:v>
                </c:pt>
                <c:pt idx="493">
                  <c:v>0</c:v>
                </c:pt>
                <c:pt idx="494">
                  <c:v>0</c:v>
                </c:pt>
                <c:pt idx="495">
                  <c:v>51915.630000000005</c:v>
                </c:pt>
                <c:pt idx="496">
                  <c:v>51915.630000000005</c:v>
                </c:pt>
                <c:pt idx="497">
                  <c:v>51915.630000000005</c:v>
                </c:pt>
                <c:pt idx="498">
                  <c:v>51915.630000000005</c:v>
                </c:pt>
                <c:pt idx="499">
                  <c:v>51915.630000000005</c:v>
                </c:pt>
                <c:pt idx="500">
                  <c:v>51915.630000000005</c:v>
                </c:pt>
                <c:pt idx="501">
                  <c:v>51915.630000000005</c:v>
                </c:pt>
                <c:pt idx="502">
                  <c:v>51915.630000000005</c:v>
                </c:pt>
                <c:pt idx="503">
                  <c:v>51915.630000000005</c:v>
                </c:pt>
                <c:pt idx="504">
                  <c:v>51915.630000000005</c:v>
                </c:pt>
                <c:pt idx="505">
                  <c:v>51915.630000000005</c:v>
                </c:pt>
                <c:pt idx="506">
                  <c:v>51915.630000000005</c:v>
                </c:pt>
                <c:pt idx="507">
                  <c:v>51915.630000000005</c:v>
                </c:pt>
                <c:pt idx="508">
                  <c:v>0</c:v>
                </c:pt>
                <c:pt idx="509">
                  <c:v>0</c:v>
                </c:pt>
                <c:pt idx="510">
                  <c:v>51915.630000000005</c:v>
                </c:pt>
                <c:pt idx="511">
                  <c:v>51915.630000000005</c:v>
                </c:pt>
                <c:pt idx="512">
                  <c:v>51915.630000000005</c:v>
                </c:pt>
                <c:pt idx="513">
                  <c:v>51915.630000000005</c:v>
                </c:pt>
                <c:pt idx="514">
                  <c:v>51915.630000000005</c:v>
                </c:pt>
                <c:pt idx="515">
                  <c:v>51915.630000000005</c:v>
                </c:pt>
                <c:pt idx="516">
                  <c:v>51915.630000000005</c:v>
                </c:pt>
                <c:pt idx="517">
                  <c:v>51915.630000000005</c:v>
                </c:pt>
                <c:pt idx="518">
                  <c:v>51915.630000000005</c:v>
                </c:pt>
                <c:pt idx="519">
                  <c:v>51915.630000000005</c:v>
                </c:pt>
                <c:pt idx="520">
                  <c:v>51915.630000000005</c:v>
                </c:pt>
                <c:pt idx="521">
                  <c:v>51915.630000000005</c:v>
                </c:pt>
                <c:pt idx="522">
                  <c:v>51915.630000000005</c:v>
                </c:pt>
                <c:pt idx="523">
                  <c:v>0</c:v>
                </c:pt>
                <c:pt idx="524">
                  <c:v>0</c:v>
                </c:pt>
                <c:pt idx="525">
                  <c:v>51915.630000000005</c:v>
                </c:pt>
                <c:pt idx="526">
                  <c:v>51915.630000000005</c:v>
                </c:pt>
                <c:pt idx="527">
                  <c:v>51915.630000000005</c:v>
                </c:pt>
                <c:pt idx="528">
                  <c:v>51915.630000000005</c:v>
                </c:pt>
                <c:pt idx="529">
                  <c:v>51915.630000000005</c:v>
                </c:pt>
                <c:pt idx="530">
                  <c:v>51915.630000000005</c:v>
                </c:pt>
                <c:pt idx="531">
                  <c:v>51915.630000000005</c:v>
                </c:pt>
                <c:pt idx="532">
                  <c:v>51915.630000000005</c:v>
                </c:pt>
                <c:pt idx="533">
                  <c:v>51915.630000000005</c:v>
                </c:pt>
                <c:pt idx="534">
                  <c:v>51915.630000000005</c:v>
                </c:pt>
                <c:pt idx="535">
                  <c:v>51915.630000000005</c:v>
                </c:pt>
                <c:pt idx="536">
                  <c:v>51915.630000000005</c:v>
                </c:pt>
                <c:pt idx="537">
                  <c:v>51915.630000000005</c:v>
                </c:pt>
                <c:pt idx="538">
                  <c:v>0</c:v>
                </c:pt>
                <c:pt idx="539">
                  <c:v>0</c:v>
                </c:pt>
                <c:pt idx="540">
                  <c:v>51915.630000000005</c:v>
                </c:pt>
                <c:pt idx="541">
                  <c:v>51915.630000000005</c:v>
                </c:pt>
                <c:pt idx="542">
                  <c:v>51915.630000000005</c:v>
                </c:pt>
                <c:pt idx="543">
                  <c:v>51915.630000000005</c:v>
                </c:pt>
                <c:pt idx="544">
                  <c:v>51915.630000000005</c:v>
                </c:pt>
                <c:pt idx="545">
                  <c:v>51915.630000000005</c:v>
                </c:pt>
                <c:pt idx="546">
                  <c:v>51915.630000000005</c:v>
                </c:pt>
                <c:pt idx="547">
                  <c:v>51915.630000000005</c:v>
                </c:pt>
                <c:pt idx="548">
                  <c:v>51915.630000000005</c:v>
                </c:pt>
                <c:pt idx="549">
                  <c:v>51915.630000000005</c:v>
                </c:pt>
                <c:pt idx="550">
                  <c:v>51915.630000000005</c:v>
                </c:pt>
                <c:pt idx="551">
                  <c:v>51915.630000000005</c:v>
                </c:pt>
                <c:pt idx="552">
                  <c:v>51915.630000000005</c:v>
                </c:pt>
                <c:pt idx="553">
                  <c:v>0</c:v>
                </c:pt>
                <c:pt idx="554">
                  <c:v>0</c:v>
                </c:pt>
                <c:pt idx="555">
                  <c:v>51915.630000000005</c:v>
                </c:pt>
                <c:pt idx="556">
                  <c:v>51915.630000000005</c:v>
                </c:pt>
                <c:pt idx="557">
                  <c:v>51915.630000000005</c:v>
                </c:pt>
                <c:pt idx="558">
                  <c:v>51915.630000000005</c:v>
                </c:pt>
                <c:pt idx="559">
                  <c:v>51915.630000000005</c:v>
                </c:pt>
                <c:pt idx="560">
                  <c:v>51915.630000000005</c:v>
                </c:pt>
                <c:pt idx="561">
                  <c:v>51915.630000000005</c:v>
                </c:pt>
                <c:pt idx="562">
                  <c:v>51915.630000000005</c:v>
                </c:pt>
                <c:pt idx="563">
                  <c:v>51915.630000000005</c:v>
                </c:pt>
                <c:pt idx="564">
                  <c:v>51915.630000000005</c:v>
                </c:pt>
                <c:pt idx="565">
                  <c:v>51915.630000000005</c:v>
                </c:pt>
                <c:pt idx="566">
                  <c:v>51915.630000000005</c:v>
                </c:pt>
                <c:pt idx="567">
                  <c:v>51915.630000000005</c:v>
                </c:pt>
                <c:pt idx="568">
                  <c:v>0</c:v>
                </c:pt>
                <c:pt idx="569">
                  <c:v>0</c:v>
                </c:pt>
                <c:pt idx="570">
                  <c:v>51915.630000000005</c:v>
                </c:pt>
                <c:pt idx="571">
                  <c:v>51915.630000000005</c:v>
                </c:pt>
                <c:pt idx="572">
                  <c:v>51915.630000000005</c:v>
                </c:pt>
                <c:pt idx="573">
                  <c:v>51915.630000000005</c:v>
                </c:pt>
                <c:pt idx="574">
                  <c:v>51915.630000000005</c:v>
                </c:pt>
                <c:pt idx="575">
                  <c:v>51915.630000000005</c:v>
                </c:pt>
                <c:pt idx="576">
                  <c:v>51915.630000000005</c:v>
                </c:pt>
                <c:pt idx="577">
                  <c:v>51915.630000000005</c:v>
                </c:pt>
                <c:pt idx="578">
                  <c:v>51915.630000000005</c:v>
                </c:pt>
                <c:pt idx="579">
                  <c:v>51915.630000000005</c:v>
                </c:pt>
                <c:pt idx="580">
                  <c:v>51915.630000000005</c:v>
                </c:pt>
                <c:pt idx="581">
                  <c:v>51915.630000000005</c:v>
                </c:pt>
                <c:pt idx="582">
                  <c:v>51915.630000000005</c:v>
                </c:pt>
                <c:pt idx="583">
                  <c:v>0</c:v>
                </c:pt>
                <c:pt idx="584">
                  <c:v>0</c:v>
                </c:pt>
                <c:pt idx="585">
                  <c:v>51915.630000000005</c:v>
                </c:pt>
                <c:pt idx="586">
                  <c:v>51915.630000000005</c:v>
                </c:pt>
                <c:pt idx="587">
                  <c:v>51915.630000000005</c:v>
                </c:pt>
                <c:pt idx="588">
                  <c:v>51915.630000000005</c:v>
                </c:pt>
                <c:pt idx="589">
                  <c:v>51915.630000000005</c:v>
                </c:pt>
                <c:pt idx="590">
                  <c:v>51915.630000000005</c:v>
                </c:pt>
                <c:pt idx="591">
                  <c:v>51915.630000000005</c:v>
                </c:pt>
                <c:pt idx="592">
                  <c:v>51915.630000000005</c:v>
                </c:pt>
                <c:pt idx="593">
                  <c:v>51915.630000000005</c:v>
                </c:pt>
                <c:pt idx="594">
                  <c:v>51915.630000000005</c:v>
                </c:pt>
                <c:pt idx="595">
                  <c:v>51915.630000000005</c:v>
                </c:pt>
                <c:pt idx="596">
                  <c:v>51915.630000000005</c:v>
                </c:pt>
                <c:pt idx="597">
                  <c:v>51915.630000000005</c:v>
                </c:pt>
                <c:pt idx="598">
                  <c:v>0</c:v>
                </c:pt>
                <c:pt idx="599">
                  <c:v>0</c:v>
                </c:pt>
                <c:pt idx="600">
                  <c:v>51915.630000000005</c:v>
                </c:pt>
                <c:pt idx="601">
                  <c:v>51915.630000000005</c:v>
                </c:pt>
                <c:pt idx="602">
                  <c:v>51915.630000000005</c:v>
                </c:pt>
                <c:pt idx="603">
                  <c:v>51915.630000000005</c:v>
                </c:pt>
                <c:pt idx="604">
                  <c:v>51915.630000000005</c:v>
                </c:pt>
                <c:pt idx="605">
                  <c:v>51915.630000000005</c:v>
                </c:pt>
                <c:pt idx="606">
                  <c:v>51915.630000000005</c:v>
                </c:pt>
                <c:pt idx="607">
                  <c:v>51915.630000000005</c:v>
                </c:pt>
                <c:pt idx="608">
                  <c:v>51915.630000000005</c:v>
                </c:pt>
                <c:pt idx="609">
                  <c:v>51915.630000000005</c:v>
                </c:pt>
                <c:pt idx="610">
                  <c:v>51915.630000000005</c:v>
                </c:pt>
                <c:pt idx="611">
                  <c:v>51915.630000000005</c:v>
                </c:pt>
                <c:pt idx="612">
                  <c:v>51915.630000000005</c:v>
                </c:pt>
                <c:pt idx="613">
                  <c:v>0</c:v>
                </c:pt>
                <c:pt idx="614">
                  <c:v>0</c:v>
                </c:pt>
                <c:pt idx="615">
                  <c:v>51915.630000000005</c:v>
                </c:pt>
                <c:pt idx="616">
                  <c:v>51915.630000000005</c:v>
                </c:pt>
                <c:pt idx="617">
                  <c:v>51915.630000000005</c:v>
                </c:pt>
                <c:pt idx="618">
                  <c:v>51915.630000000005</c:v>
                </c:pt>
                <c:pt idx="619">
                  <c:v>51915.630000000005</c:v>
                </c:pt>
                <c:pt idx="620">
                  <c:v>51915.630000000005</c:v>
                </c:pt>
                <c:pt idx="621">
                  <c:v>51915.630000000005</c:v>
                </c:pt>
                <c:pt idx="622">
                  <c:v>51915.630000000005</c:v>
                </c:pt>
                <c:pt idx="623">
                  <c:v>51915.630000000005</c:v>
                </c:pt>
                <c:pt idx="624">
                  <c:v>51915.630000000005</c:v>
                </c:pt>
                <c:pt idx="625">
                  <c:v>51915.630000000005</c:v>
                </c:pt>
                <c:pt idx="626">
                  <c:v>51915.630000000005</c:v>
                </c:pt>
                <c:pt idx="627">
                  <c:v>51915.630000000005</c:v>
                </c:pt>
                <c:pt idx="628">
                  <c:v>0</c:v>
                </c:pt>
                <c:pt idx="629">
                  <c:v>0</c:v>
                </c:pt>
                <c:pt idx="630">
                  <c:v>51915.630000000005</c:v>
                </c:pt>
                <c:pt idx="631">
                  <c:v>51915.630000000005</c:v>
                </c:pt>
                <c:pt idx="632">
                  <c:v>51915.630000000005</c:v>
                </c:pt>
                <c:pt idx="633">
                  <c:v>51915.630000000005</c:v>
                </c:pt>
                <c:pt idx="634">
                  <c:v>51915.630000000005</c:v>
                </c:pt>
                <c:pt idx="635">
                  <c:v>51915.630000000005</c:v>
                </c:pt>
                <c:pt idx="636">
                  <c:v>51915.630000000005</c:v>
                </c:pt>
                <c:pt idx="637">
                  <c:v>51915.630000000005</c:v>
                </c:pt>
                <c:pt idx="638">
                  <c:v>51915.630000000005</c:v>
                </c:pt>
                <c:pt idx="639">
                  <c:v>51915.630000000005</c:v>
                </c:pt>
                <c:pt idx="640">
                  <c:v>51915.630000000005</c:v>
                </c:pt>
                <c:pt idx="641">
                  <c:v>51915.630000000005</c:v>
                </c:pt>
                <c:pt idx="642">
                  <c:v>51915.630000000005</c:v>
                </c:pt>
                <c:pt idx="643">
                  <c:v>0</c:v>
                </c:pt>
                <c:pt idx="644">
                  <c:v>0</c:v>
                </c:pt>
                <c:pt idx="645">
                  <c:v>51915.630000000005</c:v>
                </c:pt>
                <c:pt idx="646">
                  <c:v>51915.630000000005</c:v>
                </c:pt>
                <c:pt idx="647">
                  <c:v>51915.630000000005</c:v>
                </c:pt>
                <c:pt idx="648">
                  <c:v>51915.630000000005</c:v>
                </c:pt>
                <c:pt idx="649">
                  <c:v>51915.630000000005</c:v>
                </c:pt>
                <c:pt idx="650">
                  <c:v>51915.630000000005</c:v>
                </c:pt>
                <c:pt idx="651">
                  <c:v>51915.630000000005</c:v>
                </c:pt>
                <c:pt idx="652">
                  <c:v>51915.630000000005</c:v>
                </c:pt>
                <c:pt idx="653">
                  <c:v>51915.630000000005</c:v>
                </c:pt>
                <c:pt idx="654">
                  <c:v>51915.630000000005</c:v>
                </c:pt>
                <c:pt idx="655">
                  <c:v>51915.630000000005</c:v>
                </c:pt>
                <c:pt idx="656">
                  <c:v>51915.630000000005</c:v>
                </c:pt>
                <c:pt idx="657">
                  <c:v>51915.630000000005</c:v>
                </c:pt>
                <c:pt idx="658">
                  <c:v>0</c:v>
                </c:pt>
                <c:pt idx="659">
                  <c:v>0</c:v>
                </c:pt>
                <c:pt idx="660">
                  <c:v>51915.630000000005</c:v>
                </c:pt>
                <c:pt idx="661">
                  <c:v>51915.630000000005</c:v>
                </c:pt>
                <c:pt idx="662">
                  <c:v>51915.630000000005</c:v>
                </c:pt>
                <c:pt idx="663">
                  <c:v>51915.630000000005</c:v>
                </c:pt>
                <c:pt idx="664">
                  <c:v>51915.630000000005</c:v>
                </c:pt>
                <c:pt idx="665">
                  <c:v>51915.630000000005</c:v>
                </c:pt>
                <c:pt idx="666">
                  <c:v>51915.630000000005</c:v>
                </c:pt>
                <c:pt idx="667">
                  <c:v>51915.630000000005</c:v>
                </c:pt>
                <c:pt idx="668">
                  <c:v>51915.630000000005</c:v>
                </c:pt>
                <c:pt idx="669">
                  <c:v>51915.630000000005</c:v>
                </c:pt>
                <c:pt idx="670">
                  <c:v>51915.630000000005</c:v>
                </c:pt>
                <c:pt idx="671">
                  <c:v>51915.630000000005</c:v>
                </c:pt>
                <c:pt idx="672">
                  <c:v>51915.630000000005</c:v>
                </c:pt>
                <c:pt idx="673">
                  <c:v>0</c:v>
                </c:pt>
                <c:pt idx="674">
                  <c:v>0</c:v>
                </c:pt>
                <c:pt idx="675">
                  <c:v>51915.630000000005</c:v>
                </c:pt>
                <c:pt idx="676">
                  <c:v>51915.630000000005</c:v>
                </c:pt>
                <c:pt idx="677">
                  <c:v>51915.630000000005</c:v>
                </c:pt>
                <c:pt idx="678">
                  <c:v>51915.630000000005</c:v>
                </c:pt>
                <c:pt idx="679">
                  <c:v>51915.630000000005</c:v>
                </c:pt>
                <c:pt idx="680">
                  <c:v>51915.630000000005</c:v>
                </c:pt>
                <c:pt idx="681">
                  <c:v>51915.630000000005</c:v>
                </c:pt>
                <c:pt idx="682">
                  <c:v>51915.630000000005</c:v>
                </c:pt>
                <c:pt idx="683">
                  <c:v>51915.630000000005</c:v>
                </c:pt>
                <c:pt idx="684">
                  <c:v>51915.630000000005</c:v>
                </c:pt>
                <c:pt idx="685">
                  <c:v>51915.630000000005</c:v>
                </c:pt>
                <c:pt idx="686">
                  <c:v>51915.630000000005</c:v>
                </c:pt>
                <c:pt idx="687">
                  <c:v>51915.630000000005</c:v>
                </c:pt>
                <c:pt idx="688">
                  <c:v>0</c:v>
                </c:pt>
                <c:pt idx="689">
                  <c:v>0</c:v>
                </c:pt>
                <c:pt idx="690">
                  <c:v>51915.630000000005</c:v>
                </c:pt>
                <c:pt idx="691">
                  <c:v>51915.630000000005</c:v>
                </c:pt>
                <c:pt idx="692">
                  <c:v>51915.630000000005</c:v>
                </c:pt>
                <c:pt idx="693">
                  <c:v>51915.630000000005</c:v>
                </c:pt>
                <c:pt idx="694">
                  <c:v>51915.630000000005</c:v>
                </c:pt>
                <c:pt idx="695">
                  <c:v>51915.630000000005</c:v>
                </c:pt>
                <c:pt idx="696">
                  <c:v>51915.630000000005</c:v>
                </c:pt>
                <c:pt idx="697">
                  <c:v>51915.630000000005</c:v>
                </c:pt>
                <c:pt idx="698">
                  <c:v>51915.630000000005</c:v>
                </c:pt>
                <c:pt idx="699">
                  <c:v>51915.630000000005</c:v>
                </c:pt>
                <c:pt idx="700">
                  <c:v>51915.630000000005</c:v>
                </c:pt>
                <c:pt idx="701">
                  <c:v>51915.630000000005</c:v>
                </c:pt>
                <c:pt idx="702">
                  <c:v>51915.630000000005</c:v>
                </c:pt>
                <c:pt idx="703">
                  <c:v>0</c:v>
                </c:pt>
                <c:pt idx="704">
                  <c:v>0</c:v>
                </c:pt>
                <c:pt idx="705">
                  <c:v>51915.630000000005</c:v>
                </c:pt>
                <c:pt idx="706">
                  <c:v>51915.630000000005</c:v>
                </c:pt>
                <c:pt idx="707">
                  <c:v>51915.630000000005</c:v>
                </c:pt>
                <c:pt idx="708">
                  <c:v>51915.630000000005</c:v>
                </c:pt>
                <c:pt idx="709">
                  <c:v>51915.630000000005</c:v>
                </c:pt>
                <c:pt idx="710">
                  <c:v>51915.630000000005</c:v>
                </c:pt>
                <c:pt idx="711">
                  <c:v>51915.630000000005</c:v>
                </c:pt>
                <c:pt idx="712">
                  <c:v>51915.630000000005</c:v>
                </c:pt>
                <c:pt idx="713">
                  <c:v>51915.630000000005</c:v>
                </c:pt>
                <c:pt idx="714">
                  <c:v>51915.630000000005</c:v>
                </c:pt>
                <c:pt idx="715">
                  <c:v>51915.630000000005</c:v>
                </c:pt>
                <c:pt idx="716">
                  <c:v>51915.630000000005</c:v>
                </c:pt>
                <c:pt idx="717">
                  <c:v>51915.630000000005</c:v>
                </c:pt>
                <c:pt idx="718">
                  <c:v>0</c:v>
                </c:pt>
                <c:pt idx="719">
                  <c:v>0</c:v>
                </c:pt>
                <c:pt idx="720">
                  <c:v>51915.630000000005</c:v>
                </c:pt>
                <c:pt idx="721">
                  <c:v>51915.630000000005</c:v>
                </c:pt>
                <c:pt idx="722">
                  <c:v>51915.630000000005</c:v>
                </c:pt>
                <c:pt idx="723">
                  <c:v>51915.630000000005</c:v>
                </c:pt>
                <c:pt idx="724">
                  <c:v>51915.630000000005</c:v>
                </c:pt>
                <c:pt idx="725">
                  <c:v>51915.630000000005</c:v>
                </c:pt>
                <c:pt idx="726">
                  <c:v>51915.630000000005</c:v>
                </c:pt>
                <c:pt idx="727">
                  <c:v>51915.630000000005</c:v>
                </c:pt>
                <c:pt idx="728">
                  <c:v>51915.630000000005</c:v>
                </c:pt>
                <c:pt idx="729">
                  <c:v>51915.630000000005</c:v>
                </c:pt>
                <c:pt idx="730">
                  <c:v>51915.630000000005</c:v>
                </c:pt>
                <c:pt idx="731">
                  <c:v>51915.630000000005</c:v>
                </c:pt>
                <c:pt idx="732">
                  <c:v>51915.630000000005</c:v>
                </c:pt>
                <c:pt idx="733">
                  <c:v>0</c:v>
                </c:pt>
                <c:pt idx="734">
                  <c:v>0</c:v>
                </c:pt>
                <c:pt idx="735">
                  <c:v>51915.630000000005</c:v>
                </c:pt>
                <c:pt idx="736">
                  <c:v>51915.630000000005</c:v>
                </c:pt>
                <c:pt idx="737">
                  <c:v>51915.630000000005</c:v>
                </c:pt>
                <c:pt idx="738">
                  <c:v>51915.630000000005</c:v>
                </c:pt>
                <c:pt idx="739">
                  <c:v>51915.630000000005</c:v>
                </c:pt>
                <c:pt idx="740">
                  <c:v>51915.630000000005</c:v>
                </c:pt>
                <c:pt idx="741">
                  <c:v>51915.630000000005</c:v>
                </c:pt>
                <c:pt idx="742">
                  <c:v>51915.630000000005</c:v>
                </c:pt>
                <c:pt idx="743">
                  <c:v>51915.630000000005</c:v>
                </c:pt>
                <c:pt idx="744">
                  <c:v>51915.630000000005</c:v>
                </c:pt>
                <c:pt idx="745">
                  <c:v>51915.630000000005</c:v>
                </c:pt>
                <c:pt idx="746">
                  <c:v>51915.630000000005</c:v>
                </c:pt>
                <c:pt idx="747">
                  <c:v>51915.630000000005</c:v>
                </c:pt>
                <c:pt idx="748">
                  <c:v>0</c:v>
                </c:pt>
                <c:pt idx="749">
                  <c:v>0</c:v>
                </c:pt>
                <c:pt idx="750">
                  <c:v>51915.630000000005</c:v>
                </c:pt>
                <c:pt idx="751">
                  <c:v>51915.630000000005</c:v>
                </c:pt>
                <c:pt idx="752">
                  <c:v>51915.630000000005</c:v>
                </c:pt>
                <c:pt idx="753">
                  <c:v>51915.630000000005</c:v>
                </c:pt>
                <c:pt idx="754">
                  <c:v>51915.630000000005</c:v>
                </c:pt>
                <c:pt idx="755">
                  <c:v>51915.630000000005</c:v>
                </c:pt>
                <c:pt idx="756">
                  <c:v>51915.630000000005</c:v>
                </c:pt>
                <c:pt idx="757">
                  <c:v>51915.630000000005</c:v>
                </c:pt>
                <c:pt idx="758">
                  <c:v>51915.630000000005</c:v>
                </c:pt>
                <c:pt idx="759">
                  <c:v>51915.630000000005</c:v>
                </c:pt>
                <c:pt idx="760">
                  <c:v>51915.630000000005</c:v>
                </c:pt>
                <c:pt idx="761">
                  <c:v>51915.630000000005</c:v>
                </c:pt>
                <c:pt idx="762">
                  <c:v>51915.630000000005</c:v>
                </c:pt>
                <c:pt idx="763">
                  <c:v>0</c:v>
                </c:pt>
                <c:pt idx="764">
                  <c:v>0</c:v>
                </c:pt>
                <c:pt idx="765">
                  <c:v>51915.630000000005</c:v>
                </c:pt>
                <c:pt idx="766">
                  <c:v>51915.630000000005</c:v>
                </c:pt>
                <c:pt idx="767">
                  <c:v>51915.630000000005</c:v>
                </c:pt>
                <c:pt idx="768">
                  <c:v>51915.630000000005</c:v>
                </c:pt>
                <c:pt idx="769">
                  <c:v>51915.630000000005</c:v>
                </c:pt>
                <c:pt idx="770">
                  <c:v>51915.630000000005</c:v>
                </c:pt>
                <c:pt idx="771">
                  <c:v>51915.630000000005</c:v>
                </c:pt>
                <c:pt idx="772">
                  <c:v>51915.630000000005</c:v>
                </c:pt>
                <c:pt idx="773">
                  <c:v>51915.630000000005</c:v>
                </c:pt>
                <c:pt idx="774">
                  <c:v>51915.630000000005</c:v>
                </c:pt>
                <c:pt idx="775">
                  <c:v>51915.630000000005</c:v>
                </c:pt>
                <c:pt idx="776">
                  <c:v>51915.630000000005</c:v>
                </c:pt>
                <c:pt idx="777">
                  <c:v>51915.630000000005</c:v>
                </c:pt>
                <c:pt idx="778">
                  <c:v>0</c:v>
                </c:pt>
                <c:pt idx="779">
                  <c:v>0</c:v>
                </c:pt>
                <c:pt idx="780">
                  <c:v>51915.630000000005</c:v>
                </c:pt>
                <c:pt idx="781">
                  <c:v>51915.630000000005</c:v>
                </c:pt>
                <c:pt idx="782">
                  <c:v>51915.630000000005</c:v>
                </c:pt>
                <c:pt idx="783">
                  <c:v>51915.630000000005</c:v>
                </c:pt>
                <c:pt idx="784">
                  <c:v>51915.630000000005</c:v>
                </c:pt>
                <c:pt idx="785">
                  <c:v>51915.630000000005</c:v>
                </c:pt>
                <c:pt idx="786">
                  <c:v>51915.630000000005</c:v>
                </c:pt>
                <c:pt idx="787">
                  <c:v>51915.630000000005</c:v>
                </c:pt>
                <c:pt idx="788">
                  <c:v>51915.630000000005</c:v>
                </c:pt>
                <c:pt idx="789">
                  <c:v>51915.630000000005</c:v>
                </c:pt>
                <c:pt idx="790">
                  <c:v>51915.630000000005</c:v>
                </c:pt>
                <c:pt idx="791">
                  <c:v>51915.630000000005</c:v>
                </c:pt>
                <c:pt idx="792">
                  <c:v>51915.630000000005</c:v>
                </c:pt>
                <c:pt idx="793">
                  <c:v>0</c:v>
                </c:pt>
                <c:pt idx="794">
                  <c:v>0</c:v>
                </c:pt>
                <c:pt idx="795">
                  <c:v>51915.630000000005</c:v>
                </c:pt>
                <c:pt idx="796">
                  <c:v>51915.630000000005</c:v>
                </c:pt>
                <c:pt idx="797">
                  <c:v>51915.630000000005</c:v>
                </c:pt>
                <c:pt idx="798">
                  <c:v>51915.630000000005</c:v>
                </c:pt>
                <c:pt idx="799">
                  <c:v>51915.630000000005</c:v>
                </c:pt>
                <c:pt idx="800">
                  <c:v>51915.630000000005</c:v>
                </c:pt>
                <c:pt idx="801">
                  <c:v>51915.630000000005</c:v>
                </c:pt>
                <c:pt idx="802">
                  <c:v>51915.630000000005</c:v>
                </c:pt>
                <c:pt idx="803">
                  <c:v>51915.630000000005</c:v>
                </c:pt>
                <c:pt idx="804">
                  <c:v>51915.630000000005</c:v>
                </c:pt>
                <c:pt idx="805">
                  <c:v>51915.630000000005</c:v>
                </c:pt>
                <c:pt idx="806">
                  <c:v>51915.630000000005</c:v>
                </c:pt>
                <c:pt idx="807">
                  <c:v>51915.630000000005</c:v>
                </c:pt>
                <c:pt idx="808">
                  <c:v>0</c:v>
                </c:pt>
                <c:pt idx="809">
                  <c:v>0</c:v>
                </c:pt>
                <c:pt idx="810">
                  <c:v>51915.630000000005</c:v>
                </c:pt>
                <c:pt idx="811">
                  <c:v>51915.630000000005</c:v>
                </c:pt>
                <c:pt idx="812">
                  <c:v>51915.630000000005</c:v>
                </c:pt>
                <c:pt idx="813">
                  <c:v>51915.630000000005</c:v>
                </c:pt>
                <c:pt idx="814">
                  <c:v>51915.630000000005</c:v>
                </c:pt>
                <c:pt idx="815">
                  <c:v>51915.630000000005</c:v>
                </c:pt>
                <c:pt idx="816">
                  <c:v>51915.630000000005</c:v>
                </c:pt>
                <c:pt idx="817">
                  <c:v>51915.630000000005</c:v>
                </c:pt>
                <c:pt idx="818">
                  <c:v>51915.630000000005</c:v>
                </c:pt>
                <c:pt idx="819">
                  <c:v>51915.630000000005</c:v>
                </c:pt>
                <c:pt idx="820">
                  <c:v>51915.630000000005</c:v>
                </c:pt>
                <c:pt idx="821">
                  <c:v>51915.630000000005</c:v>
                </c:pt>
                <c:pt idx="822">
                  <c:v>51915.630000000005</c:v>
                </c:pt>
                <c:pt idx="823">
                  <c:v>0</c:v>
                </c:pt>
                <c:pt idx="824">
                  <c:v>0</c:v>
                </c:pt>
                <c:pt idx="825">
                  <c:v>51915.630000000005</c:v>
                </c:pt>
                <c:pt idx="826">
                  <c:v>51915.630000000005</c:v>
                </c:pt>
                <c:pt idx="827">
                  <c:v>51915.630000000005</c:v>
                </c:pt>
                <c:pt idx="828">
                  <c:v>51915.630000000005</c:v>
                </c:pt>
                <c:pt idx="829">
                  <c:v>51915.630000000005</c:v>
                </c:pt>
                <c:pt idx="830">
                  <c:v>51915.630000000005</c:v>
                </c:pt>
                <c:pt idx="831">
                  <c:v>51915.630000000005</c:v>
                </c:pt>
                <c:pt idx="832">
                  <c:v>51915.630000000005</c:v>
                </c:pt>
                <c:pt idx="833">
                  <c:v>51915.630000000005</c:v>
                </c:pt>
                <c:pt idx="834">
                  <c:v>51915.630000000005</c:v>
                </c:pt>
                <c:pt idx="835">
                  <c:v>51915.630000000005</c:v>
                </c:pt>
                <c:pt idx="836">
                  <c:v>51915.630000000005</c:v>
                </c:pt>
                <c:pt idx="837">
                  <c:v>51915.630000000005</c:v>
                </c:pt>
              </c:numCache>
            </c:numRef>
          </c:val>
          <c:extLst>
            <c:ext xmlns:c16="http://schemas.microsoft.com/office/drawing/2014/chart" uri="{C3380CC4-5D6E-409C-BE32-E72D297353CC}">
              <c16:uniqueId val="{00000003-0105-4F42-9EFB-8773DCA2A7E1}"/>
            </c:ext>
          </c:extLst>
        </c:ser>
        <c:ser>
          <c:idx val="1"/>
          <c:order val="2"/>
          <c:tx>
            <c:strRef>
              <c:f>Sheet1!$I$231</c:f>
              <c:strCache>
                <c:ptCount val="1"/>
                <c:pt idx="0">
                  <c:v>Annual Demand (ac-ft)</c:v>
                </c:pt>
              </c:strCache>
            </c:strRef>
          </c:tx>
          <c:spPr>
            <a:ln cmpd="sng">
              <a:solidFill>
                <a:srgbClr val="EA4335"/>
              </a:solidFill>
            </a:ln>
          </c:spPr>
          <c:invertIfNegative val="0"/>
          <c:cat>
            <c:strRef>
              <c:f>Sheet1!$K$232:$K$1069</c:f>
              <c:strCache>
                <c:ptCount val="838"/>
                <c:pt idx="0">
                  <c:v>1/1/1970</c:v>
                </c:pt>
                <c:pt idx="1">
                  <c:v>2/1/1970</c:v>
                </c:pt>
                <c:pt idx="2">
                  <c:v>3/1/1970</c:v>
                </c:pt>
                <c:pt idx="3">
                  <c:v>4/1/1970</c:v>
                </c:pt>
                <c:pt idx="4">
                  <c:v>5/1/1970</c:v>
                </c:pt>
                <c:pt idx="5">
                  <c:v>6/1/1970</c:v>
                </c:pt>
                <c:pt idx="6">
                  <c:v>7/1/1970</c:v>
                </c:pt>
                <c:pt idx="7">
                  <c:v>8/1/1970</c:v>
                </c:pt>
                <c:pt idx="8">
                  <c:v>9/1/1970</c:v>
                </c:pt>
                <c:pt idx="9">
                  <c:v>10/1/1970</c:v>
                </c:pt>
                <c:pt idx="10">
                  <c:v>11/1/1970</c:v>
                </c:pt>
                <c:pt idx="11">
                  <c:v>12/1/1970</c:v>
                </c:pt>
                <c:pt idx="12">
                  <c:v>12/1/1970</c:v>
                </c:pt>
                <c:pt idx="15">
                  <c:v>1/1/1971</c:v>
                </c:pt>
                <c:pt idx="16">
                  <c:v>2/1/1971</c:v>
                </c:pt>
                <c:pt idx="17">
                  <c:v>3/1/1971</c:v>
                </c:pt>
                <c:pt idx="18">
                  <c:v>4/1/1971</c:v>
                </c:pt>
                <c:pt idx="19">
                  <c:v>5/1/1971</c:v>
                </c:pt>
                <c:pt idx="20">
                  <c:v>6/1/1971</c:v>
                </c:pt>
                <c:pt idx="21">
                  <c:v>7/1/1971</c:v>
                </c:pt>
                <c:pt idx="22">
                  <c:v>8/1/1971</c:v>
                </c:pt>
                <c:pt idx="23">
                  <c:v>9/1/1971</c:v>
                </c:pt>
                <c:pt idx="24">
                  <c:v>10/1/1971</c:v>
                </c:pt>
                <c:pt idx="25">
                  <c:v>11/1/1971</c:v>
                </c:pt>
                <c:pt idx="26">
                  <c:v>12/1/1971</c:v>
                </c:pt>
                <c:pt idx="27">
                  <c:v>12/1/1971</c:v>
                </c:pt>
                <c:pt idx="30">
                  <c:v>1/1/1972</c:v>
                </c:pt>
                <c:pt idx="31">
                  <c:v>2/1/1972</c:v>
                </c:pt>
                <c:pt idx="32">
                  <c:v>3/1/1972</c:v>
                </c:pt>
                <c:pt idx="33">
                  <c:v>4/1/1972</c:v>
                </c:pt>
                <c:pt idx="34">
                  <c:v>5/1/1972</c:v>
                </c:pt>
                <c:pt idx="35">
                  <c:v>6/1/1972</c:v>
                </c:pt>
                <c:pt idx="36">
                  <c:v>7/1/1972</c:v>
                </c:pt>
                <c:pt idx="37">
                  <c:v>8/1/1972</c:v>
                </c:pt>
                <c:pt idx="38">
                  <c:v>9/1/1972</c:v>
                </c:pt>
                <c:pt idx="39">
                  <c:v>10/1/1972</c:v>
                </c:pt>
                <c:pt idx="40">
                  <c:v>11/1/1972</c:v>
                </c:pt>
                <c:pt idx="41">
                  <c:v>12/1/1972</c:v>
                </c:pt>
                <c:pt idx="42">
                  <c:v>12/1/1972</c:v>
                </c:pt>
                <c:pt idx="45">
                  <c:v>1/1/1973</c:v>
                </c:pt>
                <c:pt idx="46">
                  <c:v>2/1/1973</c:v>
                </c:pt>
                <c:pt idx="47">
                  <c:v>3/1/1973</c:v>
                </c:pt>
                <c:pt idx="48">
                  <c:v>4/1/1973</c:v>
                </c:pt>
                <c:pt idx="49">
                  <c:v>5/1/1973</c:v>
                </c:pt>
                <c:pt idx="50">
                  <c:v>6/1/1973</c:v>
                </c:pt>
                <c:pt idx="51">
                  <c:v>7/1/1973</c:v>
                </c:pt>
                <c:pt idx="52">
                  <c:v>8/1/1973</c:v>
                </c:pt>
                <c:pt idx="53">
                  <c:v>9/1/1973</c:v>
                </c:pt>
                <c:pt idx="54">
                  <c:v>10/1/1973</c:v>
                </c:pt>
                <c:pt idx="55">
                  <c:v>11/1/1973</c:v>
                </c:pt>
                <c:pt idx="56">
                  <c:v>12/1/1973</c:v>
                </c:pt>
                <c:pt idx="57">
                  <c:v>12/1/1973</c:v>
                </c:pt>
                <c:pt idx="60">
                  <c:v>1/1/1974</c:v>
                </c:pt>
                <c:pt idx="61">
                  <c:v>2/1/1974</c:v>
                </c:pt>
                <c:pt idx="62">
                  <c:v>3/1/1974</c:v>
                </c:pt>
                <c:pt idx="63">
                  <c:v>4/1/1974</c:v>
                </c:pt>
                <c:pt idx="64">
                  <c:v>5/1/1974</c:v>
                </c:pt>
                <c:pt idx="65">
                  <c:v>6/1/1974</c:v>
                </c:pt>
                <c:pt idx="66">
                  <c:v>7/1/1974</c:v>
                </c:pt>
                <c:pt idx="67">
                  <c:v>8/1/1974</c:v>
                </c:pt>
                <c:pt idx="68">
                  <c:v>9/1/1974</c:v>
                </c:pt>
                <c:pt idx="69">
                  <c:v>10/1/1974</c:v>
                </c:pt>
                <c:pt idx="70">
                  <c:v>11/1/1974</c:v>
                </c:pt>
                <c:pt idx="71">
                  <c:v>12/1/1974</c:v>
                </c:pt>
                <c:pt idx="72">
                  <c:v>12/1/1974</c:v>
                </c:pt>
                <c:pt idx="75">
                  <c:v>1/1/1975</c:v>
                </c:pt>
                <c:pt idx="76">
                  <c:v>2/1/1975</c:v>
                </c:pt>
                <c:pt idx="77">
                  <c:v>3/1/1975</c:v>
                </c:pt>
                <c:pt idx="78">
                  <c:v>4/1/1975</c:v>
                </c:pt>
                <c:pt idx="79">
                  <c:v>5/1/1975</c:v>
                </c:pt>
                <c:pt idx="80">
                  <c:v>6/1/1975</c:v>
                </c:pt>
                <c:pt idx="81">
                  <c:v>7/1/1975</c:v>
                </c:pt>
                <c:pt idx="82">
                  <c:v>8/1/1975</c:v>
                </c:pt>
                <c:pt idx="83">
                  <c:v>9/1/1975</c:v>
                </c:pt>
                <c:pt idx="84">
                  <c:v>10/1/1975</c:v>
                </c:pt>
                <c:pt idx="85">
                  <c:v>11/1/1975</c:v>
                </c:pt>
                <c:pt idx="86">
                  <c:v>12/1/1975</c:v>
                </c:pt>
                <c:pt idx="87">
                  <c:v>12/1/1975</c:v>
                </c:pt>
                <c:pt idx="90">
                  <c:v>1/1/1976</c:v>
                </c:pt>
                <c:pt idx="91">
                  <c:v>2/1/1976</c:v>
                </c:pt>
                <c:pt idx="92">
                  <c:v>3/1/1976</c:v>
                </c:pt>
                <c:pt idx="93">
                  <c:v>4/1/1976</c:v>
                </c:pt>
                <c:pt idx="94">
                  <c:v>5/1/1976</c:v>
                </c:pt>
                <c:pt idx="95">
                  <c:v>6/1/1976</c:v>
                </c:pt>
                <c:pt idx="96">
                  <c:v>7/1/1976</c:v>
                </c:pt>
                <c:pt idx="97">
                  <c:v>8/1/1976</c:v>
                </c:pt>
                <c:pt idx="98">
                  <c:v>9/1/1976</c:v>
                </c:pt>
                <c:pt idx="99">
                  <c:v>10/1/1976</c:v>
                </c:pt>
                <c:pt idx="100">
                  <c:v>11/1/1976</c:v>
                </c:pt>
                <c:pt idx="101">
                  <c:v>12/1/1976</c:v>
                </c:pt>
                <c:pt idx="102">
                  <c:v>12/1/1976</c:v>
                </c:pt>
                <c:pt idx="105">
                  <c:v>1/1/1977</c:v>
                </c:pt>
                <c:pt idx="106">
                  <c:v>2/1/1977</c:v>
                </c:pt>
                <c:pt idx="107">
                  <c:v>3/1/1977</c:v>
                </c:pt>
                <c:pt idx="108">
                  <c:v>4/1/1977</c:v>
                </c:pt>
                <c:pt idx="109">
                  <c:v>5/1/1977</c:v>
                </c:pt>
                <c:pt idx="110">
                  <c:v>6/1/1977</c:v>
                </c:pt>
                <c:pt idx="111">
                  <c:v>7/1/1977</c:v>
                </c:pt>
                <c:pt idx="112">
                  <c:v>8/1/1977</c:v>
                </c:pt>
                <c:pt idx="113">
                  <c:v>9/1/1977</c:v>
                </c:pt>
                <c:pt idx="114">
                  <c:v>10/1/1977</c:v>
                </c:pt>
                <c:pt idx="115">
                  <c:v>11/1/1977</c:v>
                </c:pt>
                <c:pt idx="116">
                  <c:v>12/1/1977</c:v>
                </c:pt>
                <c:pt idx="117">
                  <c:v>12/1/1977</c:v>
                </c:pt>
                <c:pt idx="120">
                  <c:v>1/1/1978</c:v>
                </c:pt>
                <c:pt idx="121">
                  <c:v>2/1/1978</c:v>
                </c:pt>
                <c:pt idx="122">
                  <c:v>3/1/1978</c:v>
                </c:pt>
                <c:pt idx="123">
                  <c:v>4/1/1978</c:v>
                </c:pt>
                <c:pt idx="124">
                  <c:v>5/1/1978</c:v>
                </c:pt>
                <c:pt idx="125">
                  <c:v>6/1/1978</c:v>
                </c:pt>
                <c:pt idx="126">
                  <c:v>7/1/1978</c:v>
                </c:pt>
                <c:pt idx="127">
                  <c:v>8/1/1978</c:v>
                </c:pt>
                <c:pt idx="128">
                  <c:v>9/1/1978</c:v>
                </c:pt>
                <c:pt idx="129">
                  <c:v>10/1/1978</c:v>
                </c:pt>
                <c:pt idx="130">
                  <c:v>11/1/1978</c:v>
                </c:pt>
                <c:pt idx="131">
                  <c:v>12/1/1978</c:v>
                </c:pt>
                <c:pt idx="132">
                  <c:v>12/1/1978</c:v>
                </c:pt>
                <c:pt idx="135">
                  <c:v>1/1/1979</c:v>
                </c:pt>
                <c:pt idx="136">
                  <c:v>2/1/1979</c:v>
                </c:pt>
                <c:pt idx="137">
                  <c:v>3/1/1979</c:v>
                </c:pt>
                <c:pt idx="138">
                  <c:v>4/1/1979</c:v>
                </c:pt>
                <c:pt idx="139">
                  <c:v>5/1/1979</c:v>
                </c:pt>
                <c:pt idx="140">
                  <c:v>6/1/1979</c:v>
                </c:pt>
                <c:pt idx="141">
                  <c:v>7/1/1979</c:v>
                </c:pt>
                <c:pt idx="142">
                  <c:v>8/1/1979</c:v>
                </c:pt>
                <c:pt idx="143">
                  <c:v>9/1/1979</c:v>
                </c:pt>
                <c:pt idx="144">
                  <c:v>10/1/1979</c:v>
                </c:pt>
                <c:pt idx="145">
                  <c:v>11/1/1979</c:v>
                </c:pt>
                <c:pt idx="146">
                  <c:v>12/1/1979</c:v>
                </c:pt>
                <c:pt idx="147">
                  <c:v>12/1/1979</c:v>
                </c:pt>
                <c:pt idx="150">
                  <c:v>1/1/1980</c:v>
                </c:pt>
                <c:pt idx="151">
                  <c:v>2/1/1980</c:v>
                </c:pt>
                <c:pt idx="152">
                  <c:v>3/1/1980</c:v>
                </c:pt>
                <c:pt idx="153">
                  <c:v>4/1/1980</c:v>
                </c:pt>
                <c:pt idx="154">
                  <c:v>5/1/1980</c:v>
                </c:pt>
                <c:pt idx="155">
                  <c:v>6/1/1980</c:v>
                </c:pt>
                <c:pt idx="156">
                  <c:v>7/1/1980</c:v>
                </c:pt>
                <c:pt idx="157">
                  <c:v>8/1/1980</c:v>
                </c:pt>
                <c:pt idx="158">
                  <c:v>9/1/1980</c:v>
                </c:pt>
                <c:pt idx="159">
                  <c:v>10/1/1980</c:v>
                </c:pt>
                <c:pt idx="160">
                  <c:v>11/1/1980</c:v>
                </c:pt>
                <c:pt idx="161">
                  <c:v>12/1/1980</c:v>
                </c:pt>
                <c:pt idx="162">
                  <c:v>12/1/1980</c:v>
                </c:pt>
                <c:pt idx="165">
                  <c:v>1/1/1981</c:v>
                </c:pt>
                <c:pt idx="166">
                  <c:v>2/1/1981</c:v>
                </c:pt>
                <c:pt idx="167">
                  <c:v>3/1/1981</c:v>
                </c:pt>
                <c:pt idx="168">
                  <c:v>4/1/1981</c:v>
                </c:pt>
                <c:pt idx="169">
                  <c:v>5/1/1981</c:v>
                </c:pt>
                <c:pt idx="170">
                  <c:v>6/1/1981</c:v>
                </c:pt>
                <c:pt idx="171">
                  <c:v>7/1/1981</c:v>
                </c:pt>
                <c:pt idx="172">
                  <c:v>8/1/1981</c:v>
                </c:pt>
                <c:pt idx="173">
                  <c:v>9/1/1981</c:v>
                </c:pt>
                <c:pt idx="174">
                  <c:v>10/1/1981</c:v>
                </c:pt>
                <c:pt idx="175">
                  <c:v>11/1/1981</c:v>
                </c:pt>
                <c:pt idx="176">
                  <c:v>12/1/1981</c:v>
                </c:pt>
                <c:pt idx="177">
                  <c:v>12/1/1981</c:v>
                </c:pt>
                <c:pt idx="180">
                  <c:v>1/1/1982</c:v>
                </c:pt>
                <c:pt idx="181">
                  <c:v>2/1/1982</c:v>
                </c:pt>
                <c:pt idx="182">
                  <c:v>3/1/1982</c:v>
                </c:pt>
                <c:pt idx="183">
                  <c:v>4/1/1982</c:v>
                </c:pt>
                <c:pt idx="184">
                  <c:v>5/1/1982</c:v>
                </c:pt>
                <c:pt idx="185">
                  <c:v>6/1/1982</c:v>
                </c:pt>
                <c:pt idx="186">
                  <c:v>7/1/1982</c:v>
                </c:pt>
                <c:pt idx="187">
                  <c:v>8/1/1982</c:v>
                </c:pt>
                <c:pt idx="188">
                  <c:v>9/1/1982</c:v>
                </c:pt>
                <c:pt idx="189">
                  <c:v>10/1/1982</c:v>
                </c:pt>
                <c:pt idx="190">
                  <c:v>11/1/1982</c:v>
                </c:pt>
                <c:pt idx="191">
                  <c:v>12/1/1982</c:v>
                </c:pt>
                <c:pt idx="192">
                  <c:v>12/1/1982</c:v>
                </c:pt>
                <c:pt idx="195">
                  <c:v>1/1/1983</c:v>
                </c:pt>
                <c:pt idx="196">
                  <c:v>2/1/1983</c:v>
                </c:pt>
                <c:pt idx="197">
                  <c:v>3/1/1983</c:v>
                </c:pt>
                <c:pt idx="198">
                  <c:v>4/1/1983</c:v>
                </c:pt>
                <c:pt idx="199">
                  <c:v>5/1/1983</c:v>
                </c:pt>
                <c:pt idx="200">
                  <c:v>6/1/1983</c:v>
                </c:pt>
                <c:pt idx="201">
                  <c:v>7/1/1983</c:v>
                </c:pt>
                <c:pt idx="202">
                  <c:v>8/1/1983</c:v>
                </c:pt>
                <c:pt idx="203">
                  <c:v>9/1/1983</c:v>
                </c:pt>
                <c:pt idx="204">
                  <c:v>10/1/1983</c:v>
                </c:pt>
                <c:pt idx="205">
                  <c:v>11/1/1983</c:v>
                </c:pt>
                <c:pt idx="206">
                  <c:v>12/1/1983</c:v>
                </c:pt>
                <c:pt idx="207">
                  <c:v>12/1/1983</c:v>
                </c:pt>
                <c:pt idx="210">
                  <c:v>1/1/1984</c:v>
                </c:pt>
                <c:pt idx="211">
                  <c:v>2/1/1984</c:v>
                </c:pt>
                <c:pt idx="212">
                  <c:v>3/1/1984</c:v>
                </c:pt>
                <c:pt idx="213">
                  <c:v>4/1/1984</c:v>
                </c:pt>
                <c:pt idx="214">
                  <c:v>5/1/1984</c:v>
                </c:pt>
                <c:pt idx="215">
                  <c:v>6/1/1984</c:v>
                </c:pt>
                <c:pt idx="216">
                  <c:v>7/1/1984</c:v>
                </c:pt>
                <c:pt idx="217">
                  <c:v>8/1/1984</c:v>
                </c:pt>
                <c:pt idx="218">
                  <c:v>9/1/1984</c:v>
                </c:pt>
                <c:pt idx="219">
                  <c:v>10/1/1984</c:v>
                </c:pt>
                <c:pt idx="220">
                  <c:v>11/1/1984</c:v>
                </c:pt>
                <c:pt idx="221">
                  <c:v>12/1/1984</c:v>
                </c:pt>
                <c:pt idx="222">
                  <c:v>12/1/1984</c:v>
                </c:pt>
                <c:pt idx="225">
                  <c:v>1/1/1985</c:v>
                </c:pt>
                <c:pt idx="226">
                  <c:v>2/1/1985</c:v>
                </c:pt>
                <c:pt idx="227">
                  <c:v>3/1/1985</c:v>
                </c:pt>
                <c:pt idx="228">
                  <c:v>4/1/1985</c:v>
                </c:pt>
                <c:pt idx="229">
                  <c:v>5/1/1985</c:v>
                </c:pt>
                <c:pt idx="230">
                  <c:v>6/1/1985</c:v>
                </c:pt>
                <c:pt idx="231">
                  <c:v>7/1/1985</c:v>
                </c:pt>
                <c:pt idx="232">
                  <c:v>8/1/1985</c:v>
                </c:pt>
                <c:pt idx="233">
                  <c:v>9/1/1985</c:v>
                </c:pt>
                <c:pt idx="234">
                  <c:v>10/1/1985</c:v>
                </c:pt>
                <c:pt idx="235">
                  <c:v>11/1/1985</c:v>
                </c:pt>
                <c:pt idx="236">
                  <c:v>12/1/1985</c:v>
                </c:pt>
                <c:pt idx="237">
                  <c:v>12/1/1985</c:v>
                </c:pt>
                <c:pt idx="240">
                  <c:v>1/1/1986</c:v>
                </c:pt>
                <c:pt idx="241">
                  <c:v>2/1/1986</c:v>
                </c:pt>
                <c:pt idx="242">
                  <c:v>3/1/1986</c:v>
                </c:pt>
                <c:pt idx="243">
                  <c:v>4/1/1986</c:v>
                </c:pt>
                <c:pt idx="244">
                  <c:v>5/1/1986</c:v>
                </c:pt>
                <c:pt idx="245">
                  <c:v>6/1/1986</c:v>
                </c:pt>
                <c:pt idx="246">
                  <c:v>7/1/1986</c:v>
                </c:pt>
                <c:pt idx="247">
                  <c:v>8/1/1986</c:v>
                </c:pt>
                <c:pt idx="248">
                  <c:v>9/1/1986</c:v>
                </c:pt>
                <c:pt idx="249">
                  <c:v>10/1/1986</c:v>
                </c:pt>
                <c:pt idx="250">
                  <c:v>11/1/1986</c:v>
                </c:pt>
                <c:pt idx="251">
                  <c:v>12/1/1986</c:v>
                </c:pt>
                <c:pt idx="252">
                  <c:v>12/1/1986</c:v>
                </c:pt>
                <c:pt idx="255">
                  <c:v>1/1/1987</c:v>
                </c:pt>
                <c:pt idx="256">
                  <c:v>2/1/1987</c:v>
                </c:pt>
                <c:pt idx="257">
                  <c:v>3/1/1987</c:v>
                </c:pt>
                <c:pt idx="258">
                  <c:v>4/1/1987</c:v>
                </c:pt>
                <c:pt idx="259">
                  <c:v>5/1/1987</c:v>
                </c:pt>
                <c:pt idx="260">
                  <c:v>6/1/1987</c:v>
                </c:pt>
                <c:pt idx="261">
                  <c:v>7/1/1987</c:v>
                </c:pt>
                <c:pt idx="262">
                  <c:v>8/1/1987</c:v>
                </c:pt>
                <c:pt idx="263">
                  <c:v>9/1/1987</c:v>
                </c:pt>
                <c:pt idx="264">
                  <c:v>10/1/1987</c:v>
                </c:pt>
                <c:pt idx="265">
                  <c:v>11/1/1987</c:v>
                </c:pt>
                <c:pt idx="266">
                  <c:v>12/1/1987</c:v>
                </c:pt>
                <c:pt idx="267">
                  <c:v>12/1/1987</c:v>
                </c:pt>
                <c:pt idx="270">
                  <c:v>1/1/1988</c:v>
                </c:pt>
                <c:pt idx="271">
                  <c:v>2/1/1988</c:v>
                </c:pt>
                <c:pt idx="272">
                  <c:v>3/1/1988</c:v>
                </c:pt>
                <c:pt idx="273">
                  <c:v>4/1/1988</c:v>
                </c:pt>
                <c:pt idx="274">
                  <c:v>5/1/1988</c:v>
                </c:pt>
                <c:pt idx="275">
                  <c:v>6/1/1988</c:v>
                </c:pt>
                <c:pt idx="276">
                  <c:v>7/1/1988</c:v>
                </c:pt>
                <c:pt idx="277">
                  <c:v>8/1/1988</c:v>
                </c:pt>
                <c:pt idx="278">
                  <c:v>9/1/1988</c:v>
                </c:pt>
                <c:pt idx="279">
                  <c:v>10/1/1988</c:v>
                </c:pt>
                <c:pt idx="280">
                  <c:v>11/1/1988</c:v>
                </c:pt>
                <c:pt idx="281">
                  <c:v>12/1/1988</c:v>
                </c:pt>
                <c:pt idx="282">
                  <c:v>12/1/1988</c:v>
                </c:pt>
                <c:pt idx="285">
                  <c:v>1/1/1989</c:v>
                </c:pt>
                <c:pt idx="286">
                  <c:v>2/1/1989</c:v>
                </c:pt>
                <c:pt idx="287">
                  <c:v>3/1/1989</c:v>
                </c:pt>
                <c:pt idx="288">
                  <c:v>4/1/1989</c:v>
                </c:pt>
                <c:pt idx="289">
                  <c:v>5/1/1989</c:v>
                </c:pt>
                <c:pt idx="290">
                  <c:v>6/1/1989</c:v>
                </c:pt>
                <c:pt idx="291">
                  <c:v>7/1/1989</c:v>
                </c:pt>
                <c:pt idx="292">
                  <c:v>8/1/1989</c:v>
                </c:pt>
                <c:pt idx="293">
                  <c:v>9/1/1989</c:v>
                </c:pt>
                <c:pt idx="294">
                  <c:v>10/1/1989</c:v>
                </c:pt>
                <c:pt idx="295">
                  <c:v>11/1/1989</c:v>
                </c:pt>
                <c:pt idx="296">
                  <c:v>12/1/1989</c:v>
                </c:pt>
                <c:pt idx="297">
                  <c:v>12/1/1989</c:v>
                </c:pt>
                <c:pt idx="300">
                  <c:v>1/1/1990</c:v>
                </c:pt>
                <c:pt idx="301">
                  <c:v>2/1/1990</c:v>
                </c:pt>
                <c:pt idx="302">
                  <c:v>3/1/1990</c:v>
                </c:pt>
                <c:pt idx="303">
                  <c:v>4/1/1990</c:v>
                </c:pt>
                <c:pt idx="304">
                  <c:v>5/1/1990</c:v>
                </c:pt>
                <c:pt idx="305">
                  <c:v>6/1/1990</c:v>
                </c:pt>
                <c:pt idx="306">
                  <c:v>7/1/1990</c:v>
                </c:pt>
                <c:pt idx="307">
                  <c:v>8/1/1990</c:v>
                </c:pt>
                <c:pt idx="308">
                  <c:v>9/1/1990</c:v>
                </c:pt>
                <c:pt idx="309">
                  <c:v>10/1/1990</c:v>
                </c:pt>
                <c:pt idx="310">
                  <c:v>11/1/1990</c:v>
                </c:pt>
                <c:pt idx="311">
                  <c:v>12/1/1990</c:v>
                </c:pt>
                <c:pt idx="312">
                  <c:v>12/1/1990</c:v>
                </c:pt>
                <c:pt idx="315">
                  <c:v>1/1/1991</c:v>
                </c:pt>
                <c:pt idx="316">
                  <c:v>2/1/1991</c:v>
                </c:pt>
                <c:pt idx="317">
                  <c:v>3/1/1991</c:v>
                </c:pt>
                <c:pt idx="318">
                  <c:v>4/1/1991</c:v>
                </c:pt>
                <c:pt idx="319">
                  <c:v>5/1/1991</c:v>
                </c:pt>
                <c:pt idx="320">
                  <c:v>6/1/1991</c:v>
                </c:pt>
                <c:pt idx="321">
                  <c:v>7/1/1991</c:v>
                </c:pt>
                <c:pt idx="322">
                  <c:v>8/1/1991</c:v>
                </c:pt>
                <c:pt idx="323">
                  <c:v>9/1/1991</c:v>
                </c:pt>
                <c:pt idx="324">
                  <c:v>10/1/1991</c:v>
                </c:pt>
                <c:pt idx="325">
                  <c:v>11/1/1991</c:v>
                </c:pt>
                <c:pt idx="326">
                  <c:v>12/1/1991</c:v>
                </c:pt>
                <c:pt idx="327">
                  <c:v>12/1/1991</c:v>
                </c:pt>
                <c:pt idx="330">
                  <c:v>1/1/1992</c:v>
                </c:pt>
                <c:pt idx="331">
                  <c:v>2/1/1992</c:v>
                </c:pt>
                <c:pt idx="332">
                  <c:v>3/1/1992</c:v>
                </c:pt>
                <c:pt idx="333">
                  <c:v>4/1/1992</c:v>
                </c:pt>
                <c:pt idx="334">
                  <c:v>5/1/1992</c:v>
                </c:pt>
                <c:pt idx="335">
                  <c:v>6/1/1992</c:v>
                </c:pt>
                <c:pt idx="336">
                  <c:v>7/1/1992</c:v>
                </c:pt>
                <c:pt idx="337">
                  <c:v>8/1/1992</c:v>
                </c:pt>
                <c:pt idx="338">
                  <c:v>9/1/1992</c:v>
                </c:pt>
                <c:pt idx="339">
                  <c:v>10/1/1992</c:v>
                </c:pt>
                <c:pt idx="340">
                  <c:v>11/1/1992</c:v>
                </c:pt>
                <c:pt idx="341">
                  <c:v>12/1/1992</c:v>
                </c:pt>
                <c:pt idx="342">
                  <c:v>12/1/1992</c:v>
                </c:pt>
                <c:pt idx="345">
                  <c:v>1/1/1993</c:v>
                </c:pt>
                <c:pt idx="346">
                  <c:v>2/1/1993</c:v>
                </c:pt>
                <c:pt idx="347">
                  <c:v>3/1/1993</c:v>
                </c:pt>
                <c:pt idx="348">
                  <c:v>4/1/1993</c:v>
                </c:pt>
                <c:pt idx="349">
                  <c:v>5/1/1993</c:v>
                </c:pt>
                <c:pt idx="350">
                  <c:v>6/1/1993</c:v>
                </c:pt>
                <c:pt idx="351">
                  <c:v>7/1/1993</c:v>
                </c:pt>
                <c:pt idx="352">
                  <c:v>8/1/1993</c:v>
                </c:pt>
                <c:pt idx="353">
                  <c:v>9/1/1993</c:v>
                </c:pt>
                <c:pt idx="354">
                  <c:v>10/1/1993</c:v>
                </c:pt>
                <c:pt idx="355">
                  <c:v>11/1/1993</c:v>
                </c:pt>
                <c:pt idx="356">
                  <c:v>12/1/1993</c:v>
                </c:pt>
                <c:pt idx="357">
                  <c:v>12/1/1993</c:v>
                </c:pt>
                <c:pt idx="360">
                  <c:v>1/1/1994</c:v>
                </c:pt>
                <c:pt idx="361">
                  <c:v>2/1/1994</c:v>
                </c:pt>
                <c:pt idx="362">
                  <c:v>3/1/1994</c:v>
                </c:pt>
                <c:pt idx="363">
                  <c:v>4/1/1994</c:v>
                </c:pt>
                <c:pt idx="364">
                  <c:v>5/1/1994</c:v>
                </c:pt>
                <c:pt idx="365">
                  <c:v>6/1/1994</c:v>
                </c:pt>
                <c:pt idx="366">
                  <c:v>7/1/1994</c:v>
                </c:pt>
                <c:pt idx="367">
                  <c:v>8/1/1994</c:v>
                </c:pt>
                <c:pt idx="368">
                  <c:v>9/1/1994</c:v>
                </c:pt>
                <c:pt idx="369">
                  <c:v>10/1/1994</c:v>
                </c:pt>
                <c:pt idx="370">
                  <c:v>11/1/1994</c:v>
                </c:pt>
                <c:pt idx="371">
                  <c:v>12/1/1994</c:v>
                </c:pt>
                <c:pt idx="372">
                  <c:v>12/1/1994</c:v>
                </c:pt>
                <c:pt idx="375">
                  <c:v>1/1/1995</c:v>
                </c:pt>
                <c:pt idx="376">
                  <c:v>2/1/1995</c:v>
                </c:pt>
                <c:pt idx="377">
                  <c:v>3/1/1995</c:v>
                </c:pt>
                <c:pt idx="378">
                  <c:v>4/1/1995</c:v>
                </c:pt>
                <c:pt idx="379">
                  <c:v>5/1/1995</c:v>
                </c:pt>
                <c:pt idx="380">
                  <c:v>6/1/1995</c:v>
                </c:pt>
                <c:pt idx="381">
                  <c:v>7/1/1995</c:v>
                </c:pt>
                <c:pt idx="382">
                  <c:v>8/1/1995</c:v>
                </c:pt>
                <c:pt idx="383">
                  <c:v>9/1/1995</c:v>
                </c:pt>
                <c:pt idx="384">
                  <c:v>10/1/1995</c:v>
                </c:pt>
                <c:pt idx="385">
                  <c:v>11/1/1995</c:v>
                </c:pt>
                <c:pt idx="386">
                  <c:v>12/1/1995</c:v>
                </c:pt>
                <c:pt idx="387">
                  <c:v>12/1/1995</c:v>
                </c:pt>
                <c:pt idx="390">
                  <c:v>1/1/1996</c:v>
                </c:pt>
                <c:pt idx="391">
                  <c:v>2/1/1996</c:v>
                </c:pt>
                <c:pt idx="392">
                  <c:v>3/1/1996</c:v>
                </c:pt>
                <c:pt idx="393">
                  <c:v>4/1/1996</c:v>
                </c:pt>
                <c:pt idx="394">
                  <c:v>5/1/1996</c:v>
                </c:pt>
                <c:pt idx="395">
                  <c:v>6/1/1996</c:v>
                </c:pt>
                <c:pt idx="396">
                  <c:v>7/1/1996</c:v>
                </c:pt>
                <c:pt idx="397">
                  <c:v>8/1/1996</c:v>
                </c:pt>
                <c:pt idx="398">
                  <c:v>9/1/1996</c:v>
                </c:pt>
                <c:pt idx="399">
                  <c:v>10/1/1996</c:v>
                </c:pt>
                <c:pt idx="400">
                  <c:v>11/1/1996</c:v>
                </c:pt>
                <c:pt idx="401">
                  <c:v>12/1/1996</c:v>
                </c:pt>
                <c:pt idx="402">
                  <c:v>12/1/1996</c:v>
                </c:pt>
                <c:pt idx="405">
                  <c:v>1/1/1997</c:v>
                </c:pt>
                <c:pt idx="406">
                  <c:v>2/1/1997</c:v>
                </c:pt>
                <c:pt idx="407">
                  <c:v>3/1/1997</c:v>
                </c:pt>
                <c:pt idx="408">
                  <c:v>4/1/1997</c:v>
                </c:pt>
                <c:pt idx="409">
                  <c:v>5/1/1997</c:v>
                </c:pt>
                <c:pt idx="410">
                  <c:v>6/1/1997</c:v>
                </c:pt>
                <c:pt idx="411">
                  <c:v>7/1/1997</c:v>
                </c:pt>
                <c:pt idx="412">
                  <c:v>8/1/1997</c:v>
                </c:pt>
                <c:pt idx="413">
                  <c:v>9/1/1997</c:v>
                </c:pt>
                <c:pt idx="414">
                  <c:v>10/1/1997</c:v>
                </c:pt>
                <c:pt idx="415">
                  <c:v>11/1/1997</c:v>
                </c:pt>
                <c:pt idx="416">
                  <c:v>12/1/1997</c:v>
                </c:pt>
                <c:pt idx="417">
                  <c:v>12/1/1997</c:v>
                </c:pt>
                <c:pt idx="420">
                  <c:v>1/1/1998</c:v>
                </c:pt>
                <c:pt idx="421">
                  <c:v>2/1/1998</c:v>
                </c:pt>
                <c:pt idx="422">
                  <c:v>3/1/1998</c:v>
                </c:pt>
                <c:pt idx="423">
                  <c:v>4/1/1998</c:v>
                </c:pt>
                <c:pt idx="424">
                  <c:v>5/1/1998</c:v>
                </c:pt>
                <c:pt idx="425">
                  <c:v>6/1/1998</c:v>
                </c:pt>
                <c:pt idx="426">
                  <c:v>7/1/1998</c:v>
                </c:pt>
                <c:pt idx="427">
                  <c:v>8/1/1998</c:v>
                </c:pt>
                <c:pt idx="428">
                  <c:v>9/1/1998</c:v>
                </c:pt>
                <c:pt idx="429">
                  <c:v>10/1/1998</c:v>
                </c:pt>
                <c:pt idx="430">
                  <c:v>11/1/1998</c:v>
                </c:pt>
                <c:pt idx="431">
                  <c:v>12/1/1998</c:v>
                </c:pt>
                <c:pt idx="432">
                  <c:v>12/1/1998</c:v>
                </c:pt>
                <c:pt idx="435">
                  <c:v>1/1/1999</c:v>
                </c:pt>
                <c:pt idx="436">
                  <c:v>2/1/1999</c:v>
                </c:pt>
                <c:pt idx="437">
                  <c:v>3/1/1999</c:v>
                </c:pt>
                <c:pt idx="438">
                  <c:v>4/1/1999</c:v>
                </c:pt>
                <c:pt idx="439">
                  <c:v>5/1/1999</c:v>
                </c:pt>
                <c:pt idx="440">
                  <c:v>6/1/1999</c:v>
                </c:pt>
                <c:pt idx="441">
                  <c:v>7/1/1999</c:v>
                </c:pt>
                <c:pt idx="442">
                  <c:v>8/1/1999</c:v>
                </c:pt>
                <c:pt idx="443">
                  <c:v>9/1/1999</c:v>
                </c:pt>
                <c:pt idx="444">
                  <c:v>10/1/1999</c:v>
                </c:pt>
                <c:pt idx="445">
                  <c:v>11/1/1999</c:v>
                </c:pt>
                <c:pt idx="446">
                  <c:v>12/1/1999</c:v>
                </c:pt>
                <c:pt idx="447">
                  <c:v>12/1/1999</c:v>
                </c:pt>
                <c:pt idx="450">
                  <c:v>1/1/2000</c:v>
                </c:pt>
                <c:pt idx="451">
                  <c:v>2/1/2000</c:v>
                </c:pt>
                <c:pt idx="452">
                  <c:v>3/1/2000</c:v>
                </c:pt>
                <c:pt idx="453">
                  <c:v>4/1/2000</c:v>
                </c:pt>
                <c:pt idx="454">
                  <c:v>5/1/2000</c:v>
                </c:pt>
                <c:pt idx="455">
                  <c:v>6/1/2000</c:v>
                </c:pt>
                <c:pt idx="456">
                  <c:v>7/1/2000</c:v>
                </c:pt>
                <c:pt idx="457">
                  <c:v>8/1/2000</c:v>
                </c:pt>
                <c:pt idx="458">
                  <c:v>9/1/2000</c:v>
                </c:pt>
                <c:pt idx="459">
                  <c:v>10/1/2000</c:v>
                </c:pt>
                <c:pt idx="460">
                  <c:v>11/1/2000</c:v>
                </c:pt>
                <c:pt idx="461">
                  <c:v>12/1/2000</c:v>
                </c:pt>
                <c:pt idx="462">
                  <c:v>12/1/2000</c:v>
                </c:pt>
                <c:pt idx="465">
                  <c:v>1/1/2001</c:v>
                </c:pt>
                <c:pt idx="466">
                  <c:v>2/1/2001</c:v>
                </c:pt>
                <c:pt idx="467">
                  <c:v>3/1/2001</c:v>
                </c:pt>
                <c:pt idx="468">
                  <c:v>4/1/2001</c:v>
                </c:pt>
                <c:pt idx="469">
                  <c:v>5/1/2001</c:v>
                </c:pt>
                <c:pt idx="470">
                  <c:v>6/1/2001</c:v>
                </c:pt>
                <c:pt idx="471">
                  <c:v>7/1/2001</c:v>
                </c:pt>
                <c:pt idx="472">
                  <c:v>8/1/2001</c:v>
                </c:pt>
                <c:pt idx="473">
                  <c:v>9/1/2001</c:v>
                </c:pt>
                <c:pt idx="474">
                  <c:v>10/1/2001</c:v>
                </c:pt>
                <c:pt idx="475">
                  <c:v>11/1/2001</c:v>
                </c:pt>
                <c:pt idx="476">
                  <c:v>12/1/2001</c:v>
                </c:pt>
                <c:pt idx="477">
                  <c:v>12/1/2001</c:v>
                </c:pt>
                <c:pt idx="480">
                  <c:v>1/1/2002</c:v>
                </c:pt>
                <c:pt idx="481">
                  <c:v>2/1/2002</c:v>
                </c:pt>
                <c:pt idx="482">
                  <c:v>3/1/2002</c:v>
                </c:pt>
                <c:pt idx="483">
                  <c:v>4/1/2002</c:v>
                </c:pt>
                <c:pt idx="484">
                  <c:v>5/1/2002</c:v>
                </c:pt>
                <c:pt idx="485">
                  <c:v>6/1/2002</c:v>
                </c:pt>
                <c:pt idx="486">
                  <c:v>7/1/2002</c:v>
                </c:pt>
                <c:pt idx="487">
                  <c:v>8/1/2002</c:v>
                </c:pt>
                <c:pt idx="488">
                  <c:v>9/1/2002</c:v>
                </c:pt>
                <c:pt idx="489">
                  <c:v>10/1/2002</c:v>
                </c:pt>
                <c:pt idx="490">
                  <c:v>11/1/2002</c:v>
                </c:pt>
                <c:pt idx="491">
                  <c:v>12/1/2002</c:v>
                </c:pt>
                <c:pt idx="492">
                  <c:v>12/1/2002</c:v>
                </c:pt>
                <c:pt idx="495">
                  <c:v>1/1/2003</c:v>
                </c:pt>
                <c:pt idx="496">
                  <c:v>2/1/2003</c:v>
                </c:pt>
                <c:pt idx="497">
                  <c:v>3/1/2003</c:v>
                </c:pt>
                <c:pt idx="498">
                  <c:v>4/1/2003</c:v>
                </c:pt>
                <c:pt idx="499">
                  <c:v>5/1/2003</c:v>
                </c:pt>
                <c:pt idx="500">
                  <c:v>6/1/2003</c:v>
                </c:pt>
                <c:pt idx="501">
                  <c:v>7/1/2003</c:v>
                </c:pt>
                <c:pt idx="502">
                  <c:v>8/1/2003</c:v>
                </c:pt>
                <c:pt idx="503">
                  <c:v>9/1/2003</c:v>
                </c:pt>
                <c:pt idx="504">
                  <c:v>10/1/2003</c:v>
                </c:pt>
                <c:pt idx="505">
                  <c:v>11/1/2003</c:v>
                </c:pt>
                <c:pt idx="506">
                  <c:v>12/1/2003</c:v>
                </c:pt>
                <c:pt idx="507">
                  <c:v>12/1/2003</c:v>
                </c:pt>
                <c:pt idx="510">
                  <c:v>1/1/2004</c:v>
                </c:pt>
                <c:pt idx="511">
                  <c:v>2/1/2004</c:v>
                </c:pt>
                <c:pt idx="512">
                  <c:v>3/1/2004</c:v>
                </c:pt>
                <c:pt idx="513">
                  <c:v>4/1/2004</c:v>
                </c:pt>
                <c:pt idx="514">
                  <c:v>5/1/2004</c:v>
                </c:pt>
                <c:pt idx="515">
                  <c:v>6/1/2004</c:v>
                </c:pt>
                <c:pt idx="516">
                  <c:v>7/1/2004</c:v>
                </c:pt>
                <c:pt idx="517">
                  <c:v>8/1/2004</c:v>
                </c:pt>
                <c:pt idx="518">
                  <c:v>9/1/2004</c:v>
                </c:pt>
                <c:pt idx="519">
                  <c:v>10/1/2004</c:v>
                </c:pt>
                <c:pt idx="520">
                  <c:v>11/1/2004</c:v>
                </c:pt>
                <c:pt idx="521">
                  <c:v>12/1/2004</c:v>
                </c:pt>
                <c:pt idx="522">
                  <c:v>12/1/2004</c:v>
                </c:pt>
                <c:pt idx="525">
                  <c:v>1/1/2005</c:v>
                </c:pt>
                <c:pt idx="526">
                  <c:v>2/1/2005</c:v>
                </c:pt>
                <c:pt idx="527">
                  <c:v>3/1/2005</c:v>
                </c:pt>
                <c:pt idx="528">
                  <c:v>4/1/2005</c:v>
                </c:pt>
                <c:pt idx="529">
                  <c:v>5/1/2005</c:v>
                </c:pt>
                <c:pt idx="530">
                  <c:v>6/1/2005</c:v>
                </c:pt>
                <c:pt idx="531">
                  <c:v>7/1/2005</c:v>
                </c:pt>
                <c:pt idx="532">
                  <c:v>8/1/2005</c:v>
                </c:pt>
                <c:pt idx="533">
                  <c:v>9/1/2005</c:v>
                </c:pt>
                <c:pt idx="534">
                  <c:v>10/1/2005</c:v>
                </c:pt>
                <c:pt idx="535">
                  <c:v>11/1/2005</c:v>
                </c:pt>
                <c:pt idx="536">
                  <c:v>12/1/2005</c:v>
                </c:pt>
                <c:pt idx="537">
                  <c:v>12/1/2005</c:v>
                </c:pt>
                <c:pt idx="540">
                  <c:v>1/1/2006</c:v>
                </c:pt>
                <c:pt idx="541">
                  <c:v>2/1/2006</c:v>
                </c:pt>
                <c:pt idx="542">
                  <c:v>3/1/2006</c:v>
                </c:pt>
                <c:pt idx="543">
                  <c:v>4/1/2006</c:v>
                </c:pt>
                <c:pt idx="544">
                  <c:v>5/1/2006</c:v>
                </c:pt>
                <c:pt idx="545">
                  <c:v>6/1/2006</c:v>
                </c:pt>
                <c:pt idx="546">
                  <c:v>7/1/2006</c:v>
                </c:pt>
                <c:pt idx="547">
                  <c:v>8/1/2006</c:v>
                </c:pt>
                <c:pt idx="548">
                  <c:v>9/1/2006</c:v>
                </c:pt>
                <c:pt idx="549">
                  <c:v>10/1/2006</c:v>
                </c:pt>
                <c:pt idx="550">
                  <c:v>11/1/2006</c:v>
                </c:pt>
                <c:pt idx="551">
                  <c:v>12/1/2006</c:v>
                </c:pt>
                <c:pt idx="552">
                  <c:v>12/1/2006</c:v>
                </c:pt>
                <c:pt idx="555">
                  <c:v>1/1/2007</c:v>
                </c:pt>
                <c:pt idx="556">
                  <c:v>2/1/2007</c:v>
                </c:pt>
                <c:pt idx="557">
                  <c:v>3/1/2007</c:v>
                </c:pt>
                <c:pt idx="558">
                  <c:v>4/1/2007</c:v>
                </c:pt>
                <c:pt idx="559">
                  <c:v>5/1/2007</c:v>
                </c:pt>
                <c:pt idx="560">
                  <c:v>6/1/2007</c:v>
                </c:pt>
                <c:pt idx="561">
                  <c:v>7/1/2007</c:v>
                </c:pt>
                <c:pt idx="562">
                  <c:v>8/1/2007</c:v>
                </c:pt>
                <c:pt idx="563">
                  <c:v>9/1/2007</c:v>
                </c:pt>
                <c:pt idx="564">
                  <c:v>10/1/2007</c:v>
                </c:pt>
                <c:pt idx="565">
                  <c:v>11/1/2007</c:v>
                </c:pt>
                <c:pt idx="566">
                  <c:v>12/1/2007</c:v>
                </c:pt>
                <c:pt idx="567">
                  <c:v>12/1/2007</c:v>
                </c:pt>
                <c:pt idx="570">
                  <c:v>1/1/2008</c:v>
                </c:pt>
                <c:pt idx="571">
                  <c:v>2/1/2008</c:v>
                </c:pt>
                <c:pt idx="572">
                  <c:v>3/1/2008</c:v>
                </c:pt>
                <c:pt idx="573">
                  <c:v>4/1/2008</c:v>
                </c:pt>
                <c:pt idx="574">
                  <c:v>5/1/2008</c:v>
                </c:pt>
                <c:pt idx="575">
                  <c:v>6/1/2008</c:v>
                </c:pt>
                <c:pt idx="576">
                  <c:v>7/1/2008</c:v>
                </c:pt>
                <c:pt idx="577">
                  <c:v>8/1/2008</c:v>
                </c:pt>
                <c:pt idx="578">
                  <c:v>9/1/2008</c:v>
                </c:pt>
                <c:pt idx="579">
                  <c:v>10/1/2008</c:v>
                </c:pt>
                <c:pt idx="580">
                  <c:v>11/1/2008</c:v>
                </c:pt>
                <c:pt idx="581">
                  <c:v>12/1/2008</c:v>
                </c:pt>
                <c:pt idx="582">
                  <c:v>12/1/2008</c:v>
                </c:pt>
                <c:pt idx="585">
                  <c:v>1/1/2009</c:v>
                </c:pt>
                <c:pt idx="586">
                  <c:v>2/1/2009</c:v>
                </c:pt>
                <c:pt idx="587">
                  <c:v>3/1/2009</c:v>
                </c:pt>
                <c:pt idx="588">
                  <c:v>4/1/2009</c:v>
                </c:pt>
                <c:pt idx="589">
                  <c:v>5/1/2009</c:v>
                </c:pt>
                <c:pt idx="590">
                  <c:v>6/1/2009</c:v>
                </c:pt>
                <c:pt idx="591">
                  <c:v>7/1/2009</c:v>
                </c:pt>
                <c:pt idx="592">
                  <c:v>8/1/2009</c:v>
                </c:pt>
                <c:pt idx="593">
                  <c:v>9/1/2009</c:v>
                </c:pt>
                <c:pt idx="594">
                  <c:v>10/1/2009</c:v>
                </c:pt>
                <c:pt idx="595">
                  <c:v>11/1/2009</c:v>
                </c:pt>
                <c:pt idx="596">
                  <c:v>12/1/2009</c:v>
                </c:pt>
                <c:pt idx="597">
                  <c:v>12/1/2009</c:v>
                </c:pt>
                <c:pt idx="600">
                  <c:v>1/1/2010</c:v>
                </c:pt>
                <c:pt idx="601">
                  <c:v>2/1/2010</c:v>
                </c:pt>
                <c:pt idx="602">
                  <c:v>3/1/2010</c:v>
                </c:pt>
                <c:pt idx="603">
                  <c:v>4/1/2010</c:v>
                </c:pt>
                <c:pt idx="604">
                  <c:v>5/1/2010</c:v>
                </c:pt>
                <c:pt idx="605">
                  <c:v>6/1/2010</c:v>
                </c:pt>
                <c:pt idx="606">
                  <c:v>7/1/2010</c:v>
                </c:pt>
                <c:pt idx="607">
                  <c:v>8/1/2010</c:v>
                </c:pt>
                <c:pt idx="608">
                  <c:v>9/1/2010</c:v>
                </c:pt>
                <c:pt idx="609">
                  <c:v>10/1/2010</c:v>
                </c:pt>
                <c:pt idx="610">
                  <c:v>11/1/2010</c:v>
                </c:pt>
                <c:pt idx="611">
                  <c:v>12/1/2010</c:v>
                </c:pt>
                <c:pt idx="612">
                  <c:v>12/1/2010</c:v>
                </c:pt>
                <c:pt idx="615">
                  <c:v>1/1/2011</c:v>
                </c:pt>
                <c:pt idx="616">
                  <c:v>2/1/2011</c:v>
                </c:pt>
                <c:pt idx="617">
                  <c:v>3/1/2011</c:v>
                </c:pt>
                <c:pt idx="618">
                  <c:v>4/1/2011</c:v>
                </c:pt>
                <c:pt idx="619">
                  <c:v>5/1/2011</c:v>
                </c:pt>
                <c:pt idx="620">
                  <c:v>6/1/2011</c:v>
                </c:pt>
                <c:pt idx="621">
                  <c:v>7/1/2011</c:v>
                </c:pt>
                <c:pt idx="622">
                  <c:v>8/1/2011</c:v>
                </c:pt>
                <c:pt idx="623">
                  <c:v>9/1/2011</c:v>
                </c:pt>
                <c:pt idx="624">
                  <c:v>10/1/2011</c:v>
                </c:pt>
                <c:pt idx="625">
                  <c:v>11/1/2011</c:v>
                </c:pt>
                <c:pt idx="626">
                  <c:v>12/1/2011</c:v>
                </c:pt>
                <c:pt idx="627">
                  <c:v>12/1/2011</c:v>
                </c:pt>
                <c:pt idx="630">
                  <c:v>1/1/2012</c:v>
                </c:pt>
                <c:pt idx="631">
                  <c:v>2/1/2012</c:v>
                </c:pt>
                <c:pt idx="632">
                  <c:v>3/1/2012</c:v>
                </c:pt>
                <c:pt idx="633">
                  <c:v>4/1/2012</c:v>
                </c:pt>
                <c:pt idx="634">
                  <c:v>5/1/2012</c:v>
                </c:pt>
                <c:pt idx="635">
                  <c:v>6/1/2012</c:v>
                </c:pt>
                <c:pt idx="636">
                  <c:v>7/1/2012</c:v>
                </c:pt>
                <c:pt idx="637">
                  <c:v>8/1/2012</c:v>
                </c:pt>
                <c:pt idx="638">
                  <c:v>9/1/2012</c:v>
                </c:pt>
                <c:pt idx="639">
                  <c:v>10/1/2012</c:v>
                </c:pt>
                <c:pt idx="640">
                  <c:v>11/1/2012</c:v>
                </c:pt>
                <c:pt idx="641">
                  <c:v>12/1/2012</c:v>
                </c:pt>
                <c:pt idx="642">
                  <c:v>12/1/2012</c:v>
                </c:pt>
                <c:pt idx="645">
                  <c:v>1/1/2013</c:v>
                </c:pt>
                <c:pt idx="646">
                  <c:v>2/1/2013</c:v>
                </c:pt>
                <c:pt idx="647">
                  <c:v>3/1/2013</c:v>
                </c:pt>
                <c:pt idx="648">
                  <c:v>4/1/2013</c:v>
                </c:pt>
                <c:pt idx="649">
                  <c:v>5/1/2013</c:v>
                </c:pt>
                <c:pt idx="650">
                  <c:v>6/1/2013</c:v>
                </c:pt>
                <c:pt idx="651">
                  <c:v>7/1/2013</c:v>
                </c:pt>
                <c:pt idx="652">
                  <c:v>8/1/2013</c:v>
                </c:pt>
                <c:pt idx="653">
                  <c:v>9/1/2013</c:v>
                </c:pt>
                <c:pt idx="654">
                  <c:v>10/1/2013</c:v>
                </c:pt>
                <c:pt idx="655">
                  <c:v>11/1/2013</c:v>
                </c:pt>
                <c:pt idx="656">
                  <c:v>12/1/2013</c:v>
                </c:pt>
                <c:pt idx="657">
                  <c:v>12/1/2013</c:v>
                </c:pt>
                <c:pt idx="660">
                  <c:v>1/1/2014</c:v>
                </c:pt>
                <c:pt idx="661">
                  <c:v>2/1/2014</c:v>
                </c:pt>
                <c:pt idx="662">
                  <c:v>3/1/2014</c:v>
                </c:pt>
                <c:pt idx="663">
                  <c:v>4/1/2014</c:v>
                </c:pt>
                <c:pt idx="664">
                  <c:v>5/1/2014</c:v>
                </c:pt>
                <c:pt idx="665">
                  <c:v>6/1/2014</c:v>
                </c:pt>
                <c:pt idx="666">
                  <c:v>7/1/2014</c:v>
                </c:pt>
                <c:pt idx="667">
                  <c:v>8/1/2014</c:v>
                </c:pt>
                <c:pt idx="668">
                  <c:v>9/1/2014</c:v>
                </c:pt>
                <c:pt idx="669">
                  <c:v>10/1/2014</c:v>
                </c:pt>
                <c:pt idx="670">
                  <c:v>11/1/2014</c:v>
                </c:pt>
                <c:pt idx="671">
                  <c:v>12/1/2014</c:v>
                </c:pt>
                <c:pt idx="672">
                  <c:v>12/1/2014</c:v>
                </c:pt>
                <c:pt idx="675">
                  <c:v>1/1/2015</c:v>
                </c:pt>
                <c:pt idx="676">
                  <c:v>2/1/2015</c:v>
                </c:pt>
                <c:pt idx="677">
                  <c:v>3/1/2015</c:v>
                </c:pt>
                <c:pt idx="678">
                  <c:v>4/1/2015</c:v>
                </c:pt>
                <c:pt idx="679">
                  <c:v>5/1/2015</c:v>
                </c:pt>
                <c:pt idx="680">
                  <c:v>6/1/2015</c:v>
                </c:pt>
                <c:pt idx="681">
                  <c:v>7/1/2015</c:v>
                </c:pt>
                <c:pt idx="682">
                  <c:v>8/1/2015</c:v>
                </c:pt>
                <c:pt idx="683">
                  <c:v>9/1/2015</c:v>
                </c:pt>
                <c:pt idx="684">
                  <c:v>10/1/2015</c:v>
                </c:pt>
                <c:pt idx="685">
                  <c:v>11/1/2015</c:v>
                </c:pt>
                <c:pt idx="686">
                  <c:v>12/1/2015</c:v>
                </c:pt>
                <c:pt idx="687">
                  <c:v>12/1/2015</c:v>
                </c:pt>
                <c:pt idx="690">
                  <c:v>1/1/2016</c:v>
                </c:pt>
                <c:pt idx="691">
                  <c:v>2/1/2016</c:v>
                </c:pt>
                <c:pt idx="692">
                  <c:v>3/1/2016</c:v>
                </c:pt>
                <c:pt idx="693">
                  <c:v>4/1/2016</c:v>
                </c:pt>
                <c:pt idx="694">
                  <c:v>5/1/2016</c:v>
                </c:pt>
                <c:pt idx="695">
                  <c:v>6/1/2016</c:v>
                </c:pt>
                <c:pt idx="696">
                  <c:v>7/1/2016</c:v>
                </c:pt>
                <c:pt idx="697">
                  <c:v>8/1/2016</c:v>
                </c:pt>
                <c:pt idx="698">
                  <c:v>9/1/2016</c:v>
                </c:pt>
                <c:pt idx="699">
                  <c:v>10/1/2016</c:v>
                </c:pt>
                <c:pt idx="700">
                  <c:v>11/1/2016</c:v>
                </c:pt>
                <c:pt idx="701">
                  <c:v>12/1/2016</c:v>
                </c:pt>
                <c:pt idx="702">
                  <c:v>12/1/2016</c:v>
                </c:pt>
                <c:pt idx="705">
                  <c:v>1/1/2017</c:v>
                </c:pt>
                <c:pt idx="706">
                  <c:v>2/1/2017</c:v>
                </c:pt>
                <c:pt idx="707">
                  <c:v>3/1/2017</c:v>
                </c:pt>
                <c:pt idx="708">
                  <c:v>4/1/2017</c:v>
                </c:pt>
                <c:pt idx="709">
                  <c:v>5/1/2017</c:v>
                </c:pt>
                <c:pt idx="710">
                  <c:v>6/1/2017</c:v>
                </c:pt>
                <c:pt idx="711">
                  <c:v>7/1/2017</c:v>
                </c:pt>
                <c:pt idx="712">
                  <c:v>8/1/2017</c:v>
                </c:pt>
                <c:pt idx="713">
                  <c:v>9/1/2017</c:v>
                </c:pt>
                <c:pt idx="714">
                  <c:v>10/1/2017</c:v>
                </c:pt>
                <c:pt idx="715">
                  <c:v>11/1/2017</c:v>
                </c:pt>
                <c:pt idx="716">
                  <c:v>12/1/2017</c:v>
                </c:pt>
                <c:pt idx="717">
                  <c:v>12/1/2017</c:v>
                </c:pt>
                <c:pt idx="720">
                  <c:v>1/1/2018</c:v>
                </c:pt>
                <c:pt idx="721">
                  <c:v>2/1/2018</c:v>
                </c:pt>
                <c:pt idx="722">
                  <c:v>3/1/2018</c:v>
                </c:pt>
                <c:pt idx="723">
                  <c:v>4/1/2018</c:v>
                </c:pt>
                <c:pt idx="724">
                  <c:v>5/1/2018</c:v>
                </c:pt>
                <c:pt idx="725">
                  <c:v>6/1/2018</c:v>
                </c:pt>
                <c:pt idx="726">
                  <c:v>7/1/2018</c:v>
                </c:pt>
                <c:pt idx="727">
                  <c:v>8/1/2018</c:v>
                </c:pt>
                <c:pt idx="728">
                  <c:v>9/1/2018</c:v>
                </c:pt>
                <c:pt idx="729">
                  <c:v>10/1/2018</c:v>
                </c:pt>
                <c:pt idx="730">
                  <c:v>11/1/2018</c:v>
                </c:pt>
                <c:pt idx="731">
                  <c:v>12/1/2018</c:v>
                </c:pt>
                <c:pt idx="732">
                  <c:v>12/1/2018</c:v>
                </c:pt>
                <c:pt idx="735">
                  <c:v>1/1/2019</c:v>
                </c:pt>
                <c:pt idx="736">
                  <c:v>2/1/2019</c:v>
                </c:pt>
                <c:pt idx="737">
                  <c:v>3/1/2019</c:v>
                </c:pt>
                <c:pt idx="738">
                  <c:v>4/1/2019</c:v>
                </c:pt>
                <c:pt idx="739">
                  <c:v>5/1/2019</c:v>
                </c:pt>
                <c:pt idx="740">
                  <c:v>6/1/2019</c:v>
                </c:pt>
                <c:pt idx="741">
                  <c:v>7/1/2019</c:v>
                </c:pt>
                <c:pt idx="742">
                  <c:v>8/1/2019</c:v>
                </c:pt>
                <c:pt idx="743">
                  <c:v>9/1/2019</c:v>
                </c:pt>
                <c:pt idx="744">
                  <c:v>10/1/2019</c:v>
                </c:pt>
                <c:pt idx="745">
                  <c:v>11/1/2019</c:v>
                </c:pt>
                <c:pt idx="746">
                  <c:v>12/1/2019</c:v>
                </c:pt>
                <c:pt idx="747">
                  <c:v>12/1/2019</c:v>
                </c:pt>
                <c:pt idx="750">
                  <c:v>1/1/2020</c:v>
                </c:pt>
                <c:pt idx="751">
                  <c:v>2/1/2020</c:v>
                </c:pt>
                <c:pt idx="752">
                  <c:v>3/1/2020</c:v>
                </c:pt>
                <c:pt idx="753">
                  <c:v>4/1/2020</c:v>
                </c:pt>
                <c:pt idx="754">
                  <c:v>5/1/2020</c:v>
                </c:pt>
                <c:pt idx="755">
                  <c:v>6/1/2020</c:v>
                </c:pt>
                <c:pt idx="756">
                  <c:v>7/1/2020</c:v>
                </c:pt>
                <c:pt idx="757">
                  <c:v>8/1/2020</c:v>
                </c:pt>
                <c:pt idx="758">
                  <c:v>9/1/2020</c:v>
                </c:pt>
                <c:pt idx="759">
                  <c:v>10/1/2020</c:v>
                </c:pt>
                <c:pt idx="760">
                  <c:v>11/1/2020</c:v>
                </c:pt>
                <c:pt idx="761">
                  <c:v>12/1/2020</c:v>
                </c:pt>
                <c:pt idx="762">
                  <c:v>12/1/2020</c:v>
                </c:pt>
                <c:pt idx="765">
                  <c:v>1/1/2021</c:v>
                </c:pt>
                <c:pt idx="766">
                  <c:v>2/1/2021</c:v>
                </c:pt>
                <c:pt idx="767">
                  <c:v>3/1/2021</c:v>
                </c:pt>
                <c:pt idx="768">
                  <c:v>4/1/2021</c:v>
                </c:pt>
                <c:pt idx="769">
                  <c:v>5/1/2021</c:v>
                </c:pt>
                <c:pt idx="770">
                  <c:v>6/1/2021</c:v>
                </c:pt>
                <c:pt idx="771">
                  <c:v>7/1/2021</c:v>
                </c:pt>
                <c:pt idx="772">
                  <c:v>8/1/2021</c:v>
                </c:pt>
                <c:pt idx="773">
                  <c:v>9/1/2021</c:v>
                </c:pt>
                <c:pt idx="774">
                  <c:v>10/1/2021</c:v>
                </c:pt>
                <c:pt idx="775">
                  <c:v>11/1/2021</c:v>
                </c:pt>
                <c:pt idx="776">
                  <c:v>12/1/2021</c:v>
                </c:pt>
                <c:pt idx="777">
                  <c:v>12/1/2021</c:v>
                </c:pt>
                <c:pt idx="780">
                  <c:v>1/1/2022</c:v>
                </c:pt>
                <c:pt idx="781">
                  <c:v>2/1/2022</c:v>
                </c:pt>
                <c:pt idx="782">
                  <c:v>3/1/2022</c:v>
                </c:pt>
                <c:pt idx="783">
                  <c:v>4/1/2022</c:v>
                </c:pt>
                <c:pt idx="784">
                  <c:v>5/1/2022</c:v>
                </c:pt>
                <c:pt idx="785">
                  <c:v>6/1/2022</c:v>
                </c:pt>
                <c:pt idx="786">
                  <c:v>7/1/2022</c:v>
                </c:pt>
                <c:pt idx="787">
                  <c:v>8/1/2022</c:v>
                </c:pt>
                <c:pt idx="788">
                  <c:v>9/1/2022</c:v>
                </c:pt>
                <c:pt idx="789">
                  <c:v>10/1/2022</c:v>
                </c:pt>
                <c:pt idx="790">
                  <c:v>11/1/2022</c:v>
                </c:pt>
                <c:pt idx="791">
                  <c:v>12/1/2022</c:v>
                </c:pt>
                <c:pt idx="792">
                  <c:v>12/1/2022</c:v>
                </c:pt>
                <c:pt idx="795">
                  <c:v>1/1/2023</c:v>
                </c:pt>
                <c:pt idx="796">
                  <c:v>2/1/2023</c:v>
                </c:pt>
                <c:pt idx="797">
                  <c:v>3/1/2023</c:v>
                </c:pt>
                <c:pt idx="798">
                  <c:v>4/1/2023</c:v>
                </c:pt>
                <c:pt idx="799">
                  <c:v>5/1/2023</c:v>
                </c:pt>
                <c:pt idx="800">
                  <c:v>6/1/2023</c:v>
                </c:pt>
                <c:pt idx="801">
                  <c:v>7/1/2023</c:v>
                </c:pt>
                <c:pt idx="802">
                  <c:v>8/1/2023</c:v>
                </c:pt>
                <c:pt idx="803">
                  <c:v>9/1/2023</c:v>
                </c:pt>
                <c:pt idx="804">
                  <c:v>10/1/2023</c:v>
                </c:pt>
                <c:pt idx="805">
                  <c:v>11/1/2023</c:v>
                </c:pt>
                <c:pt idx="806">
                  <c:v>12/1/2023</c:v>
                </c:pt>
                <c:pt idx="807">
                  <c:v>12/1/2023</c:v>
                </c:pt>
                <c:pt idx="810">
                  <c:v>1/1/2024</c:v>
                </c:pt>
                <c:pt idx="811">
                  <c:v>2/1/2024</c:v>
                </c:pt>
                <c:pt idx="812">
                  <c:v>3/1/2024</c:v>
                </c:pt>
                <c:pt idx="813">
                  <c:v>4/1/2024</c:v>
                </c:pt>
                <c:pt idx="814">
                  <c:v>5/1/2024</c:v>
                </c:pt>
                <c:pt idx="815">
                  <c:v>6/1/2024</c:v>
                </c:pt>
                <c:pt idx="816">
                  <c:v>7/1/2024</c:v>
                </c:pt>
                <c:pt idx="817">
                  <c:v>8/1/2024</c:v>
                </c:pt>
                <c:pt idx="818">
                  <c:v>9/1/2024</c:v>
                </c:pt>
                <c:pt idx="819">
                  <c:v>10/1/2024</c:v>
                </c:pt>
                <c:pt idx="820">
                  <c:v>11/1/2024</c:v>
                </c:pt>
                <c:pt idx="821">
                  <c:v>12/1/2024</c:v>
                </c:pt>
                <c:pt idx="822">
                  <c:v>12/1/2024</c:v>
                </c:pt>
                <c:pt idx="825">
                  <c:v>1/1/2025</c:v>
                </c:pt>
                <c:pt idx="826">
                  <c:v>2/1/2025</c:v>
                </c:pt>
                <c:pt idx="827">
                  <c:v>3/1/2025</c:v>
                </c:pt>
                <c:pt idx="828">
                  <c:v>4/1/2025</c:v>
                </c:pt>
                <c:pt idx="829">
                  <c:v>5/1/2025</c:v>
                </c:pt>
                <c:pt idx="830">
                  <c:v>6/1/2025</c:v>
                </c:pt>
                <c:pt idx="831">
                  <c:v>7/1/2025</c:v>
                </c:pt>
                <c:pt idx="832">
                  <c:v>8/1/2025</c:v>
                </c:pt>
                <c:pt idx="833">
                  <c:v>9/1/2025</c:v>
                </c:pt>
                <c:pt idx="834">
                  <c:v>10/1/2025</c:v>
                </c:pt>
                <c:pt idx="835">
                  <c:v>11/1/2025</c:v>
                </c:pt>
                <c:pt idx="836">
                  <c:v>12/1/2025</c:v>
                </c:pt>
                <c:pt idx="837">
                  <c:v>12/1/2025</c:v>
                </c:pt>
              </c:strCache>
            </c:strRef>
          </c:cat>
          <c:val>
            <c:numRef>
              <c:f>Sheet1!$I$232:$I$1069</c:f>
              <c:numCache>
                <c:formatCode>General</c:formatCode>
                <c:ptCount val="838"/>
                <c:pt idx="0">
                  <c:v>0</c:v>
                </c:pt>
                <c:pt idx="1">
                  <c:v>0</c:v>
                </c:pt>
                <c:pt idx="2">
                  <c:v>0</c:v>
                </c:pt>
                <c:pt idx="3">
                  <c:v>0</c:v>
                </c:pt>
                <c:pt idx="4">
                  <c:v>0</c:v>
                </c:pt>
                <c:pt idx="5">
                  <c:v>0</c:v>
                </c:pt>
                <c:pt idx="6">
                  <c:v>0</c:v>
                </c:pt>
                <c:pt idx="7">
                  <c:v>0</c:v>
                </c:pt>
                <c:pt idx="8">
                  <c:v>0</c:v>
                </c:pt>
                <c:pt idx="9">
                  <c:v>0</c:v>
                </c:pt>
                <c:pt idx="10">
                  <c:v>0</c:v>
                </c:pt>
                <c:pt idx="11">
                  <c:v>0</c:v>
                </c:pt>
                <c:pt idx="12" formatCode="#,##0">
                  <c:v>42037.630130066806</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formatCode="#,##0">
                  <c:v>42653.567361697722</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formatCode="#,##0">
                  <c:v>43775.738439779838</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formatCode="#,##0">
                  <c:v>46844.333652287525</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formatCode="#,##0">
                  <c:v>50269.339809619036</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formatCode="#,##0">
                  <c:v>52008.049620534832</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formatCode="#,##0">
                  <c:v>50850.936232786</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formatCode="#,##0">
                  <c:v>51651.371682830191</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formatCode="#,##0">
                  <c:v>56270.354658765682</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formatCode="#,##0">
                  <c:v>53403.495584344375</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formatCode="#,##0">
                  <c:v>56140.5378098976</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formatCode="#,##0">
                  <c:v>53648.481500239744</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formatCode="#,##0">
                  <c:v>51975.620726608235</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formatCode="#,##0">
                  <c:v>58758.961543158701</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formatCode="#,##0">
                  <c:v>62206.698921964067</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formatCode="#,##0">
                  <c:v>65572.497106311203</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formatCode="#,##0">
                  <c:v>71703.841307901763</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formatCode="#,##0">
                  <c:v>70509.394950093585</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formatCode="#,##0">
                  <c:v>72929.013329189926</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formatCode="#,##0">
                  <c:v>72116.486477416693</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formatCode="#,##0">
                  <c:v>65390.61357679974</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formatCode="#,##0">
                  <c:v>65162.601656580344</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formatCode="#,##0">
                  <c:v>68206.731728330691</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formatCode="#,##0">
                  <c:v>70752.364609406213</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formatCode="#,##0">
                  <c:v>73366.685245177025</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formatCode="#,##0">
                  <c:v>68583.403443259871</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formatCode="#,##0">
                  <c:v>78742.789446790295</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formatCode="#,##0">
                  <c:v>75424.423928718301</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formatCode="#,##0">
                  <c:v>85178.628287861968</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formatCode="#,##0">
                  <c:v>83287.717190460913</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formatCode="#,##0">
                  <c:v>93903.62112470383</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formatCode="#,##0">
                  <c:v>93489.561199808915</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formatCode="#,##0">
                  <c:v>83984.320029819733</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formatCode="#,##0">
                  <c:v>75352.470881779431</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formatCode="#,##0">
                  <c:v>72374.840450655131</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formatCode="#,##0">
                  <c:v>80538.080266253892</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formatCode="#,##0">
                  <c:v>80851.916587679996</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formatCode="#,##0">
                  <c:v>78352.694434611651</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formatCode="#,##0">
                  <c:v>84781.57918524729</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formatCode="#,##0">
                  <c:v>72714.311157523538</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formatCode="#,##0">
                  <c:v>81802.371347907567</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formatCode="#,##0">
                  <c:v>81752.701465424179</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formatCode="#,##0">
                  <c:v>87960.255255628261</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formatCode="#,##0">
                  <c:v>66413.254619126441</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formatCode="#,##0">
                  <c:v>70255.619751317005</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formatCode="#,##0">
                  <c:v>67154.60178265009</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formatCode="#,##0">
                  <c:v>72624.521758592498</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formatCode="#,##0">
                  <c:v>72326.186368672323</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formatCode="#,##0">
                  <c:v>74998.220431071662</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formatCode="#,##0">
                  <c:v>68892.845123245366</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formatCode="#,##0">
                  <c:v>73010.156086953561</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formatCode="#,##0">
                  <c:v>69783.371830689008</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formatCode="#,##0">
                  <c:v>71514.816486049313</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formatCode="#,##0">
                  <c:v>65111.88528475949</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formatCode="#,##0">
                  <c:v>71459.159211491453</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formatCode="#,##0">
                  <c:v>66253.513085420826</c:v>
                </c:pt>
              </c:numCache>
            </c:numRef>
          </c:val>
          <c:extLst>
            <c:ext xmlns:c16="http://schemas.microsoft.com/office/drawing/2014/chart" uri="{C3380CC4-5D6E-409C-BE32-E72D297353CC}">
              <c16:uniqueId val="{00000001-0105-4F42-9EFB-8773DCA2A7E1}"/>
            </c:ext>
          </c:extLst>
        </c:ser>
        <c:dLbls>
          <c:showLegendKey val="0"/>
          <c:showVal val="0"/>
          <c:showCatName val="0"/>
          <c:showSerName val="0"/>
          <c:showPercent val="0"/>
          <c:showBubbleSize val="0"/>
        </c:dLbls>
        <c:gapWidth val="0"/>
        <c:overlap val="65"/>
        <c:axId val="1299166251"/>
        <c:axId val="827256034"/>
      </c:barChart>
      <c:catAx>
        <c:axId val="1299166251"/>
        <c:scaling>
          <c:orientation val="minMax"/>
        </c:scaling>
        <c:delete val="0"/>
        <c:axPos val="b"/>
        <c:majorGridlines>
          <c:spPr>
            <a:ln>
              <a:noFill/>
            </a:ln>
          </c:spPr>
        </c:majorGridlines>
        <c:title>
          <c:tx>
            <c:rich>
              <a:bodyPr/>
              <a:lstStyle/>
              <a:p>
                <a:pPr lvl="0">
                  <a:defRPr b="0">
                    <a:solidFill>
                      <a:srgbClr val="000000"/>
                    </a:solidFill>
                    <a:latin typeface="+mn-lt"/>
                  </a:defRPr>
                </a:pPr>
                <a:endParaRPr lang="en-US"/>
              </a:p>
            </c:rich>
          </c:tx>
          <c:overlay val="0"/>
        </c:title>
        <c:numFmt formatCode="mm/dd/yy;@" sourceLinked="0"/>
        <c:majorTickMark val="none"/>
        <c:minorTickMark val="none"/>
        <c:tickLblPos val="nextTo"/>
        <c:txPr>
          <a:bodyPr rot="-5400000"/>
          <a:lstStyle/>
          <a:p>
            <a:pPr lvl="0">
              <a:defRPr b="0">
                <a:solidFill>
                  <a:srgbClr val="000000"/>
                </a:solidFill>
                <a:latin typeface="+mn-lt"/>
              </a:defRPr>
            </a:pPr>
            <a:endParaRPr lang="en-US"/>
          </a:p>
        </c:txPr>
        <c:crossAx val="827256034"/>
        <c:crosses val="autoZero"/>
        <c:auto val="1"/>
        <c:lblAlgn val="ctr"/>
        <c:lblOffset val="100"/>
        <c:noMultiLvlLbl val="1"/>
      </c:catAx>
      <c:valAx>
        <c:axId val="827256034"/>
        <c:scaling>
          <c:orientation val="minMax"/>
          <c:max val="25000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US"/>
              </a:p>
            </c:rich>
          </c:tx>
          <c:overlay val="0"/>
        </c:title>
        <c:numFmt formatCode="#,##0" sourceLinked="1"/>
        <c:majorTickMark val="none"/>
        <c:minorTickMark val="none"/>
        <c:tickLblPos val="nextTo"/>
        <c:spPr>
          <a:ln>
            <a:noFill/>
          </a:ln>
        </c:spPr>
        <c:txPr>
          <a:bodyPr/>
          <a:lstStyle/>
          <a:p>
            <a:pPr lvl="0">
              <a:defRPr b="0">
                <a:solidFill>
                  <a:srgbClr val="000000"/>
                </a:solidFill>
                <a:latin typeface="+mn-lt"/>
              </a:defRPr>
            </a:pPr>
            <a:endParaRPr lang="en-US"/>
          </a:p>
        </c:txPr>
        <c:crossAx val="1299166251"/>
        <c:crosses val="autoZero"/>
        <c:crossBetween val="between"/>
        <c:majorUnit val="25000"/>
      </c:valAx>
    </c:plotArea>
    <c:legend>
      <c:legendPos val="r"/>
      <c:overlay val="0"/>
      <c:txPr>
        <a:bodyPr/>
        <a:lstStyle/>
        <a:p>
          <a:pPr lvl="0">
            <a:defRPr b="0">
              <a:solidFill>
                <a:srgbClr val="1A1A1A"/>
              </a:solidFill>
              <a:latin typeface="+mn-lt"/>
            </a:defRPr>
          </a:pPr>
          <a:endParaRPr lang="en-US"/>
        </a:p>
      </c:txPr>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6</xdr:col>
      <xdr:colOff>138982</xdr:colOff>
      <xdr:row>1097</xdr:row>
      <xdr:rowOff>77691</xdr:rowOff>
    </xdr:from>
    <xdr:ext cx="19592925" cy="6934200"/>
    <xdr:graphicFrame macro="">
      <xdr:nvGraphicFramePr>
        <xdr:cNvPr id="2" name="Chart 1" title="Chart">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0</xdr:col>
      <xdr:colOff>0</xdr:colOff>
      <xdr:row>1097</xdr:row>
      <xdr:rowOff>238125</xdr:rowOff>
    </xdr:from>
    <xdr:ext cx="11991975" cy="6772275"/>
    <xdr:pic>
      <xdr:nvPicPr>
        <xdr:cNvPr id="3" name="image1.png"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person displayName="Katharine Anderson - DNR" id="{BE7D88C4-5725-4E2E-B578-5B54A6D3E8A2}" userId="" providerId="google-sheets"/>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181" dT="2026-08-24T22:51:15.00" personId="{BE7D88C4-5725-4E2E-B578-5B54A6D3E8A2}" id="{019626E3-5082-4B4F-B4C1-1AA37AE050BC}">
    <text>The 2017 Integrated Water Resources Plan calculates this amount to be 151559 af.</text>
  </threadedComment>
  <threadedComment ref="F181" dT="2026-08-24T22:49:40.00" personId="{BE7D88C4-5725-4E2E-B578-5B54A6D3E8A2}" id="{13283298-B33C-4B92-8C6A-2563E82AD24E}">
    <text>The 2017 Integrated Water Resources Plan calculates this amount to be 53772 af.</text>
  </threadedComment>
  <threadedComment ref="B1145" dT="2026-08-26T19:46:46.00" personId="{BE7D88C4-5725-4E2E-B578-5B54A6D3E8A2}" id="{47F7E431-86D1-4A71-9078-7A343646DB6D}">
    <text>Using this value as it aligns with the maximum demand over the last 20 years that indicates a trend of less water demand, and had been used in the 2017 report for planning purposes.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D1868"/>
  <sheetViews>
    <sheetView topLeftCell="A1070" zoomScale="85" zoomScaleNormal="85" workbookViewId="0">
      <selection activeCell="F1076" sqref="F1076:G1082"/>
    </sheetView>
  </sheetViews>
  <sheetFormatPr defaultColWidth="12.6640625" defaultRowHeight="15.75" customHeight="1" x14ac:dyDescent="0.25"/>
  <cols>
    <col min="1" max="1" width="22.44140625" customWidth="1"/>
    <col min="2" max="2" width="62.77734375" customWidth="1"/>
    <col min="3" max="3" width="25.109375" customWidth="1"/>
    <col min="4" max="4" width="17" customWidth="1"/>
    <col min="5" max="5" width="25.21875" customWidth="1"/>
    <col min="6" max="6" width="29.21875" customWidth="1"/>
    <col min="7" max="7" width="19.77734375" customWidth="1"/>
    <col min="8" max="8" width="15.44140625" customWidth="1"/>
    <col min="9" max="9" width="20.88671875" customWidth="1"/>
    <col min="10" max="10" width="18.88671875" customWidth="1"/>
    <col min="11" max="11" width="12.21875" customWidth="1"/>
    <col min="12" max="12" width="55.33203125" customWidth="1"/>
    <col min="13" max="13" width="13.21875" customWidth="1"/>
    <col min="14" max="19" width="15.21875" customWidth="1"/>
  </cols>
  <sheetData>
    <row r="1" spans="1:30" ht="15" x14ac:dyDescent="0.25">
      <c r="A1" s="170" t="s">
        <v>22</v>
      </c>
      <c r="B1" s="156"/>
      <c r="C1" s="156"/>
      <c r="D1" s="156"/>
      <c r="E1" s="156"/>
      <c r="F1" s="156"/>
      <c r="G1" s="156"/>
      <c r="H1" s="156"/>
      <c r="I1" s="156"/>
      <c r="J1" s="156"/>
      <c r="K1" s="156"/>
      <c r="L1" s="7"/>
      <c r="M1" s="7"/>
      <c r="N1" s="7"/>
      <c r="O1" s="7"/>
      <c r="P1" s="7"/>
      <c r="Q1" s="7"/>
      <c r="R1" s="7"/>
      <c r="S1" s="7"/>
      <c r="T1" s="7"/>
      <c r="U1" s="7"/>
      <c r="V1" s="7"/>
      <c r="W1" s="7"/>
      <c r="X1" s="7"/>
      <c r="Y1" s="7"/>
      <c r="Z1" s="7"/>
      <c r="AA1" s="7"/>
      <c r="AB1" s="7"/>
      <c r="AC1" s="7"/>
      <c r="AD1" s="7"/>
    </row>
    <row r="2" spans="1:30" ht="15" x14ac:dyDescent="0.25">
      <c r="A2" s="8"/>
      <c r="B2" s="9"/>
      <c r="C2" s="10"/>
      <c r="D2" s="11"/>
      <c r="E2" s="12"/>
      <c r="F2" s="13"/>
      <c r="G2" s="13"/>
      <c r="H2" s="13"/>
      <c r="I2" s="13"/>
      <c r="J2" s="14"/>
      <c r="K2" s="13"/>
      <c r="L2" s="7"/>
      <c r="M2" s="7"/>
      <c r="N2" s="7"/>
      <c r="O2" s="7"/>
      <c r="P2" s="7"/>
      <c r="Q2" s="7"/>
      <c r="R2" s="7"/>
      <c r="S2" s="7"/>
      <c r="T2" s="7"/>
      <c r="U2" s="7"/>
      <c r="V2" s="7"/>
      <c r="W2" s="7"/>
      <c r="X2" s="7"/>
      <c r="Y2" s="7"/>
      <c r="Z2" s="7"/>
      <c r="AA2" s="7"/>
      <c r="AB2" s="7"/>
      <c r="AC2" s="7"/>
      <c r="AD2" s="7"/>
    </row>
    <row r="3" spans="1:30" ht="15" x14ac:dyDescent="0.25">
      <c r="A3" s="8"/>
      <c r="B3" s="9"/>
      <c r="C3" s="15" t="s">
        <v>23</v>
      </c>
      <c r="D3" s="16">
        <v>46258</v>
      </c>
      <c r="E3" s="12" t="s">
        <v>24</v>
      </c>
      <c r="F3" s="13" t="s">
        <v>25</v>
      </c>
      <c r="G3" s="13"/>
      <c r="H3" s="13"/>
      <c r="I3" s="13"/>
      <c r="J3" s="14"/>
      <c r="K3" s="13"/>
      <c r="L3" s="7"/>
      <c r="M3" s="7"/>
      <c r="N3" s="7"/>
      <c r="O3" s="7"/>
      <c r="P3" s="7"/>
      <c r="Q3" s="7"/>
      <c r="R3" s="7"/>
      <c r="S3" s="7"/>
      <c r="T3" s="7"/>
      <c r="U3" s="7"/>
      <c r="V3" s="7"/>
      <c r="W3" s="7"/>
      <c r="X3" s="7"/>
      <c r="Y3" s="7"/>
      <c r="Z3" s="7"/>
      <c r="AA3" s="7"/>
      <c r="AB3" s="7"/>
      <c r="AC3" s="7"/>
      <c r="AD3" s="7"/>
    </row>
    <row r="4" spans="1:30" ht="15" x14ac:dyDescent="0.25">
      <c r="A4" s="8"/>
      <c r="B4" s="9"/>
      <c r="C4" s="17"/>
      <c r="D4" s="11"/>
      <c r="E4" s="12"/>
      <c r="F4" s="13"/>
      <c r="G4" s="13"/>
      <c r="H4" s="13"/>
      <c r="I4" s="13"/>
      <c r="J4" s="14"/>
      <c r="K4" s="13"/>
      <c r="L4" s="7"/>
      <c r="M4" s="7"/>
      <c r="N4" s="7"/>
      <c r="O4" s="7"/>
      <c r="P4" s="7"/>
      <c r="Q4" s="7"/>
      <c r="R4" s="7"/>
      <c r="S4" s="7"/>
      <c r="T4" s="7"/>
      <c r="U4" s="7"/>
      <c r="V4" s="7"/>
      <c r="W4" s="7"/>
      <c r="X4" s="7"/>
      <c r="Y4" s="7"/>
      <c r="Z4" s="7"/>
      <c r="AA4" s="7"/>
      <c r="AB4" s="7"/>
      <c r="AC4" s="7"/>
      <c r="AD4" s="7"/>
    </row>
    <row r="5" spans="1:30" ht="15.6" x14ac:dyDescent="0.25">
      <c r="A5" s="18" t="s">
        <v>26</v>
      </c>
      <c r="B5" s="19"/>
      <c r="C5" s="20"/>
      <c r="D5" s="21"/>
      <c r="E5" s="22"/>
      <c r="F5" s="13"/>
      <c r="G5" s="13"/>
      <c r="H5" s="13"/>
      <c r="I5" s="13"/>
      <c r="J5" s="14"/>
      <c r="K5" s="13"/>
      <c r="L5" s="7"/>
      <c r="M5" s="7"/>
      <c r="N5" s="7"/>
      <c r="O5" s="7"/>
      <c r="P5" s="7"/>
      <c r="Q5" s="7"/>
      <c r="R5" s="7"/>
      <c r="S5" s="7"/>
      <c r="T5" s="7"/>
      <c r="U5" s="7"/>
      <c r="V5" s="7"/>
      <c r="W5" s="7"/>
      <c r="X5" s="7"/>
      <c r="Y5" s="7"/>
      <c r="Z5" s="7"/>
      <c r="AA5" s="7"/>
      <c r="AB5" s="7"/>
      <c r="AC5" s="7"/>
      <c r="AD5" s="7"/>
    </row>
    <row r="6" spans="1:30" ht="15" x14ac:dyDescent="0.25">
      <c r="A6" s="8"/>
      <c r="B6" s="9"/>
      <c r="C6" s="17"/>
      <c r="D6" s="11"/>
      <c r="E6" s="12"/>
      <c r="F6" s="13"/>
      <c r="G6" s="13"/>
      <c r="H6" s="13"/>
      <c r="I6" s="13"/>
      <c r="J6" s="14"/>
      <c r="K6" s="13"/>
      <c r="L6" s="7"/>
      <c r="M6" s="7"/>
      <c r="N6" s="7"/>
      <c r="O6" s="7"/>
      <c r="P6" s="7"/>
      <c r="Q6" s="7"/>
      <c r="R6" s="7"/>
      <c r="S6" s="7"/>
      <c r="T6" s="7"/>
      <c r="U6" s="7"/>
      <c r="V6" s="7"/>
      <c r="W6" s="7"/>
      <c r="X6" s="7"/>
      <c r="Y6" s="7"/>
      <c r="Z6" s="7"/>
      <c r="AA6" s="7"/>
      <c r="AB6" s="7"/>
      <c r="AC6" s="7"/>
      <c r="AD6" s="7"/>
    </row>
    <row r="7" spans="1:30" ht="15" x14ac:dyDescent="0.25">
      <c r="A7" s="8"/>
      <c r="B7" s="9"/>
      <c r="C7" s="17"/>
      <c r="D7" s="11"/>
      <c r="E7" s="12"/>
      <c r="F7" s="13"/>
      <c r="G7" s="13"/>
      <c r="H7" s="13"/>
      <c r="I7" s="13"/>
      <c r="J7" s="14"/>
      <c r="K7" s="13"/>
      <c r="L7" s="7"/>
      <c r="M7" s="7"/>
      <c r="N7" s="7"/>
      <c r="O7" s="7"/>
      <c r="P7" s="7"/>
      <c r="Q7" s="7"/>
      <c r="R7" s="7"/>
      <c r="S7" s="7"/>
      <c r="T7" s="7"/>
      <c r="U7" s="7"/>
      <c r="V7" s="7"/>
      <c r="W7" s="7"/>
      <c r="X7" s="7"/>
      <c r="Y7" s="7"/>
      <c r="Z7" s="7"/>
      <c r="AA7" s="7"/>
      <c r="AB7" s="7"/>
      <c r="AC7" s="7"/>
      <c r="AD7" s="7"/>
    </row>
    <row r="8" spans="1:30" ht="15" x14ac:dyDescent="0.25">
      <c r="A8" s="171" t="s">
        <v>27</v>
      </c>
      <c r="B8" s="172"/>
      <c r="C8" s="172"/>
      <c r="D8" s="172"/>
      <c r="E8" s="172"/>
      <c r="F8" s="172"/>
      <c r="G8" s="172"/>
      <c r="H8" s="172"/>
      <c r="I8" s="172"/>
      <c r="J8" s="172"/>
      <c r="K8" s="172"/>
      <c r="L8" s="173"/>
      <c r="M8" s="7"/>
      <c r="N8" s="7"/>
      <c r="O8" s="7"/>
      <c r="P8" s="7"/>
      <c r="Q8" s="7"/>
      <c r="R8" s="7"/>
      <c r="S8" s="7"/>
      <c r="T8" s="7"/>
      <c r="U8" s="7"/>
      <c r="V8" s="7"/>
      <c r="W8" s="7"/>
      <c r="X8" s="7"/>
      <c r="Y8" s="7"/>
      <c r="Z8" s="7"/>
      <c r="AA8" s="7"/>
      <c r="AB8" s="7"/>
      <c r="AC8" s="7"/>
      <c r="AD8" s="7"/>
    </row>
    <row r="9" spans="1:30" ht="15.75" customHeight="1" x14ac:dyDescent="0.3">
      <c r="A9" s="23"/>
      <c r="B9" s="24"/>
      <c r="C9" s="25"/>
      <c r="D9" s="26"/>
      <c r="E9" s="27"/>
      <c r="F9" s="28"/>
      <c r="G9" s="28"/>
      <c r="H9" s="28"/>
      <c r="I9" s="28"/>
      <c r="J9" s="29"/>
      <c r="K9" s="28"/>
      <c r="L9" s="7"/>
      <c r="M9" s="7"/>
      <c r="N9" s="7"/>
      <c r="O9" s="7"/>
      <c r="P9" s="7"/>
      <c r="Q9" s="7"/>
      <c r="R9" s="7"/>
      <c r="S9" s="7"/>
      <c r="T9" s="7"/>
      <c r="U9" s="7"/>
      <c r="V9" s="7"/>
      <c r="W9" s="7"/>
      <c r="X9" s="7"/>
      <c r="Y9" s="7"/>
      <c r="Z9" s="7"/>
      <c r="AA9" s="7"/>
      <c r="AB9" s="7"/>
      <c r="AC9" s="7"/>
      <c r="AD9" s="7"/>
    </row>
    <row r="10" spans="1:30" ht="15.75" customHeight="1" x14ac:dyDescent="0.3">
      <c r="A10" s="23" t="s">
        <v>28</v>
      </c>
      <c r="B10" s="30" t="s">
        <v>29</v>
      </c>
      <c r="C10" s="25" t="s">
        <v>30</v>
      </c>
      <c r="D10" s="25" t="s">
        <v>31</v>
      </c>
      <c r="E10" s="31" t="s">
        <v>32</v>
      </c>
      <c r="F10" s="31" t="s">
        <v>33</v>
      </c>
      <c r="G10" s="31" t="s">
        <v>34</v>
      </c>
      <c r="H10" s="32" t="s">
        <v>35</v>
      </c>
      <c r="I10" s="31" t="s">
        <v>36</v>
      </c>
      <c r="J10" s="33" t="s">
        <v>37</v>
      </c>
      <c r="K10" s="17"/>
      <c r="L10" s="17"/>
      <c r="M10" s="17"/>
      <c r="N10" s="17"/>
      <c r="O10" s="17"/>
      <c r="P10" s="17"/>
      <c r="Q10" s="17"/>
      <c r="R10" s="17"/>
      <c r="S10" s="17"/>
      <c r="T10" s="17"/>
      <c r="U10" s="17"/>
      <c r="V10" s="17"/>
      <c r="W10" s="17"/>
      <c r="X10" s="17"/>
      <c r="Y10" s="17"/>
      <c r="Z10" s="17"/>
      <c r="AA10" s="17"/>
      <c r="AB10" s="17"/>
    </row>
    <row r="11" spans="1:30" ht="15" x14ac:dyDescent="0.25">
      <c r="A11" s="144" t="s">
        <v>38</v>
      </c>
      <c r="B11" s="35" t="s">
        <v>39</v>
      </c>
      <c r="C11" s="147" t="s">
        <v>40</v>
      </c>
      <c r="D11" s="36">
        <v>2.9049999999999998</v>
      </c>
      <c r="E11" s="147">
        <v>6800</v>
      </c>
      <c r="F11" s="147">
        <v>2981</v>
      </c>
      <c r="G11" s="147">
        <f>MIN(E11:F23)</f>
        <v>2981</v>
      </c>
      <c r="H11" s="37" t="s">
        <v>41</v>
      </c>
      <c r="I11" s="37" t="s">
        <v>42</v>
      </c>
      <c r="J11" s="149"/>
      <c r="K11" s="7"/>
      <c r="L11" s="7"/>
      <c r="M11" s="7"/>
      <c r="N11" s="7"/>
      <c r="O11" s="7"/>
      <c r="P11" s="7"/>
      <c r="Q11" s="7"/>
      <c r="R11" s="7"/>
      <c r="S11" s="7"/>
      <c r="T11" s="7"/>
      <c r="U11" s="7"/>
      <c r="V11" s="7"/>
      <c r="W11" s="7"/>
      <c r="X11" s="7"/>
      <c r="Y11" s="7"/>
      <c r="Z11" s="7"/>
      <c r="AA11" s="7"/>
      <c r="AB11" s="7"/>
    </row>
    <row r="12" spans="1:30" ht="15" x14ac:dyDescent="0.25">
      <c r="A12" s="145"/>
      <c r="B12" s="35" t="s">
        <v>43</v>
      </c>
      <c r="C12" s="145"/>
      <c r="D12" s="36">
        <v>4</v>
      </c>
      <c r="E12" s="145"/>
      <c r="F12" s="145"/>
      <c r="G12" s="145"/>
      <c r="H12" s="37" t="s">
        <v>41</v>
      </c>
      <c r="I12" s="37" t="s">
        <v>44</v>
      </c>
      <c r="J12" s="145"/>
      <c r="K12" s="7"/>
      <c r="L12" s="7"/>
      <c r="M12" s="7"/>
      <c r="N12" s="7"/>
      <c r="O12" s="7"/>
      <c r="P12" s="7"/>
      <c r="Q12" s="7"/>
      <c r="R12" s="7"/>
      <c r="S12" s="7"/>
      <c r="T12" s="7"/>
      <c r="U12" s="7"/>
      <c r="V12" s="7"/>
      <c r="W12" s="7"/>
      <c r="X12" s="7"/>
      <c r="Y12" s="7"/>
      <c r="Z12" s="7"/>
      <c r="AA12" s="7"/>
      <c r="AB12" s="7"/>
    </row>
    <row r="13" spans="1:30" ht="15" x14ac:dyDescent="0.25">
      <c r="A13" s="145"/>
      <c r="B13" s="35" t="s">
        <v>46</v>
      </c>
      <c r="C13" s="145"/>
      <c r="D13" s="36">
        <v>0.17599999999999999</v>
      </c>
      <c r="E13" s="145"/>
      <c r="F13" s="145"/>
      <c r="G13" s="145"/>
      <c r="H13" s="37" t="s">
        <v>41</v>
      </c>
      <c r="I13" s="38" t="s">
        <v>48</v>
      </c>
      <c r="J13" s="145"/>
      <c r="K13" s="7"/>
      <c r="L13" s="7"/>
      <c r="M13" s="7"/>
      <c r="N13" s="7"/>
      <c r="O13" s="7"/>
      <c r="P13" s="7"/>
      <c r="Q13" s="7"/>
      <c r="R13" s="7"/>
      <c r="S13" s="7"/>
      <c r="T13" s="7"/>
      <c r="U13" s="7"/>
      <c r="V13" s="7"/>
      <c r="W13" s="7"/>
      <c r="X13" s="7"/>
      <c r="Y13" s="7"/>
      <c r="Z13" s="7"/>
      <c r="AA13" s="7"/>
      <c r="AB13" s="7"/>
    </row>
    <row r="14" spans="1:30" ht="15" x14ac:dyDescent="0.25">
      <c r="A14" s="145"/>
      <c r="B14" s="35" t="s">
        <v>50</v>
      </c>
      <c r="C14" s="145"/>
      <c r="D14" s="36">
        <v>3.28</v>
      </c>
      <c r="E14" s="145"/>
      <c r="F14" s="145"/>
      <c r="G14" s="145"/>
      <c r="H14" s="37" t="s">
        <v>41</v>
      </c>
      <c r="I14" s="37" t="s">
        <v>51</v>
      </c>
      <c r="J14" s="145"/>
      <c r="K14" s="7"/>
      <c r="L14" s="7"/>
      <c r="M14" s="7"/>
      <c r="N14" s="7"/>
      <c r="O14" s="7"/>
      <c r="P14" s="7"/>
      <c r="Q14" s="7"/>
      <c r="R14" s="7"/>
      <c r="S14" s="7"/>
      <c r="T14" s="7"/>
      <c r="U14" s="7"/>
      <c r="V14" s="7"/>
      <c r="W14" s="7"/>
      <c r="X14" s="7"/>
      <c r="Y14" s="7"/>
      <c r="Z14" s="7"/>
      <c r="AA14" s="7"/>
      <c r="AB14" s="7"/>
    </row>
    <row r="15" spans="1:30" ht="15" x14ac:dyDescent="0.25">
      <c r="A15" s="145"/>
      <c r="B15" s="35" t="s">
        <v>52</v>
      </c>
      <c r="C15" s="145"/>
      <c r="D15" s="36">
        <v>0.72</v>
      </c>
      <c r="E15" s="145"/>
      <c r="F15" s="145"/>
      <c r="G15" s="145"/>
      <c r="H15" s="37" t="s">
        <v>41</v>
      </c>
      <c r="I15" s="37" t="s">
        <v>53</v>
      </c>
      <c r="J15" s="145"/>
      <c r="K15" s="7"/>
      <c r="L15" s="7"/>
      <c r="M15" s="7"/>
      <c r="N15" s="7"/>
      <c r="O15" s="7"/>
      <c r="P15" s="7"/>
      <c r="Q15" s="7"/>
      <c r="R15" s="7"/>
      <c r="S15" s="7"/>
      <c r="T15" s="7"/>
      <c r="U15" s="7"/>
      <c r="V15" s="7"/>
      <c r="W15" s="7"/>
      <c r="X15" s="7"/>
      <c r="Y15" s="7"/>
      <c r="Z15" s="7"/>
      <c r="AA15" s="7"/>
      <c r="AB15" s="7"/>
    </row>
    <row r="16" spans="1:30" ht="15" x14ac:dyDescent="0.25">
      <c r="A16" s="145"/>
      <c r="B16" s="35" t="s">
        <v>54</v>
      </c>
      <c r="C16" s="145"/>
      <c r="D16" s="36">
        <v>1.25</v>
      </c>
      <c r="E16" s="145"/>
      <c r="F16" s="145"/>
      <c r="G16" s="145"/>
      <c r="H16" s="37" t="s">
        <v>41</v>
      </c>
      <c r="I16" s="37" t="s">
        <v>55</v>
      </c>
      <c r="J16" s="145"/>
      <c r="K16" s="7"/>
      <c r="L16" s="7"/>
      <c r="M16" s="7"/>
      <c r="N16" s="7"/>
      <c r="O16" s="7"/>
      <c r="P16" s="7"/>
      <c r="Q16" s="7"/>
      <c r="R16" s="7"/>
      <c r="S16" s="7"/>
      <c r="T16" s="7"/>
      <c r="U16" s="7"/>
      <c r="V16" s="7"/>
      <c r="W16" s="7"/>
      <c r="X16" s="7"/>
      <c r="Y16" s="7"/>
      <c r="Z16" s="7"/>
      <c r="AA16" s="7"/>
      <c r="AB16" s="7"/>
    </row>
    <row r="17" spans="1:28" ht="15" x14ac:dyDescent="0.25">
      <c r="A17" s="145"/>
      <c r="B17" s="35" t="s">
        <v>56</v>
      </c>
      <c r="C17" s="145"/>
      <c r="D17" s="36">
        <v>0.9</v>
      </c>
      <c r="E17" s="145"/>
      <c r="F17" s="145"/>
      <c r="G17" s="145"/>
      <c r="H17" s="37" t="s">
        <v>41</v>
      </c>
      <c r="I17" s="37" t="s">
        <v>57</v>
      </c>
      <c r="J17" s="145"/>
      <c r="K17" s="7"/>
      <c r="L17" s="7"/>
      <c r="M17" s="7"/>
      <c r="N17" s="7"/>
      <c r="O17" s="7"/>
      <c r="P17" s="7"/>
      <c r="Q17" s="7"/>
      <c r="R17" s="7"/>
      <c r="S17" s="7"/>
      <c r="T17" s="7"/>
      <c r="U17" s="7"/>
      <c r="V17" s="7"/>
      <c r="W17" s="7"/>
      <c r="X17" s="7"/>
      <c r="Y17" s="7"/>
      <c r="Z17" s="7"/>
      <c r="AA17" s="7"/>
      <c r="AB17" s="7"/>
    </row>
    <row r="18" spans="1:28" ht="15" x14ac:dyDescent="0.25">
      <c r="A18" s="145"/>
      <c r="B18" s="35" t="s">
        <v>58</v>
      </c>
      <c r="C18" s="145"/>
      <c r="D18" s="36">
        <v>1.125</v>
      </c>
      <c r="E18" s="145"/>
      <c r="F18" s="145"/>
      <c r="G18" s="145"/>
      <c r="H18" s="37" t="s">
        <v>41</v>
      </c>
      <c r="I18" s="37" t="s">
        <v>59</v>
      </c>
      <c r="J18" s="145"/>
      <c r="K18" s="7"/>
      <c r="L18" s="7"/>
      <c r="M18" s="7"/>
      <c r="N18" s="7"/>
      <c r="O18" s="7"/>
      <c r="P18" s="7"/>
      <c r="Q18" s="7"/>
      <c r="R18" s="7"/>
      <c r="S18" s="7"/>
      <c r="T18" s="7"/>
      <c r="U18" s="7"/>
      <c r="V18" s="7"/>
      <c r="W18" s="7"/>
      <c r="X18" s="7"/>
      <c r="Y18" s="7"/>
      <c r="Z18" s="7"/>
      <c r="AA18" s="7"/>
      <c r="AB18" s="7"/>
    </row>
    <row r="19" spans="1:28" ht="15" x14ac:dyDescent="0.25">
      <c r="A19" s="145"/>
      <c r="B19" s="35" t="s">
        <v>60</v>
      </c>
      <c r="C19" s="145"/>
      <c r="D19" s="36">
        <v>0.75</v>
      </c>
      <c r="E19" s="145"/>
      <c r="F19" s="145"/>
      <c r="G19" s="145"/>
      <c r="H19" s="37" t="s">
        <v>41</v>
      </c>
      <c r="I19" s="37" t="s">
        <v>61</v>
      </c>
      <c r="J19" s="145"/>
      <c r="K19" s="7"/>
      <c r="L19" s="7"/>
      <c r="M19" s="7"/>
      <c r="N19" s="7"/>
      <c r="O19" s="7"/>
      <c r="P19" s="7"/>
      <c r="Q19" s="7"/>
      <c r="R19" s="7"/>
      <c r="S19" s="7"/>
      <c r="T19" s="7"/>
      <c r="U19" s="7"/>
      <c r="V19" s="7"/>
      <c r="W19" s="7"/>
      <c r="X19" s="7"/>
      <c r="Y19" s="7"/>
      <c r="Z19" s="7"/>
      <c r="AA19" s="7"/>
      <c r="AB19" s="7"/>
    </row>
    <row r="20" spans="1:28" ht="15" x14ac:dyDescent="0.25">
      <c r="A20" s="145"/>
      <c r="B20" s="35" t="s">
        <v>56</v>
      </c>
      <c r="C20" s="145"/>
      <c r="D20" s="36">
        <v>2.7</v>
      </c>
      <c r="E20" s="145"/>
      <c r="F20" s="145"/>
      <c r="G20" s="145"/>
      <c r="H20" s="37" t="s">
        <v>41</v>
      </c>
      <c r="I20" s="37" t="s">
        <v>57</v>
      </c>
      <c r="J20" s="145"/>
      <c r="K20" s="7"/>
      <c r="L20" s="7"/>
      <c r="M20" s="7"/>
      <c r="N20" s="7"/>
      <c r="O20" s="7"/>
      <c r="P20" s="7"/>
      <c r="Q20" s="7"/>
      <c r="R20" s="7"/>
      <c r="S20" s="7"/>
      <c r="T20" s="7"/>
      <c r="U20" s="7"/>
      <c r="V20" s="7"/>
      <c r="W20" s="7"/>
      <c r="X20" s="7"/>
      <c r="Y20" s="7"/>
      <c r="Z20" s="7"/>
      <c r="AA20" s="7"/>
      <c r="AB20" s="7"/>
    </row>
    <row r="21" spans="1:28" ht="15" x14ac:dyDescent="0.25">
      <c r="A21" s="145"/>
      <c r="B21" s="35" t="s">
        <v>60</v>
      </c>
      <c r="C21" s="145"/>
      <c r="D21" s="36">
        <v>2.25</v>
      </c>
      <c r="E21" s="145"/>
      <c r="F21" s="145"/>
      <c r="G21" s="145"/>
      <c r="H21" s="37" t="s">
        <v>41</v>
      </c>
      <c r="I21" s="37" t="s">
        <v>61</v>
      </c>
      <c r="J21" s="145"/>
      <c r="K21" s="7"/>
      <c r="L21" s="7"/>
      <c r="M21" s="7"/>
      <c r="N21" s="7"/>
      <c r="O21" s="7"/>
      <c r="P21" s="7"/>
      <c r="Q21" s="7"/>
      <c r="R21" s="7"/>
      <c r="S21" s="7"/>
      <c r="T21" s="7"/>
      <c r="U21" s="7"/>
      <c r="V21" s="7"/>
      <c r="W21" s="7"/>
      <c r="X21" s="7"/>
      <c r="Y21" s="7"/>
      <c r="Z21" s="7"/>
      <c r="AA21" s="7"/>
      <c r="AB21" s="7"/>
    </row>
    <row r="22" spans="1:28" ht="15" x14ac:dyDescent="0.25">
      <c r="A22" s="145"/>
      <c r="B22" s="35" t="s">
        <v>56</v>
      </c>
      <c r="C22" s="145"/>
      <c r="D22" s="36">
        <v>2.4</v>
      </c>
      <c r="E22" s="145"/>
      <c r="F22" s="145"/>
      <c r="G22" s="145"/>
      <c r="H22" s="37" t="s">
        <v>41</v>
      </c>
      <c r="I22" s="37" t="s">
        <v>57</v>
      </c>
      <c r="J22" s="145"/>
      <c r="K22" s="7"/>
      <c r="L22" s="7"/>
      <c r="M22" s="7"/>
      <c r="N22" s="7"/>
      <c r="O22" s="7"/>
      <c r="P22" s="7"/>
      <c r="Q22" s="7"/>
      <c r="R22" s="7"/>
      <c r="S22" s="7"/>
      <c r="T22" s="7"/>
      <c r="U22" s="7"/>
      <c r="V22" s="7"/>
      <c r="W22" s="7"/>
      <c r="X22" s="7"/>
      <c r="Y22" s="7"/>
      <c r="Z22" s="7"/>
      <c r="AA22" s="7"/>
      <c r="AB22" s="7"/>
    </row>
    <row r="23" spans="1:28" ht="15" x14ac:dyDescent="0.25">
      <c r="A23" s="146"/>
      <c r="B23" s="35" t="s">
        <v>60</v>
      </c>
      <c r="C23" s="146"/>
      <c r="D23" s="36">
        <v>2</v>
      </c>
      <c r="E23" s="146"/>
      <c r="F23" s="146"/>
      <c r="G23" s="146"/>
      <c r="H23" s="37" t="s">
        <v>41</v>
      </c>
      <c r="I23" s="37" t="s">
        <v>61</v>
      </c>
      <c r="J23" s="146"/>
      <c r="K23" s="7"/>
      <c r="L23" s="7"/>
      <c r="M23" s="7"/>
      <c r="N23" s="7"/>
      <c r="O23" s="7"/>
      <c r="P23" s="7"/>
      <c r="Q23" s="7"/>
      <c r="R23" s="7"/>
      <c r="S23" s="7"/>
      <c r="T23" s="7"/>
      <c r="U23" s="7"/>
      <c r="V23" s="7"/>
      <c r="W23" s="7"/>
      <c r="X23" s="7"/>
      <c r="Y23" s="7"/>
      <c r="Z23" s="7"/>
      <c r="AA23" s="7"/>
      <c r="AB23" s="7"/>
    </row>
    <row r="24" spans="1:28" ht="15" x14ac:dyDescent="0.25">
      <c r="A24" s="144" t="s">
        <v>62</v>
      </c>
      <c r="B24" s="35" t="s">
        <v>63</v>
      </c>
      <c r="C24" s="147" t="s">
        <v>64</v>
      </c>
      <c r="D24" s="36">
        <v>4</v>
      </c>
      <c r="E24" s="147">
        <v>6610</v>
      </c>
      <c r="F24" s="147">
        <v>4495</v>
      </c>
      <c r="G24" s="147">
        <f>MIN(E24:F33)</f>
        <v>4495</v>
      </c>
      <c r="H24" s="37" t="s">
        <v>65</v>
      </c>
      <c r="I24" s="37" t="s">
        <v>66</v>
      </c>
      <c r="J24" s="149" t="s">
        <v>67</v>
      </c>
      <c r="K24" s="7"/>
      <c r="L24" s="7"/>
      <c r="M24" s="7"/>
      <c r="N24" s="7"/>
      <c r="O24" s="7"/>
      <c r="P24" s="7"/>
      <c r="Q24" s="7"/>
      <c r="R24" s="7"/>
      <c r="S24" s="7"/>
      <c r="T24" s="7"/>
      <c r="U24" s="7"/>
      <c r="V24" s="7"/>
      <c r="W24" s="7"/>
      <c r="X24" s="7"/>
      <c r="Y24" s="7"/>
      <c r="Z24" s="7"/>
      <c r="AA24" s="7"/>
      <c r="AB24" s="7"/>
    </row>
    <row r="25" spans="1:28" ht="15" x14ac:dyDescent="0.25">
      <c r="A25" s="145"/>
      <c r="B25" s="35" t="s">
        <v>68</v>
      </c>
      <c r="C25" s="145"/>
      <c r="D25" s="36">
        <v>0.74</v>
      </c>
      <c r="E25" s="145"/>
      <c r="F25" s="145"/>
      <c r="G25" s="145"/>
      <c r="H25" s="37" t="s">
        <v>41</v>
      </c>
      <c r="I25" s="37" t="s">
        <v>69</v>
      </c>
      <c r="J25" s="145"/>
      <c r="K25" s="7"/>
      <c r="L25" s="7"/>
      <c r="M25" s="7"/>
      <c r="N25" s="7"/>
      <c r="O25" s="7"/>
      <c r="P25" s="7"/>
      <c r="Q25" s="7"/>
      <c r="R25" s="7"/>
      <c r="S25" s="7"/>
      <c r="T25" s="7"/>
      <c r="U25" s="7"/>
      <c r="V25" s="7"/>
      <c r="W25" s="7"/>
      <c r="X25" s="7"/>
      <c r="Y25" s="7"/>
      <c r="Z25" s="7"/>
      <c r="AA25" s="7"/>
      <c r="AB25" s="7"/>
    </row>
    <row r="26" spans="1:28" ht="15" x14ac:dyDescent="0.25">
      <c r="A26" s="145"/>
      <c r="B26" s="35" t="s">
        <v>70</v>
      </c>
      <c r="C26" s="145"/>
      <c r="D26" s="36">
        <v>7.0000000000000007E-2</v>
      </c>
      <c r="E26" s="145"/>
      <c r="F26" s="145"/>
      <c r="G26" s="145"/>
      <c r="H26" s="37" t="s">
        <v>41</v>
      </c>
      <c r="I26" s="37" t="s">
        <v>48</v>
      </c>
      <c r="J26" s="145"/>
      <c r="K26" s="7"/>
      <c r="L26" s="7"/>
      <c r="M26" s="7"/>
      <c r="N26" s="7"/>
      <c r="O26" s="7"/>
      <c r="P26" s="7"/>
      <c r="Q26" s="7"/>
      <c r="R26" s="7"/>
      <c r="S26" s="7"/>
      <c r="T26" s="7"/>
      <c r="U26" s="7"/>
      <c r="V26" s="7"/>
      <c r="W26" s="7"/>
      <c r="X26" s="7"/>
      <c r="Y26" s="7"/>
      <c r="Z26" s="7"/>
      <c r="AA26" s="7"/>
      <c r="AB26" s="7"/>
    </row>
    <row r="27" spans="1:28" ht="15" x14ac:dyDescent="0.25">
      <c r="A27" s="145"/>
      <c r="B27" s="35" t="s">
        <v>71</v>
      </c>
      <c r="C27" s="145"/>
      <c r="D27" s="36">
        <v>2</v>
      </c>
      <c r="E27" s="145"/>
      <c r="F27" s="145"/>
      <c r="G27" s="145"/>
      <c r="H27" s="37" t="s">
        <v>41</v>
      </c>
      <c r="I27" s="37" t="s">
        <v>72</v>
      </c>
      <c r="J27" s="145"/>
      <c r="K27" s="7"/>
      <c r="L27" s="7"/>
      <c r="M27" s="7"/>
      <c r="N27" s="7"/>
      <c r="O27" s="7"/>
      <c r="P27" s="7"/>
      <c r="Q27" s="7"/>
      <c r="R27" s="7"/>
      <c r="S27" s="7"/>
      <c r="T27" s="7"/>
      <c r="U27" s="7"/>
      <c r="V27" s="7"/>
      <c r="W27" s="7"/>
      <c r="X27" s="7"/>
      <c r="Y27" s="7"/>
      <c r="Z27" s="7"/>
      <c r="AA27" s="7"/>
      <c r="AB27" s="7"/>
    </row>
    <row r="28" spans="1:28" ht="15" x14ac:dyDescent="0.25">
      <c r="A28" s="145"/>
      <c r="B28" s="35" t="s">
        <v>73</v>
      </c>
      <c r="C28" s="145"/>
      <c r="D28" s="36">
        <v>0.27</v>
      </c>
      <c r="E28" s="145"/>
      <c r="F28" s="145"/>
      <c r="G28" s="145"/>
      <c r="H28" s="37" t="s">
        <v>41</v>
      </c>
      <c r="I28" s="37" t="s">
        <v>55</v>
      </c>
      <c r="J28" s="145"/>
      <c r="K28" s="7"/>
      <c r="L28" s="7"/>
      <c r="M28" s="7"/>
      <c r="N28" s="7"/>
      <c r="O28" s="7"/>
      <c r="P28" s="7"/>
      <c r="Q28" s="7"/>
      <c r="R28" s="7"/>
      <c r="S28" s="7"/>
      <c r="T28" s="7"/>
      <c r="U28" s="7"/>
      <c r="V28" s="7"/>
      <c r="W28" s="7"/>
      <c r="X28" s="7"/>
      <c r="Y28" s="7"/>
      <c r="Z28" s="7"/>
      <c r="AA28" s="7"/>
      <c r="AB28" s="7"/>
    </row>
    <row r="29" spans="1:28" ht="15" x14ac:dyDescent="0.25">
      <c r="A29" s="145"/>
      <c r="B29" s="35" t="s">
        <v>74</v>
      </c>
      <c r="C29" s="145"/>
      <c r="D29" s="36">
        <v>3.1</v>
      </c>
      <c r="E29" s="145"/>
      <c r="F29" s="145"/>
      <c r="G29" s="145"/>
      <c r="H29" s="37">
        <v>19763</v>
      </c>
      <c r="I29" s="37" t="s">
        <v>75</v>
      </c>
      <c r="J29" s="145"/>
      <c r="K29" s="7"/>
      <c r="L29" s="7"/>
      <c r="M29" s="7"/>
      <c r="N29" s="7"/>
      <c r="O29" s="7"/>
      <c r="P29" s="7"/>
      <c r="Q29" s="7"/>
      <c r="R29" s="7"/>
      <c r="S29" s="7"/>
      <c r="T29" s="7"/>
      <c r="U29" s="7"/>
      <c r="V29" s="7"/>
      <c r="W29" s="7"/>
      <c r="X29" s="7"/>
      <c r="Y29" s="7"/>
      <c r="Z29" s="7"/>
      <c r="AA29" s="7"/>
      <c r="AB29" s="7"/>
    </row>
    <row r="30" spans="1:28" ht="15" x14ac:dyDescent="0.25">
      <c r="A30" s="145"/>
      <c r="B30" s="35" t="s">
        <v>76</v>
      </c>
      <c r="C30" s="145"/>
      <c r="D30" s="36">
        <v>41</v>
      </c>
      <c r="E30" s="145"/>
      <c r="F30" s="145"/>
      <c r="G30" s="145"/>
      <c r="H30" s="37">
        <v>7093</v>
      </c>
      <c r="I30" s="37" t="s">
        <v>77</v>
      </c>
      <c r="J30" s="145"/>
      <c r="K30" s="7"/>
      <c r="L30" s="7"/>
      <c r="M30" s="7"/>
      <c r="N30" s="7"/>
      <c r="O30" s="7"/>
      <c r="P30" s="7"/>
      <c r="Q30" s="7"/>
      <c r="R30" s="7"/>
      <c r="S30" s="7"/>
      <c r="T30" s="7"/>
      <c r="U30" s="7"/>
      <c r="V30" s="7"/>
      <c r="W30" s="7"/>
      <c r="X30" s="7"/>
      <c r="Y30" s="7"/>
      <c r="Z30" s="7"/>
      <c r="AA30" s="7"/>
      <c r="AB30" s="7"/>
    </row>
    <row r="31" spans="1:28" ht="15" x14ac:dyDescent="0.25">
      <c r="A31" s="145"/>
      <c r="B31" s="35" t="s">
        <v>78</v>
      </c>
      <c r="C31" s="145"/>
      <c r="D31" s="36">
        <v>34</v>
      </c>
      <c r="E31" s="145"/>
      <c r="F31" s="145"/>
      <c r="G31" s="145"/>
      <c r="H31" s="37">
        <v>19763</v>
      </c>
      <c r="I31" s="37">
        <v>1113</v>
      </c>
      <c r="J31" s="145"/>
      <c r="K31" s="7"/>
      <c r="L31" s="7"/>
      <c r="M31" s="7"/>
      <c r="N31" s="7"/>
      <c r="O31" s="7"/>
      <c r="P31" s="7"/>
      <c r="Q31" s="7"/>
      <c r="R31" s="7"/>
      <c r="S31" s="7"/>
      <c r="T31" s="7"/>
      <c r="U31" s="7"/>
      <c r="V31" s="7"/>
      <c r="W31" s="7"/>
      <c r="X31" s="7"/>
      <c r="Y31" s="7"/>
      <c r="Z31" s="7"/>
      <c r="AA31" s="7"/>
      <c r="AB31" s="7"/>
    </row>
    <row r="32" spans="1:28" ht="15" x14ac:dyDescent="0.25">
      <c r="A32" s="145"/>
      <c r="B32" s="35" t="s">
        <v>79</v>
      </c>
      <c r="C32" s="145"/>
      <c r="D32" s="36">
        <v>3.1</v>
      </c>
      <c r="E32" s="145"/>
      <c r="F32" s="145"/>
      <c r="G32" s="145"/>
      <c r="H32" s="37" t="s">
        <v>41</v>
      </c>
      <c r="I32" s="37" t="s">
        <v>75</v>
      </c>
      <c r="J32" s="145"/>
      <c r="K32" s="7"/>
      <c r="L32" s="7"/>
      <c r="M32" s="7"/>
      <c r="N32" s="7"/>
      <c r="O32" s="7"/>
      <c r="P32" s="7"/>
      <c r="Q32" s="7"/>
      <c r="R32" s="7"/>
      <c r="S32" s="7"/>
      <c r="T32" s="7"/>
      <c r="U32" s="7"/>
      <c r="V32" s="7"/>
      <c r="W32" s="7"/>
      <c r="X32" s="7"/>
      <c r="Y32" s="7"/>
      <c r="Z32" s="7"/>
      <c r="AA32" s="7"/>
      <c r="AB32" s="7"/>
    </row>
    <row r="33" spans="1:28" ht="15" x14ac:dyDescent="0.25">
      <c r="A33" s="146"/>
      <c r="B33" s="35" t="s">
        <v>80</v>
      </c>
      <c r="C33" s="146"/>
      <c r="D33" s="36">
        <v>1.9</v>
      </c>
      <c r="E33" s="146"/>
      <c r="F33" s="146"/>
      <c r="G33" s="146"/>
      <c r="H33" s="37">
        <v>19763</v>
      </c>
      <c r="I33" s="37" t="s">
        <v>81</v>
      </c>
      <c r="J33" s="146"/>
      <c r="K33" s="7"/>
      <c r="L33" s="7"/>
      <c r="M33" s="7"/>
      <c r="N33" s="7"/>
      <c r="O33" s="7"/>
      <c r="P33" s="7"/>
      <c r="Q33" s="7"/>
      <c r="R33" s="7"/>
      <c r="S33" s="7"/>
      <c r="T33" s="7"/>
      <c r="U33" s="7"/>
      <c r="V33" s="7"/>
      <c r="W33" s="7"/>
      <c r="X33" s="7"/>
      <c r="Y33" s="7"/>
      <c r="Z33" s="7"/>
      <c r="AA33" s="7"/>
      <c r="AB33" s="7"/>
    </row>
    <row r="34" spans="1:28" ht="15" x14ac:dyDescent="0.25">
      <c r="A34" s="144" t="s">
        <v>82</v>
      </c>
      <c r="B34" s="35" t="s">
        <v>83</v>
      </c>
      <c r="C34" s="147" t="s">
        <v>84</v>
      </c>
      <c r="D34" s="36">
        <v>1.58</v>
      </c>
      <c r="E34" s="147">
        <v>4877</v>
      </c>
      <c r="F34" s="147">
        <v>2181</v>
      </c>
      <c r="G34" s="147">
        <f>MIN(E34:F39)</f>
        <v>2181</v>
      </c>
      <c r="H34" s="37" t="s">
        <v>41</v>
      </c>
      <c r="I34" s="37" t="s">
        <v>48</v>
      </c>
      <c r="J34" s="149" t="s">
        <v>85</v>
      </c>
      <c r="K34" s="7"/>
      <c r="L34" s="7"/>
      <c r="M34" s="7"/>
      <c r="N34" s="7"/>
      <c r="O34" s="7"/>
      <c r="P34" s="7"/>
      <c r="Q34" s="7"/>
      <c r="R34" s="7"/>
      <c r="S34" s="7"/>
      <c r="T34" s="7"/>
      <c r="U34" s="7"/>
      <c r="V34" s="7"/>
      <c r="W34" s="7"/>
      <c r="X34" s="7"/>
      <c r="Y34" s="7"/>
      <c r="Z34" s="7"/>
      <c r="AA34" s="7"/>
      <c r="AB34" s="7"/>
    </row>
    <row r="35" spans="1:28" ht="15" x14ac:dyDescent="0.25">
      <c r="A35" s="145"/>
      <c r="B35" s="35" t="s">
        <v>86</v>
      </c>
      <c r="C35" s="145"/>
      <c r="D35" s="36">
        <v>22.4</v>
      </c>
      <c r="E35" s="145"/>
      <c r="F35" s="145"/>
      <c r="G35" s="145"/>
      <c r="H35" s="37" t="s">
        <v>41</v>
      </c>
      <c r="I35" s="37" t="s">
        <v>87</v>
      </c>
      <c r="J35" s="145"/>
      <c r="K35" s="7"/>
      <c r="L35" s="7"/>
      <c r="M35" s="7"/>
      <c r="N35" s="7"/>
      <c r="O35" s="7"/>
      <c r="P35" s="7"/>
      <c r="Q35" s="7"/>
      <c r="R35" s="7"/>
      <c r="S35" s="7"/>
      <c r="T35" s="7"/>
      <c r="U35" s="7"/>
      <c r="V35" s="7"/>
      <c r="W35" s="7"/>
      <c r="X35" s="7"/>
      <c r="Y35" s="7"/>
      <c r="Z35" s="7"/>
      <c r="AA35" s="7"/>
      <c r="AB35" s="7"/>
    </row>
    <row r="36" spans="1:28" ht="15" x14ac:dyDescent="0.25">
      <c r="A36" s="145"/>
      <c r="B36" s="35" t="s">
        <v>88</v>
      </c>
      <c r="C36" s="145"/>
      <c r="D36" s="36">
        <v>8.3699999999999992</v>
      </c>
      <c r="E36" s="145"/>
      <c r="F36" s="145"/>
      <c r="G36" s="145"/>
      <c r="H36" s="37" t="s">
        <v>41</v>
      </c>
      <c r="I36" s="37" t="s">
        <v>89</v>
      </c>
      <c r="J36" s="145"/>
      <c r="K36" s="7"/>
      <c r="L36" s="7"/>
      <c r="M36" s="7"/>
      <c r="N36" s="7"/>
      <c r="O36" s="7"/>
      <c r="P36" s="7"/>
      <c r="Q36" s="7"/>
      <c r="R36" s="7"/>
      <c r="S36" s="7"/>
      <c r="T36" s="7"/>
      <c r="U36" s="7"/>
      <c r="V36" s="7"/>
      <c r="W36" s="7"/>
      <c r="X36" s="7"/>
      <c r="Y36" s="7"/>
      <c r="Z36" s="7"/>
      <c r="AA36" s="7"/>
      <c r="AB36" s="7"/>
    </row>
    <row r="37" spans="1:28" ht="15" x14ac:dyDescent="0.25">
      <c r="A37" s="145"/>
      <c r="B37" s="35" t="s">
        <v>90</v>
      </c>
      <c r="C37" s="145"/>
      <c r="D37" s="36">
        <v>8.82</v>
      </c>
      <c r="E37" s="145"/>
      <c r="F37" s="145"/>
      <c r="G37" s="145"/>
      <c r="H37" s="37" t="s">
        <v>41</v>
      </c>
      <c r="I37" s="37" t="s">
        <v>91</v>
      </c>
      <c r="J37" s="145"/>
      <c r="K37" s="7"/>
      <c r="L37" s="7"/>
      <c r="M37" s="7"/>
      <c r="N37" s="7"/>
      <c r="O37" s="7"/>
      <c r="P37" s="7"/>
      <c r="Q37" s="7"/>
      <c r="R37" s="7"/>
      <c r="S37" s="7"/>
      <c r="T37" s="7"/>
      <c r="U37" s="7"/>
      <c r="V37" s="7"/>
      <c r="W37" s="7"/>
      <c r="X37" s="7"/>
      <c r="Y37" s="7"/>
      <c r="Z37" s="7"/>
      <c r="AA37" s="7"/>
      <c r="AB37" s="7"/>
    </row>
    <row r="38" spans="1:28" ht="15" x14ac:dyDescent="0.25">
      <c r="A38" s="145"/>
      <c r="B38" s="35" t="s">
        <v>92</v>
      </c>
      <c r="C38" s="145"/>
      <c r="D38" s="36">
        <v>59.5</v>
      </c>
      <c r="E38" s="145"/>
      <c r="F38" s="145"/>
      <c r="G38" s="145"/>
      <c r="H38" s="37" t="s">
        <v>41</v>
      </c>
      <c r="I38" s="37" t="s">
        <v>93</v>
      </c>
      <c r="J38" s="145"/>
      <c r="K38" s="7"/>
      <c r="L38" s="7"/>
      <c r="M38" s="7"/>
      <c r="N38" s="7"/>
      <c r="O38" s="7"/>
      <c r="P38" s="7"/>
      <c r="Q38" s="7"/>
      <c r="R38" s="7"/>
      <c r="S38" s="7"/>
      <c r="T38" s="7"/>
      <c r="U38" s="7"/>
      <c r="V38" s="7"/>
      <c r="W38" s="7"/>
      <c r="X38" s="7"/>
      <c r="Y38" s="7"/>
      <c r="Z38" s="7"/>
      <c r="AA38" s="7"/>
      <c r="AB38" s="7"/>
    </row>
    <row r="39" spans="1:28" ht="15" x14ac:dyDescent="0.25">
      <c r="A39" s="146"/>
      <c r="B39" s="35" t="s">
        <v>94</v>
      </c>
      <c r="C39" s="146"/>
      <c r="D39" s="36">
        <v>3.54</v>
      </c>
      <c r="E39" s="146"/>
      <c r="F39" s="146"/>
      <c r="G39" s="146"/>
      <c r="H39" s="37" t="s">
        <v>41</v>
      </c>
      <c r="I39" s="37" t="s">
        <v>95</v>
      </c>
      <c r="J39" s="146"/>
      <c r="K39" s="7"/>
      <c r="L39" s="7"/>
      <c r="M39" s="7"/>
      <c r="N39" s="7"/>
      <c r="O39" s="7"/>
      <c r="P39" s="7"/>
      <c r="Q39" s="7"/>
      <c r="R39" s="7"/>
      <c r="S39" s="7"/>
      <c r="T39" s="7"/>
      <c r="U39" s="7"/>
      <c r="V39" s="7"/>
      <c r="W39" s="7"/>
      <c r="X39" s="7"/>
      <c r="Y39" s="7"/>
      <c r="Z39" s="7"/>
      <c r="AA39" s="7"/>
      <c r="AB39" s="7"/>
    </row>
    <row r="40" spans="1:28" ht="15" x14ac:dyDescent="0.25">
      <c r="A40" s="144" t="s">
        <v>96</v>
      </c>
      <c r="B40" s="35" t="s">
        <v>97</v>
      </c>
      <c r="C40" s="147" t="s">
        <v>98</v>
      </c>
      <c r="D40" s="36">
        <v>5.34</v>
      </c>
      <c r="E40" s="148">
        <v>1564</v>
      </c>
      <c r="F40" s="148">
        <v>801</v>
      </c>
      <c r="G40" s="148">
        <f>MIN(E40:F46)</f>
        <v>801</v>
      </c>
      <c r="H40" s="37" t="s">
        <v>41</v>
      </c>
      <c r="I40" s="37" t="s">
        <v>42</v>
      </c>
      <c r="J40" s="149"/>
      <c r="K40" s="7"/>
      <c r="L40" s="7"/>
      <c r="M40" s="7"/>
      <c r="N40" s="7"/>
      <c r="O40" s="7"/>
      <c r="P40" s="7"/>
      <c r="Q40" s="7"/>
      <c r="R40" s="7"/>
      <c r="S40" s="7"/>
      <c r="T40" s="7"/>
      <c r="U40" s="7"/>
      <c r="V40" s="7"/>
      <c r="W40" s="7"/>
      <c r="X40" s="7"/>
      <c r="Y40" s="7"/>
      <c r="Z40" s="7"/>
      <c r="AA40" s="7"/>
      <c r="AB40" s="7"/>
    </row>
    <row r="41" spans="1:28" ht="15" x14ac:dyDescent="0.25">
      <c r="A41" s="145"/>
      <c r="B41" s="35" t="s">
        <v>97</v>
      </c>
      <c r="C41" s="145"/>
      <c r="D41" s="36">
        <v>2.66</v>
      </c>
      <c r="E41" s="145"/>
      <c r="F41" s="145"/>
      <c r="G41" s="145"/>
      <c r="H41" s="37" t="s">
        <v>41</v>
      </c>
      <c r="I41" s="37" t="s">
        <v>42</v>
      </c>
      <c r="J41" s="145"/>
      <c r="K41" s="7"/>
      <c r="L41" s="7"/>
      <c r="M41" s="7"/>
      <c r="N41" s="7"/>
      <c r="O41" s="7"/>
      <c r="P41" s="7"/>
      <c r="Q41" s="7"/>
      <c r="R41" s="7"/>
      <c r="S41" s="7"/>
      <c r="T41" s="7"/>
      <c r="U41" s="7"/>
      <c r="V41" s="7"/>
      <c r="W41" s="7"/>
      <c r="X41" s="7"/>
      <c r="Y41" s="7"/>
      <c r="Z41" s="7"/>
      <c r="AA41" s="7"/>
      <c r="AB41" s="7"/>
    </row>
    <row r="42" spans="1:28" ht="15" x14ac:dyDescent="0.25">
      <c r="A42" s="145"/>
      <c r="B42" s="35" t="s">
        <v>99</v>
      </c>
      <c r="C42" s="145"/>
      <c r="D42" s="36">
        <v>5</v>
      </c>
      <c r="E42" s="145"/>
      <c r="F42" s="145"/>
      <c r="G42" s="145"/>
      <c r="H42" s="37" t="s">
        <v>41</v>
      </c>
      <c r="I42" s="37" t="s">
        <v>100</v>
      </c>
      <c r="J42" s="145"/>
      <c r="K42" s="7"/>
      <c r="L42" s="7"/>
      <c r="M42" s="7"/>
      <c r="N42" s="7"/>
      <c r="O42" s="7"/>
      <c r="P42" s="7"/>
      <c r="Q42" s="7"/>
      <c r="R42" s="7"/>
      <c r="S42" s="7"/>
      <c r="T42" s="7"/>
      <c r="U42" s="7"/>
      <c r="V42" s="7"/>
      <c r="W42" s="7"/>
      <c r="X42" s="7"/>
      <c r="Y42" s="7"/>
      <c r="Z42" s="7"/>
      <c r="AA42" s="7"/>
      <c r="AB42" s="7"/>
    </row>
    <row r="43" spans="1:28" ht="15" x14ac:dyDescent="0.25">
      <c r="A43" s="145"/>
      <c r="B43" s="35" t="s">
        <v>101</v>
      </c>
      <c r="C43" s="145"/>
      <c r="D43" s="36">
        <v>6</v>
      </c>
      <c r="E43" s="145"/>
      <c r="F43" s="145"/>
      <c r="G43" s="145"/>
      <c r="H43" s="37" t="s">
        <v>41</v>
      </c>
      <c r="I43" s="37" t="s">
        <v>102</v>
      </c>
      <c r="J43" s="145"/>
      <c r="K43" s="7"/>
      <c r="L43" s="7"/>
      <c r="M43" s="7"/>
      <c r="N43" s="7"/>
      <c r="O43" s="7"/>
      <c r="P43" s="7"/>
      <c r="Q43" s="7"/>
      <c r="R43" s="7"/>
      <c r="S43" s="7"/>
      <c r="T43" s="7"/>
      <c r="U43" s="7"/>
      <c r="V43" s="7"/>
      <c r="W43" s="7"/>
      <c r="X43" s="7"/>
      <c r="Y43" s="7"/>
      <c r="Z43" s="7"/>
      <c r="AA43" s="7"/>
      <c r="AB43" s="7"/>
    </row>
    <row r="44" spans="1:28" ht="15" x14ac:dyDescent="0.25">
      <c r="A44" s="145"/>
      <c r="B44" s="35" t="s">
        <v>103</v>
      </c>
      <c r="C44" s="145"/>
      <c r="D44" s="36">
        <v>8</v>
      </c>
      <c r="E44" s="145"/>
      <c r="F44" s="145"/>
      <c r="G44" s="145"/>
      <c r="H44" s="37" t="s">
        <v>41</v>
      </c>
      <c r="I44" s="37" t="s">
        <v>104</v>
      </c>
      <c r="J44" s="145"/>
      <c r="K44" s="7"/>
      <c r="L44" s="7"/>
      <c r="M44" s="7"/>
      <c r="N44" s="7"/>
      <c r="O44" s="7"/>
      <c r="P44" s="7"/>
      <c r="Q44" s="7"/>
      <c r="R44" s="7"/>
      <c r="S44" s="7"/>
      <c r="T44" s="7"/>
      <c r="U44" s="7"/>
      <c r="V44" s="7"/>
      <c r="W44" s="7"/>
      <c r="X44" s="7"/>
      <c r="Y44" s="7"/>
      <c r="Z44" s="7"/>
      <c r="AA44" s="7"/>
      <c r="AB44" s="7"/>
    </row>
    <row r="45" spans="1:28" ht="15" x14ac:dyDescent="0.25">
      <c r="A45" s="145"/>
      <c r="B45" s="154" t="s">
        <v>105</v>
      </c>
      <c r="C45" s="145"/>
      <c r="D45" s="36">
        <v>9.4</v>
      </c>
      <c r="E45" s="145"/>
      <c r="F45" s="145"/>
      <c r="G45" s="145"/>
      <c r="H45" s="37">
        <v>19763</v>
      </c>
      <c r="I45" s="37" t="s">
        <v>106</v>
      </c>
      <c r="J45" s="145"/>
      <c r="K45" s="7"/>
      <c r="L45" s="7"/>
      <c r="M45" s="7"/>
      <c r="N45" s="7"/>
      <c r="O45" s="7"/>
      <c r="P45" s="7"/>
      <c r="Q45" s="7"/>
      <c r="R45" s="7"/>
      <c r="S45" s="7"/>
      <c r="T45" s="7"/>
      <c r="U45" s="7"/>
      <c r="V45" s="7"/>
      <c r="W45" s="7"/>
      <c r="X45" s="7"/>
      <c r="Y45" s="7"/>
      <c r="Z45" s="7"/>
      <c r="AA45" s="7"/>
      <c r="AB45" s="7"/>
    </row>
    <row r="46" spans="1:28" ht="15" x14ac:dyDescent="0.25">
      <c r="A46" s="146"/>
      <c r="B46" s="146"/>
      <c r="C46" s="146"/>
      <c r="D46" s="36">
        <v>4.2</v>
      </c>
      <c r="E46" s="146"/>
      <c r="F46" s="146"/>
      <c r="G46" s="146"/>
      <c r="H46" s="37">
        <v>19763</v>
      </c>
      <c r="I46" s="37">
        <v>2631</v>
      </c>
      <c r="J46" s="146"/>
      <c r="K46" s="7"/>
      <c r="L46" s="7"/>
      <c r="M46" s="7"/>
      <c r="N46" s="7"/>
      <c r="O46" s="7"/>
      <c r="P46" s="7"/>
      <c r="Q46" s="7"/>
      <c r="R46" s="7"/>
      <c r="S46" s="7"/>
      <c r="T46" s="7"/>
      <c r="U46" s="7"/>
      <c r="V46" s="7"/>
      <c r="W46" s="7"/>
      <c r="X46" s="7"/>
      <c r="Y46" s="7"/>
      <c r="Z46" s="7"/>
      <c r="AA46" s="7"/>
      <c r="AB46" s="7"/>
    </row>
    <row r="47" spans="1:28" ht="15" x14ac:dyDescent="0.25">
      <c r="A47" s="144" t="s">
        <v>107</v>
      </c>
      <c r="B47" s="35" t="s">
        <v>108</v>
      </c>
      <c r="C47" s="147" t="s">
        <v>109</v>
      </c>
      <c r="D47" s="36">
        <v>4</v>
      </c>
      <c r="E47" s="147">
        <v>11374</v>
      </c>
      <c r="F47" s="147">
        <v>8961</v>
      </c>
      <c r="G47" s="147">
        <f>MIN(E47:F50)</f>
        <v>8961</v>
      </c>
      <c r="H47" s="37" t="s">
        <v>41</v>
      </c>
      <c r="I47" s="37" t="s">
        <v>59</v>
      </c>
      <c r="J47" s="149"/>
      <c r="K47" s="7"/>
      <c r="L47" s="7"/>
      <c r="M47" s="7"/>
      <c r="N47" s="7"/>
      <c r="O47" s="7"/>
      <c r="P47" s="7"/>
      <c r="Q47" s="7"/>
      <c r="R47" s="7"/>
      <c r="S47" s="7"/>
      <c r="T47" s="7"/>
      <c r="U47" s="7"/>
      <c r="V47" s="7"/>
      <c r="W47" s="7"/>
      <c r="X47" s="7"/>
      <c r="Y47" s="7"/>
      <c r="Z47" s="7"/>
      <c r="AA47" s="7"/>
      <c r="AB47" s="7"/>
    </row>
    <row r="48" spans="1:28" ht="15" x14ac:dyDescent="0.25">
      <c r="A48" s="145"/>
      <c r="B48" s="35" t="s">
        <v>110</v>
      </c>
      <c r="C48" s="145"/>
      <c r="D48" s="36">
        <v>1</v>
      </c>
      <c r="E48" s="145"/>
      <c r="F48" s="145"/>
      <c r="G48" s="145"/>
      <c r="H48" s="37" t="s">
        <v>41</v>
      </c>
      <c r="I48" s="37" t="s">
        <v>111</v>
      </c>
      <c r="J48" s="145"/>
      <c r="K48" s="7"/>
      <c r="L48" s="7"/>
      <c r="M48" s="7"/>
      <c r="N48" s="7"/>
      <c r="O48" s="7"/>
      <c r="P48" s="7"/>
      <c r="Q48" s="7"/>
      <c r="R48" s="7"/>
      <c r="S48" s="7"/>
      <c r="T48" s="7"/>
      <c r="U48" s="7"/>
      <c r="V48" s="7"/>
      <c r="W48" s="7"/>
      <c r="X48" s="7"/>
      <c r="Y48" s="7"/>
      <c r="Z48" s="7"/>
      <c r="AA48" s="7"/>
      <c r="AB48" s="7"/>
    </row>
    <row r="49" spans="1:28" ht="15" x14ac:dyDescent="0.25">
      <c r="A49" s="145"/>
      <c r="B49" s="35" t="s">
        <v>112</v>
      </c>
      <c r="C49" s="145"/>
      <c r="D49" s="36">
        <v>16.43</v>
      </c>
      <c r="E49" s="145"/>
      <c r="F49" s="145"/>
      <c r="G49" s="145"/>
      <c r="H49" s="37" t="s">
        <v>41</v>
      </c>
      <c r="I49" s="37" t="s">
        <v>113</v>
      </c>
      <c r="J49" s="145"/>
      <c r="K49" s="7"/>
      <c r="L49" s="7"/>
      <c r="M49" s="7"/>
      <c r="N49" s="7"/>
      <c r="O49" s="7"/>
      <c r="P49" s="7"/>
      <c r="Q49" s="7"/>
      <c r="R49" s="7"/>
      <c r="S49" s="7"/>
      <c r="T49" s="7"/>
      <c r="U49" s="7"/>
      <c r="V49" s="7"/>
      <c r="W49" s="7"/>
      <c r="X49" s="7"/>
      <c r="Y49" s="7"/>
      <c r="Z49" s="7"/>
      <c r="AA49" s="7"/>
      <c r="AB49" s="7"/>
    </row>
    <row r="50" spans="1:28" ht="15" x14ac:dyDescent="0.25">
      <c r="A50" s="146"/>
      <c r="B50" s="35" t="s">
        <v>114</v>
      </c>
      <c r="C50" s="146"/>
      <c r="D50" s="36">
        <v>8.6300000000000008</v>
      </c>
      <c r="E50" s="146"/>
      <c r="F50" s="146"/>
      <c r="G50" s="146"/>
      <c r="H50" s="37">
        <v>7093</v>
      </c>
      <c r="I50" s="37">
        <v>30744</v>
      </c>
      <c r="J50" s="146"/>
      <c r="K50" s="7"/>
      <c r="L50" s="7"/>
      <c r="M50" s="7"/>
      <c r="N50" s="7"/>
      <c r="O50" s="7"/>
      <c r="P50" s="7"/>
      <c r="Q50" s="7"/>
      <c r="R50" s="7"/>
      <c r="S50" s="7"/>
      <c r="T50" s="7"/>
      <c r="U50" s="7"/>
      <c r="V50" s="7"/>
      <c r="W50" s="7"/>
      <c r="X50" s="7"/>
      <c r="Y50" s="7"/>
      <c r="Z50" s="7"/>
      <c r="AA50" s="7"/>
      <c r="AB50" s="7"/>
    </row>
    <row r="51" spans="1:28" ht="15" x14ac:dyDescent="0.25">
      <c r="A51" s="144" t="s">
        <v>115</v>
      </c>
      <c r="B51" s="35" t="s">
        <v>70</v>
      </c>
      <c r="C51" s="147" t="s">
        <v>116</v>
      </c>
      <c r="D51" s="36">
        <v>0.3533</v>
      </c>
      <c r="E51" s="147">
        <v>562</v>
      </c>
      <c r="F51" s="147">
        <v>305</v>
      </c>
      <c r="G51" s="147">
        <f>MIN(E51:F60)</f>
        <v>305</v>
      </c>
      <c r="H51" s="37" t="s">
        <v>41</v>
      </c>
      <c r="I51" s="37" t="s">
        <v>48</v>
      </c>
      <c r="J51" s="149"/>
      <c r="K51" s="7"/>
      <c r="L51" s="7"/>
      <c r="M51" s="7"/>
      <c r="N51" s="7"/>
      <c r="O51" s="7"/>
      <c r="P51" s="7"/>
      <c r="Q51" s="7"/>
      <c r="R51" s="7"/>
      <c r="S51" s="7"/>
      <c r="T51" s="7"/>
      <c r="U51" s="7"/>
      <c r="V51" s="7"/>
      <c r="W51" s="7"/>
      <c r="X51" s="7"/>
      <c r="Y51" s="7"/>
      <c r="Z51" s="7"/>
      <c r="AA51" s="7"/>
      <c r="AB51" s="7"/>
    </row>
    <row r="52" spans="1:28" ht="15" x14ac:dyDescent="0.25">
      <c r="A52" s="145"/>
      <c r="B52" s="35" t="s">
        <v>117</v>
      </c>
      <c r="C52" s="145"/>
      <c r="D52" s="36">
        <v>1</v>
      </c>
      <c r="E52" s="145"/>
      <c r="F52" s="145"/>
      <c r="G52" s="145"/>
      <c r="H52" s="37" t="s">
        <v>41</v>
      </c>
      <c r="I52" s="37" t="s">
        <v>42</v>
      </c>
      <c r="J52" s="145"/>
      <c r="K52" s="7"/>
      <c r="L52" s="7"/>
      <c r="M52" s="7"/>
      <c r="N52" s="7"/>
      <c r="O52" s="7"/>
      <c r="P52" s="7"/>
      <c r="Q52" s="7"/>
      <c r="R52" s="7"/>
      <c r="S52" s="7"/>
      <c r="T52" s="7"/>
      <c r="U52" s="7"/>
      <c r="V52" s="7"/>
      <c r="W52" s="7"/>
      <c r="X52" s="7"/>
      <c r="Y52" s="7"/>
      <c r="Z52" s="7"/>
      <c r="AA52" s="7"/>
      <c r="AB52" s="7"/>
    </row>
    <row r="53" spans="1:28" ht="15" x14ac:dyDescent="0.25">
      <c r="A53" s="145"/>
      <c r="B53" s="35" t="s">
        <v>118</v>
      </c>
      <c r="C53" s="145"/>
      <c r="D53" s="36">
        <v>6.36</v>
      </c>
      <c r="E53" s="145"/>
      <c r="F53" s="145"/>
      <c r="G53" s="145"/>
      <c r="H53" s="37" t="s">
        <v>41</v>
      </c>
      <c r="I53" s="37" t="s">
        <v>119</v>
      </c>
      <c r="J53" s="145"/>
      <c r="K53" s="7"/>
      <c r="L53" s="7"/>
      <c r="M53" s="7"/>
      <c r="N53" s="7"/>
      <c r="O53" s="7"/>
      <c r="P53" s="7"/>
      <c r="Q53" s="7"/>
      <c r="R53" s="7"/>
      <c r="S53" s="7"/>
      <c r="T53" s="7"/>
      <c r="U53" s="7"/>
      <c r="V53" s="7"/>
      <c r="W53" s="7"/>
      <c r="X53" s="7"/>
      <c r="Y53" s="7"/>
      <c r="Z53" s="7"/>
      <c r="AA53" s="7"/>
      <c r="AB53" s="7"/>
    </row>
    <row r="54" spans="1:28" ht="15" x14ac:dyDescent="0.25">
      <c r="A54" s="145"/>
      <c r="B54" s="35" t="s">
        <v>120</v>
      </c>
      <c r="C54" s="145"/>
      <c r="D54" s="36">
        <v>4.2</v>
      </c>
      <c r="E54" s="145"/>
      <c r="F54" s="145"/>
      <c r="G54" s="145"/>
      <c r="H54" s="37" t="s">
        <v>41</v>
      </c>
      <c r="I54" s="37" t="s">
        <v>121</v>
      </c>
      <c r="J54" s="145"/>
      <c r="K54" s="7"/>
      <c r="L54" s="7"/>
      <c r="M54" s="7"/>
      <c r="N54" s="7"/>
      <c r="O54" s="7"/>
      <c r="P54" s="7"/>
      <c r="Q54" s="7"/>
      <c r="R54" s="7"/>
      <c r="S54" s="7"/>
      <c r="T54" s="7"/>
      <c r="U54" s="7"/>
      <c r="V54" s="7"/>
      <c r="W54" s="7"/>
      <c r="X54" s="7"/>
      <c r="Y54" s="7"/>
      <c r="Z54" s="7"/>
      <c r="AA54" s="7"/>
      <c r="AB54" s="7"/>
    </row>
    <row r="55" spans="1:28" ht="15" x14ac:dyDescent="0.25">
      <c r="A55" s="145"/>
      <c r="B55" s="35" t="s">
        <v>73</v>
      </c>
      <c r="C55" s="145"/>
      <c r="D55" s="36">
        <v>2.4929999999999999</v>
      </c>
      <c r="E55" s="145"/>
      <c r="F55" s="145"/>
      <c r="G55" s="145"/>
      <c r="H55" s="37" t="s">
        <v>41</v>
      </c>
      <c r="I55" s="37" t="s">
        <v>55</v>
      </c>
      <c r="J55" s="145"/>
      <c r="K55" s="7"/>
      <c r="L55" s="7"/>
      <c r="M55" s="7"/>
      <c r="N55" s="7"/>
      <c r="O55" s="7"/>
      <c r="P55" s="7"/>
      <c r="Q55" s="7"/>
      <c r="R55" s="7"/>
      <c r="S55" s="7"/>
      <c r="T55" s="7"/>
      <c r="U55" s="7"/>
      <c r="V55" s="7"/>
      <c r="W55" s="7"/>
      <c r="X55" s="7"/>
      <c r="Y55" s="7"/>
      <c r="Z55" s="7"/>
      <c r="AA55" s="7"/>
      <c r="AB55" s="7"/>
    </row>
    <row r="56" spans="1:28" ht="15" x14ac:dyDescent="0.25">
      <c r="A56" s="145"/>
      <c r="B56" s="35" t="s">
        <v>122</v>
      </c>
      <c r="C56" s="145"/>
      <c r="D56" s="36">
        <v>7.95</v>
      </c>
      <c r="E56" s="145"/>
      <c r="F56" s="145"/>
      <c r="G56" s="145"/>
      <c r="H56" s="37" t="s">
        <v>41</v>
      </c>
      <c r="I56" s="37" t="s">
        <v>123</v>
      </c>
      <c r="J56" s="145"/>
      <c r="K56" s="7"/>
      <c r="L56" s="7"/>
      <c r="M56" s="7"/>
      <c r="N56" s="7"/>
      <c r="O56" s="7"/>
      <c r="P56" s="7"/>
      <c r="Q56" s="7"/>
      <c r="R56" s="7"/>
      <c r="S56" s="7"/>
      <c r="T56" s="7"/>
      <c r="U56" s="7"/>
      <c r="V56" s="7"/>
      <c r="W56" s="7"/>
      <c r="X56" s="7"/>
      <c r="Y56" s="7"/>
      <c r="Z56" s="7"/>
      <c r="AA56" s="7"/>
      <c r="AB56" s="7"/>
    </row>
    <row r="57" spans="1:28" ht="15" x14ac:dyDescent="0.25">
      <c r="A57" s="145"/>
      <c r="B57" s="35" t="s">
        <v>124</v>
      </c>
      <c r="C57" s="145"/>
      <c r="D57" s="36">
        <v>2.0099999999999998</v>
      </c>
      <c r="E57" s="145"/>
      <c r="F57" s="145"/>
      <c r="G57" s="145"/>
      <c r="H57" s="37" t="s">
        <v>41</v>
      </c>
      <c r="I57" s="37" t="s">
        <v>125</v>
      </c>
      <c r="J57" s="145"/>
      <c r="K57" s="7"/>
      <c r="L57" s="7"/>
      <c r="M57" s="7"/>
      <c r="N57" s="7"/>
      <c r="O57" s="7"/>
      <c r="P57" s="7"/>
      <c r="Q57" s="7"/>
      <c r="R57" s="7"/>
      <c r="S57" s="7"/>
      <c r="T57" s="7"/>
      <c r="U57" s="7"/>
      <c r="V57" s="7"/>
      <c r="W57" s="7"/>
      <c r="X57" s="7"/>
      <c r="Y57" s="7"/>
      <c r="Z57" s="7"/>
      <c r="AA57" s="7"/>
      <c r="AB57" s="7"/>
    </row>
    <row r="58" spans="1:28" ht="15" x14ac:dyDescent="0.25">
      <c r="A58" s="145"/>
      <c r="B58" s="35" t="s">
        <v>126</v>
      </c>
      <c r="C58" s="145"/>
      <c r="D58" s="36">
        <v>1.66</v>
      </c>
      <c r="E58" s="145"/>
      <c r="F58" s="145"/>
      <c r="G58" s="145"/>
      <c r="H58" s="37" t="s">
        <v>41</v>
      </c>
      <c r="I58" s="37" t="s">
        <v>125</v>
      </c>
      <c r="J58" s="145"/>
      <c r="K58" s="7"/>
      <c r="L58" s="7"/>
      <c r="M58" s="7"/>
      <c r="N58" s="7"/>
      <c r="O58" s="7"/>
      <c r="P58" s="7"/>
      <c r="Q58" s="7"/>
      <c r="R58" s="7"/>
      <c r="S58" s="7"/>
      <c r="T58" s="7"/>
      <c r="U58" s="7"/>
      <c r="V58" s="7"/>
      <c r="W58" s="7"/>
      <c r="X58" s="7"/>
      <c r="Y58" s="7"/>
      <c r="Z58" s="7"/>
      <c r="AA58" s="7"/>
      <c r="AB58" s="7"/>
    </row>
    <row r="59" spans="1:28" ht="15" x14ac:dyDescent="0.25">
      <c r="A59" s="145"/>
      <c r="B59" s="35" t="s">
        <v>127</v>
      </c>
      <c r="C59" s="145"/>
      <c r="D59" s="36">
        <v>13.7</v>
      </c>
      <c r="E59" s="145"/>
      <c r="F59" s="145"/>
      <c r="G59" s="145"/>
      <c r="H59" s="37">
        <v>7093</v>
      </c>
      <c r="I59" s="37" t="s">
        <v>128</v>
      </c>
      <c r="J59" s="145"/>
      <c r="K59" s="7"/>
      <c r="L59" s="7"/>
      <c r="M59" s="7"/>
      <c r="N59" s="7"/>
      <c r="O59" s="7"/>
      <c r="P59" s="7"/>
      <c r="Q59" s="7"/>
      <c r="R59" s="7"/>
      <c r="S59" s="7"/>
      <c r="T59" s="7"/>
      <c r="U59" s="7"/>
      <c r="V59" s="7"/>
      <c r="W59" s="7"/>
      <c r="X59" s="7"/>
      <c r="Y59" s="7"/>
      <c r="Z59" s="7"/>
      <c r="AA59" s="7"/>
      <c r="AB59" s="7"/>
    </row>
    <row r="60" spans="1:28" ht="15" x14ac:dyDescent="0.25">
      <c r="A60" s="146"/>
      <c r="B60" s="35" t="s">
        <v>129</v>
      </c>
      <c r="C60" s="146"/>
      <c r="D60" s="36">
        <v>5.2</v>
      </c>
      <c r="E60" s="146"/>
      <c r="F60" s="146"/>
      <c r="G60" s="146"/>
      <c r="H60" s="37">
        <v>19763</v>
      </c>
      <c r="I60" s="37" t="s">
        <v>130</v>
      </c>
      <c r="J60" s="146"/>
      <c r="K60" s="7"/>
      <c r="L60" s="7"/>
      <c r="M60" s="7"/>
      <c r="N60" s="7"/>
      <c r="O60" s="7"/>
      <c r="P60" s="7"/>
      <c r="Q60" s="7"/>
      <c r="R60" s="7"/>
      <c r="S60" s="7"/>
      <c r="T60" s="7"/>
      <c r="U60" s="7"/>
      <c r="V60" s="7"/>
      <c r="W60" s="7"/>
      <c r="X60" s="7"/>
      <c r="Y60" s="7"/>
      <c r="Z60" s="7"/>
      <c r="AA60" s="7"/>
      <c r="AB60" s="7"/>
    </row>
    <row r="61" spans="1:28" ht="15" x14ac:dyDescent="0.25">
      <c r="A61" s="144" t="s">
        <v>131</v>
      </c>
      <c r="B61" s="35" t="s">
        <v>132</v>
      </c>
      <c r="C61" s="147" t="s">
        <v>133</v>
      </c>
      <c r="D61" s="36">
        <v>1.9</v>
      </c>
      <c r="E61" s="147">
        <v>4744</v>
      </c>
      <c r="F61" s="147">
        <v>1643</v>
      </c>
      <c r="G61" s="147">
        <f>MIN(E61:F79)</f>
        <v>1643</v>
      </c>
      <c r="H61" s="37" t="s">
        <v>41</v>
      </c>
      <c r="I61" s="37" t="s">
        <v>134</v>
      </c>
      <c r="J61" s="149" t="s">
        <v>135</v>
      </c>
      <c r="K61" s="7"/>
      <c r="L61" s="7"/>
      <c r="M61" s="7"/>
      <c r="N61" s="7"/>
      <c r="O61" s="7"/>
      <c r="P61" s="7"/>
      <c r="Q61" s="7"/>
      <c r="R61" s="7"/>
      <c r="S61" s="7"/>
      <c r="T61" s="7"/>
      <c r="U61" s="7"/>
      <c r="V61" s="7"/>
      <c r="W61" s="7"/>
      <c r="X61" s="7"/>
      <c r="Y61" s="7"/>
      <c r="Z61" s="7"/>
      <c r="AA61" s="7"/>
      <c r="AB61" s="7"/>
    </row>
    <row r="62" spans="1:28" ht="15" x14ac:dyDescent="0.25">
      <c r="A62" s="145"/>
      <c r="B62" s="35" t="s">
        <v>136</v>
      </c>
      <c r="C62" s="145"/>
      <c r="D62" s="36">
        <v>4.59</v>
      </c>
      <c r="E62" s="145"/>
      <c r="F62" s="145"/>
      <c r="G62" s="145"/>
      <c r="H62" s="37" t="s">
        <v>41</v>
      </c>
      <c r="I62" s="37" t="s">
        <v>57</v>
      </c>
      <c r="J62" s="145"/>
      <c r="K62" s="7"/>
      <c r="L62" s="7"/>
      <c r="M62" s="7"/>
      <c r="N62" s="7"/>
      <c r="O62" s="7"/>
      <c r="P62" s="7"/>
      <c r="Q62" s="7"/>
      <c r="R62" s="7"/>
      <c r="S62" s="7"/>
      <c r="T62" s="7"/>
      <c r="U62" s="7"/>
      <c r="V62" s="7"/>
      <c r="W62" s="7"/>
      <c r="X62" s="7"/>
      <c r="Y62" s="7"/>
      <c r="Z62" s="7"/>
      <c r="AA62" s="7"/>
      <c r="AB62" s="7"/>
    </row>
    <row r="63" spans="1:28" ht="15" x14ac:dyDescent="0.25">
      <c r="A63" s="145"/>
      <c r="B63" s="35" t="s">
        <v>137</v>
      </c>
      <c r="C63" s="145"/>
      <c r="D63" s="36">
        <v>1.25</v>
      </c>
      <c r="E63" s="145"/>
      <c r="F63" s="145"/>
      <c r="G63" s="145"/>
      <c r="H63" s="37" t="s">
        <v>41</v>
      </c>
      <c r="I63" s="37" t="s">
        <v>72</v>
      </c>
      <c r="J63" s="145"/>
      <c r="K63" s="7"/>
      <c r="L63" s="7"/>
      <c r="M63" s="7"/>
      <c r="N63" s="7"/>
      <c r="O63" s="7"/>
      <c r="P63" s="7"/>
      <c r="Q63" s="7"/>
      <c r="R63" s="7"/>
      <c r="S63" s="7"/>
      <c r="T63" s="7"/>
      <c r="U63" s="7"/>
      <c r="V63" s="7"/>
      <c r="W63" s="7"/>
      <c r="X63" s="7"/>
      <c r="Y63" s="7"/>
      <c r="Z63" s="7"/>
      <c r="AA63" s="7"/>
      <c r="AB63" s="7"/>
    </row>
    <row r="64" spans="1:28" ht="15" x14ac:dyDescent="0.25">
      <c r="A64" s="145"/>
      <c r="B64" s="35" t="s">
        <v>138</v>
      </c>
      <c r="C64" s="145"/>
      <c r="D64" s="36">
        <v>9.5500000000000007</v>
      </c>
      <c r="E64" s="145"/>
      <c r="F64" s="145"/>
      <c r="G64" s="145"/>
      <c r="H64" s="37" t="s">
        <v>41</v>
      </c>
      <c r="I64" s="37" t="s">
        <v>139</v>
      </c>
      <c r="J64" s="145"/>
      <c r="K64" s="7"/>
      <c r="L64" s="7"/>
      <c r="M64" s="7"/>
      <c r="N64" s="7"/>
      <c r="O64" s="7"/>
      <c r="P64" s="7"/>
      <c r="Q64" s="7"/>
      <c r="R64" s="7"/>
      <c r="S64" s="7"/>
      <c r="T64" s="7"/>
      <c r="U64" s="7"/>
      <c r="V64" s="7"/>
      <c r="W64" s="7"/>
      <c r="X64" s="7"/>
      <c r="Y64" s="7"/>
      <c r="Z64" s="7"/>
      <c r="AA64" s="7"/>
      <c r="AB64" s="7"/>
    </row>
    <row r="65" spans="1:28" ht="15" x14ac:dyDescent="0.25">
      <c r="A65" s="145"/>
      <c r="B65" s="35" t="s">
        <v>140</v>
      </c>
      <c r="C65" s="145"/>
      <c r="D65" s="36">
        <v>6.52</v>
      </c>
      <c r="E65" s="145"/>
      <c r="F65" s="145"/>
      <c r="G65" s="145"/>
      <c r="H65" s="37" t="s">
        <v>41</v>
      </c>
      <c r="I65" s="37" t="s">
        <v>100</v>
      </c>
      <c r="J65" s="145"/>
      <c r="K65" s="7"/>
      <c r="L65" s="7"/>
      <c r="M65" s="7"/>
      <c r="N65" s="7"/>
      <c r="O65" s="7"/>
      <c r="P65" s="7"/>
      <c r="Q65" s="7"/>
      <c r="R65" s="7"/>
      <c r="S65" s="7"/>
      <c r="T65" s="7"/>
      <c r="U65" s="7"/>
      <c r="V65" s="7"/>
      <c r="W65" s="7"/>
      <c r="X65" s="7"/>
      <c r="Y65" s="7"/>
      <c r="Z65" s="7"/>
      <c r="AA65" s="7"/>
      <c r="AB65" s="7"/>
    </row>
    <row r="66" spans="1:28" ht="15" x14ac:dyDescent="0.25">
      <c r="A66" s="145"/>
      <c r="B66" s="35" t="s">
        <v>141</v>
      </c>
      <c r="C66" s="145"/>
      <c r="D66" s="36">
        <v>1.1399999999999999</v>
      </c>
      <c r="E66" s="145"/>
      <c r="F66" s="145"/>
      <c r="G66" s="145"/>
      <c r="H66" s="37" t="s">
        <v>41</v>
      </c>
      <c r="I66" s="37" t="s">
        <v>142</v>
      </c>
      <c r="J66" s="145"/>
      <c r="K66" s="7"/>
      <c r="L66" s="7"/>
      <c r="M66" s="7"/>
      <c r="N66" s="7"/>
      <c r="O66" s="7"/>
      <c r="P66" s="7"/>
      <c r="Q66" s="7"/>
      <c r="R66" s="7"/>
      <c r="S66" s="7"/>
      <c r="T66" s="7"/>
      <c r="U66" s="7"/>
      <c r="V66" s="7"/>
      <c r="W66" s="7"/>
      <c r="X66" s="7"/>
      <c r="Y66" s="7"/>
      <c r="Z66" s="7"/>
      <c r="AA66" s="7"/>
      <c r="AB66" s="7"/>
    </row>
    <row r="67" spans="1:28" ht="15" x14ac:dyDescent="0.25">
      <c r="A67" s="145"/>
      <c r="B67" s="35" t="s">
        <v>143</v>
      </c>
      <c r="C67" s="145"/>
      <c r="D67" s="36">
        <v>4.59</v>
      </c>
      <c r="E67" s="145"/>
      <c r="F67" s="145"/>
      <c r="G67" s="145"/>
      <c r="H67" s="37" t="s">
        <v>41</v>
      </c>
      <c r="I67" s="37" t="s">
        <v>89</v>
      </c>
      <c r="J67" s="145"/>
      <c r="K67" s="7"/>
      <c r="L67" s="7"/>
      <c r="M67" s="7"/>
      <c r="N67" s="7"/>
      <c r="O67" s="7"/>
      <c r="P67" s="7"/>
      <c r="Q67" s="7"/>
      <c r="R67" s="7"/>
      <c r="S67" s="7"/>
      <c r="T67" s="7"/>
      <c r="U67" s="7"/>
      <c r="V67" s="7"/>
      <c r="W67" s="7"/>
      <c r="X67" s="7"/>
      <c r="Y67" s="7"/>
      <c r="Z67" s="7"/>
      <c r="AA67" s="7"/>
      <c r="AB67" s="7"/>
    </row>
    <row r="68" spans="1:28" ht="15" x14ac:dyDescent="0.25">
      <c r="A68" s="145"/>
      <c r="B68" s="35" t="s">
        <v>144</v>
      </c>
      <c r="C68" s="145"/>
      <c r="D68" s="36">
        <v>0.9</v>
      </c>
      <c r="E68" s="145"/>
      <c r="F68" s="145"/>
      <c r="G68" s="145"/>
      <c r="H68" s="37" t="s">
        <v>41</v>
      </c>
      <c r="I68" s="37" t="s">
        <v>145</v>
      </c>
      <c r="J68" s="145"/>
      <c r="K68" s="7"/>
      <c r="L68" s="7"/>
      <c r="M68" s="7"/>
      <c r="N68" s="7"/>
      <c r="O68" s="7"/>
      <c r="P68" s="7"/>
      <c r="Q68" s="7"/>
      <c r="R68" s="7"/>
      <c r="S68" s="7"/>
      <c r="T68" s="7"/>
      <c r="U68" s="7"/>
      <c r="V68" s="7"/>
      <c r="W68" s="7"/>
      <c r="X68" s="7"/>
      <c r="Y68" s="7"/>
      <c r="Z68" s="7"/>
      <c r="AA68" s="7"/>
      <c r="AB68" s="7"/>
    </row>
    <row r="69" spans="1:28" ht="15" x14ac:dyDescent="0.25">
      <c r="A69" s="145"/>
      <c r="B69" s="35" t="s">
        <v>146</v>
      </c>
      <c r="C69" s="145"/>
      <c r="D69" s="36">
        <v>0.9</v>
      </c>
      <c r="E69" s="145"/>
      <c r="F69" s="145"/>
      <c r="G69" s="145"/>
      <c r="H69" s="37" t="s">
        <v>147</v>
      </c>
      <c r="I69" s="37" t="s">
        <v>148</v>
      </c>
      <c r="J69" s="145"/>
      <c r="K69" s="7"/>
      <c r="L69" s="7"/>
      <c r="M69" s="7"/>
      <c r="N69" s="7"/>
      <c r="O69" s="7"/>
      <c r="P69" s="7"/>
      <c r="Q69" s="7"/>
      <c r="R69" s="7"/>
      <c r="S69" s="7"/>
      <c r="T69" s="7"/>
      <c r="U69" s="7"/>
      <c r="V69" s="7"/>
      <c r="W69" s="7"/>
      <c r="X69" s="7"/>
      <c r="Y69" s="7"/>
      <c r="Z69" s="7"/>
      <c r="AA69" s="7"/>
      <c r="AB69" s="7"/>
    </row>
    <row r="70" spans="1:28" ht="15" x14ac:dyDescent="0.25">
      <c r="A70" s="145"/>
      <c r="B70" s="35" t="s">
        <v>149</v>
      </c>
      <c r="C70" s="145"/>
      <c r="D70" s="36">
        <v>17.3</v>
      </c>
      <c r="E70" s="145"/>
      <c r="F70" s="145"/>
      <c r="G70" s="145"/>
      <c r="H70" s="37">
        <v>19763</v>
      </c>
      <c r="I70" s="37">
        <v>10334</v>
      </c>
      <c r="J70" s="145"/>
      <c r="K70" s="7"/>
      <c r="L70" s="7"/>
      <c r="M70" s="7"/>
      <c r="N70" s="7"/>
      <c r="O70" s="7"/>
      <c r="P70" s="7"/>
      <c r="Q70" s="7"/>
      <c r="R70" s="7"/>
      <c r="S70" s="7"/>
      <c r="T70" s="7"/>
      <c r="U70" s="7"/>
      <c r="V70" s="7"/>
      <c r="W70" s="7"/>
      <c r="X70" s="7"/>
      <c r="Y70" s="7"/>
      <c r="Z70" s="7"/>
      <c r="AA70" s="7"/>
      <c r="AB70" s="7"/>
    </row>
    <row r="71" spans="1:28" ht="15" x14ac:dyDescent="0.25">
      <c r="A71" s="145"/>
      <c r="B71" s="35" t="s">
        <v>132</v>
      </c>
      <c r="C71" s="145"/>
      <c r="D71" s="36">
        <v>1.25</v>
      </c>
      <c r="E71" s="145"/>
      <c r="F71" s="145"/>
      <c r="G71" s="145"/>
      <c r="H71" s="37" t="s">
        <v>41</v>
      </c>
      <c r="I71" s="37" t="s">
        <v>134</v>
      </c>
      <c r="J71" s="145"/>
      <c r="K71" s="7"/>
      <c r="L71" s="7"/>
      <c r="M71" s="7"/>
      <c r="N71" s="7"/>
      <c r="O71" s="7"/>
      <c r="P71" s="7"/>
      <c r="Q71" s="7"/>
      <c r="R71" s="7"/>
      <c r="S71" s="7"/>
      <c r="T71" s="7"/>
      <c r="U71" s="7"/>
      <c r="V71" s="7"/>
      <c r="W71" s="7"/>
      <c r="X71" s="7"/>
      <c r="Y71" s="7"/>
      <c r="Z71" s="7"/>
      <c r="AA71" s="7"/>
      <c r="AB71" s="7"/>
    </row>
    <row r="72" spans="1:28" ht="15" x14ac:dyDescent="0.25">
      <c r="A72" s="145"/>
      <c r="B72" s="35" t="s">
        <v>136</v>
      </c>
      <c r="C72" s="145"/>
      <c r="D72" s="36">
        <v>3</v>
      </c>
      <c r="E72" s="145"/>
      <c r="F72" s="145"/>
      <c r="G72" s="145"/>
      <c r="H72" s="37" t="s">
        <v>41</v>
      </c>
      <c r="I72" s="37" t="s">
        <v>57</v>
      </c>
      <c r="J72" s="145"/>
      <c r="K72" s="7"/>
      <c r="L72" s="7"/>
      <c r="M72" s="7"/>
      <c r="N72" s="7"/>
      <c r="O72" s="7"/>
      <c r="P72" s="7"/>
      <c r="Q72" s="7"/>
      <c r="R72" s="7"/>
      <c r="S72" s="7"/>
      <c r="T72" s="7"/>
      <c r="U72" s="7"/>
      <c r="V72" s="7"/>
      <c r="W72" s="7"/>
      <c r="X72" s="7"/>
      <c r="Y72" s="7"/>
      <c r="Z72" s="7"/>
      <c r="AA72" s="7"/>
      <c r="AB72" s="7"/>
    </row>
    <row r="73" spans="1:28" ht="15" x14ac:dyDescent="0.25">
      <c r="A73" s="145"/>
      <c r="B73" s="35" t="s">
        <v>137</v>
      </c>
      <c r="C73" s="145"/>
      <c r="D73" s="36">
        <v>0.85</v>
      </c>
      <c r="E73" s="145"/>
      <c r="F73" s="145"/>
      <c r="G73" s="145"/>
      <c r="H73" s="37" t="s">
        <v>41</v>
      </c>
      <c r="I73" s="37" t="s">
        <v>72</v>
      </c>
      <c r="J73" s="145"/>
      <c r="K73" s="7"/>
      <c r="L73" s="7"/>
      <c r="M73" s="7"/>
      <c r="N73" s="7"/>
      <c r="O73" s="7"/>
      <c r="P73" s="7"/>
      <c r="Q73" s="7"/>
      <c r="R73" s="7"/>
      <c r="S73" s="7"/>
      <c r="T73" s="7"/>
      <c r="U73" s="7"/>
      <c r="V73" s="7"/>
      <c r="W73" s="7"/>
      <c r="X73" s="7"/>
      <c r="Y73" s="7"/>
      <c r="Z73" s="7"/>
      <c r="AA73" s="7"/>
      <c r="AB73" s="7"/>
    </row>
    <row r="74" spans="1:28" ht="15" x14ac:dyDescent="0.25">
      <c r="A74" s="145"/>
      <c r="B74" s="35" t="s">
        <v>138</v>
      </c>
      <c r="C74" s="145"/>
      <c r="D74" s="36">
        <v>6.35</v>
      </c>
      <c r="E74" s="145"/>
      <c r="F74" s="145"/>
      <c r="G74" s="145"/>
      <c r="H74" s="37" t="s">
        <v>41</v>
      </c>
      <c r="I74" s="37" t="s">
        <v>139</v>
      </c>
      <c r="J74" s="145"/>
      <c r="K74" s="7"/>
      <c r="L74" s="7"/>
      <c r="M74" s="7"/>
      <c r="N74" s="7"/>
      <c r="O74" s="7"/>
      <c r="P74" s="7"/>
      <c r="Q74" s="7"/>
      <c r="R74" s="7"/>
      <c r="S74" s="7"/>
      <c r="T74" s="7"/>
      <c r="U74" s="7"/>
      <c r="V74" s="7"/>
      <c r="W74" s="7"/>
      <c r="X74" s="7"/>
      <c r="Y74" s="7"/>
      <c r="Z74" s="7"/>
      <c r="AA74" s="7"/>
      <c r="AB74" s="7"/>
    </row>
    <row r="75" spans="1:28" ht="15" x14ac:dyDescent="0.25">
      <c r="A75" s="145"/>
      <c r="B75" s="35" t="s">
        <v>140</v>
      </c>
      <c r="C75" s="145"/>
      <c r="D75" s="36">
        <v>6</v>
      </c>
      <c r="E75" s="145"/>
      <c r="F75" s="145"/>
      <c r="G75" s="145"/>
      <c r="H75" s="37" t="s">
        <v>41</v>
      </c>
      <c r="I75" s="37" t="s">
        <v>100</v>
      </c>
      <c r="J75" s="145"/>
      <c r="K75" s="7"/>
      <c r="L75" s="7"/>
      <c r="M75" s="7"/>
      <c r="N75" s="7"/>
      <c r="O75" s="7"/>
      <c r="P75" s="7"/>
      <c r="Q75" s="7"/>
      <c r="R75" s="7"/>
      <c r="S75" s="7"/>
      <c r="T75" s="7"/>
      <c r="U75" s="7"/>
      <c r="V75" s="7"/>
      <c r="W75" s="7"/>
      <c r="X75" s="7"/>
      <c r="Y75" s="7"/>
      <c r="Z75" s="7"/>
      <c r="AA75" s="7"/>
      <c r="AB75" s="7"/>
    </row>
    <row r="76" spans="1:28" ht="15" x14ac:dyDescent="0.25">
      <c r="A76" s="145"/>
      <c r="B76" s="35" t="s">
        <v>143</v>
      </c>
      <c r="C76" s="145"/>
      <c r="D76" s="36">
        <v>3</v>
      </c>
      <c r="E76" s="145"/>
      <c r="F76" s="145"/>
      <c r="G76" s="145"/>
      <c r="H76" s="37" t="s">
        <v>41</v>
      </c>
      <c r="I76" s="37" t="s">
        <v>89</v>
      </c>
      <c r="J76" s="145"/>
      <c r="K76" s="7"/>
      <c r="L76" s="7"/>
      <c r="M76" s="7"/>
      <c r="N76" s="7"/>
      <c r="O76" s="7"/>
      <c r="P76" s="7"/>
      <c r="Q76" s="7"/>
      <c r="R76" s="7"/>
      <c r="S76" s="7"/>
      <c r="T76" s="7"/>
      <c r="U76" s="7"/>
      <c r="V76" s="7"/>
      <c r="W76" s="7"/>
      <c r="X76" s="7"/>
      <c r="Y76" s="7"/>
      <c r="Z76" s="7"/>
      <c r="AA76" s="7"/>
      <c r="AB76" s="7"/>
    </row>
    <row r="77" spans="1:28" ht="15" x14ac:dyDescent="0.25">
      <c r="A77" s="145"/>
      <c r="B77" s="35" t="s">
        <v>150</v>
      </c>
      <c r="C77" s="145"/>
      <c r="D77" s="36">
        <v>2</v>
      </c>
      <c r="E77" s="145"/>
      <c r="F77" s="145"/>
      <c r="G77" s="145"/>
      <c r="H77" s="37" t="s">
        <v>41</v>
      </c>
      <c r="I77" s="37" t="s">
        <v>61</v>
      </c>
      <c r="J77" s="145"/>
      <c r="K77" s="7"/>
      <c r="L77" s="7"/>
      <c r="M77" s="7"/>
      <c r="N77" s="7"/>
      <c r="O77" s="7"/>
      <c r="P77" s="7"/>
      <c r="Q77" s="7"/>
      <c r="R77" s="7"/>
      <c r="S77" s="7"/>
      <c r="T77" s="7"/>
      <c r="U77" s="7"/>
      <c r="V77" s="7"/>
      <c r="W77" s="7"/>
      <c r="X77" s="7"/>
      <c r="Y77" s="7"/>
      <c r="Z77" s="7"/>
      <c r="AA77" s="7"/>
      <c r="AB77" s="7"/>
    </row>
    <row r="78" spans="1:28" ht="15" x14ac:dyDescent="0.25">
      <c r="A78" s="145"/>
      <c r="B78" s="35" t="s">
        <v>151</v>
      </c>
      <c r="C78" s="145"/>
      <c r="D78" s="36">
        <v>1.55</v>
      </c>
      <c r="E78" s="145"/>
      <c r="F78" s="145"/>
      <c r="G78" s="145"/>
      <c r="H78" s="37" t="s">
        <v>41</v>
      </c>
      <c r="I78" s="37" t="s">
        <v>152</v>
      </c>
      <c r="J78" s="145"/>
      <c r="K78" s="7"/>
      <c r="L78" s="7"/>
      <c r="M78" s="7"/>
      <c r="N78" s="7"/>
      <c r="O78" s="7"/>
      <c r="P78" s="7"/>
      <c r="Q78" s="7"/>
      <c r="R78" s="7"/>
      <c r="S78" s="7"/>
      <c r="T78" s="7"/>
      <c r="U78" s="7"/>
      <c r="V78" s="7"/>
      <c r="W78" s="7"/>
      <c r="X78" s="7"/>
      <c r="Y78" s="7"/>
      <c r="Z78" s="7"/>
      <c r="AA78" s="7"/>
      <c r="AB78" s="7"/>
    </row>
    <row r="79" spans="1:28" ht="15" x14ac:dyDescent="0.25">
      <c r="A79" s="146"/>
      <c r="B79" s="35" t="s">
        <v>144</v>
      </c>
      <c r="C79" s="146"/>
      <c r="D79" s="36">
        <v>0.6</v>
      </c>
      <c r="E79" s="146"/>
      <c r="F79" s="146"/>
      <c r="G79" s="146"/>
      <c r="H79" s="37" t="s">
        <v>41</v>
      </c>
      <c r="I79" s="37" t="s">
        <v>145</v>
      </c>
      <c r="J79" s="146"/>
      <c r="K79" s="7"/>
      <c r="L79" s="7"/>
      <c r="M79" s="7"/>
      <c r="N79" s="7"/>
      <c r="O79" s="7"/>
      <c r="P79" s="7"/>
      <c r="Q79" s="7"/>
      <c r="R79" s="7"/>
      <c r="S79" s="7"/>
      <c r="T79" s="7"/>
      <c r="U79" s="7"/>
      <c r="V79" s="7"/>
      <c r="W79" s="7"/>
      <c r="X79" s="7"/>
      <c r="Y79" s="7"/>
      <c r="Z79" s="7"/>
      <c r="AA79" s="7"/>
      <c r="AB79" s="7"/>
    </row>
    <row r="80" spans="1:28" ht="15" x14ac:dyDescent="0.25">
      <c r="A80" s="144" t="s">
        <v>153</v>
      </c>
      <c r="B80" s="35" t="s">
        <v>154</v>
      </c>
      <c r="C80" s="147" t="s">
        <v>155</v>
      </c>
      <c r="D80" s="36">
        <v>1.8</v>
      </c>
      <c r="E80" s="147">
        <v>4892</v>
      </c>
      <c r="F80" s="147">
        <v>2886</v>
      </c>
      <c r="G80" s="147">
        <f>MIN(E80:F87)</f>
        <v>2886</v>
      </c>
      <c r="H80" s="37">
        <v>6614</v>
      </c>
      <c r="I80" s="37" t="s">
        <v>156</v>
      </c>
      <c r="J80" s="149" t="s">
        <v>157</v>
      </c>
      <c r="K80" s="7"/>
      <c r="L80" s="7"/>
      <c r="M80" s="7"/>
      <c r="N80" s="7"/>
      <c r="O80" s="7"/>
      <c r="P80" s="7"/>
      <c r="Q80" s="7"/>
      <c r="R80" s="7"/>
      <c r="S80" s="7"/>
      <c r="T80" s="7"/>
      <c r="U80" s="7"/>
      <c r="V80" s="7"/>
      <c r="W80" s="7"/>
      <c r="X80" s="7"/>
      <c r="Y80" s="7"/>
      <c r="Z80" s="7"/>
      <c r="AA80" s="7"/>
      <c r="AB80" s="7"/>
    </row>
    <row r="81" spans="1:28" ht="15" x14ac:dyDescent="0.25">
      <c r="A81" s="145"/>
      <c r="B81" s="35" t="s">
        <v>158</v>
      </c>
      <c r="C81" s="145"/>
      <c r="D81" s="36">
        <v>0.63800000000000001</v>
      </c>
      <c r="E81" s="145"/>
      <c r="F81" s="145"/>
      <c r="G81" s="145"/>
      <c r="H81" s="37" t="s">
        <v>159</v>
      </c>
      <c r="I81" s="37" t="s">
        <v>160</v>
      </c>
      <c r="J81" s="145"/>
      <c r="K81" s="7"/>
      <c r="L81" s="7"/>
      <c r="M81" s="7"/>
      <c r="N81" s="7"/>
      <c r="O81" s="7"/>
      <c r="P81" s="7"/>
      <c r="Q81" s="7"/>
      <c r="R81" s="7"/>
      <c r="S81" s="7"/>
      <c r="T81" s="7"/>
      <c r="U81" s="7"/>
      <c r="V81" s="7"/>
      <c r="W81" s="7"/>
      <c r="X81" s="7"/>
      <c r="Y81" s="7"/>
      <c r="Z81" s="7"/>
      <c r="AA81" s="7"/>
      <c r="AB81" s="7"/>
    </row>
    <row r="82" spans="1:28" ht="15" x14ac:dyDescent="0.25">
      <c r="A82" s="145"/>
      <c r="B82" s="35" t="s">
        <v>161</v>
      </c>
      <c r="C82" s="145"/>
      <c r="D82" s="36">
        <v>1.6</v>
      </c>
      <c r="E82" s="145"/>
      <c r="F82" s="145"/>
      <c r="G82" s="145"/>
      <c r="H82" s="37">
        <v>6614</v>
      </c>
      <c r="I82" s="37" t="s">
        <v>162</v>
      </c>
      <c r="J82" s="145"/>
      <c r="K82" s="7"/>
      <c r="L82" s="7"/>
      <c r="M82" s="7"/>
      <c r="N82" s="7"/>
      <c r="O82" s="7"/>
      <c r="P82" s="7"/>
      <c r="Q82" s="7"/>
      <c r="R82" s="7"/>
      <c r="S82" s="7"/>
      <c r="T82" s="7"/>
      <c r="U82" s="7"/>
      <c r="V82" s="7"/>
      <c r="W82" s="7"/>
      <c r="X82" s="7"/>
      <c r="Y82" s="7"/>
      <c r="Z82" s="7"/>
      <c r="AA82" s="7"/>
      <c r="AB82" s="7"/>
    </row>
    <row r="83" spans="1:28" ht="15" x14ac:dyDescent="0.25">
      <c r="A83" s="145"/>
      <c r="B83" s="35" t="s">
        <v>163</v>
      </c>
      <c r="C83" s="145"/>
      <c r="D83" s="36">
        <v>0.35499999999999998</v>
      </c>
      <c r="E83" s="145"/>
      <c r="F83" s="145"/>
      <c r="G83" s="145"/>
      <c r="H83" s="37">
        <v>6614</v>
      </c>
      <c r="I83" s="37" t="s">
        <v>164</v>
      </c>
      <c r="J83" s="145"/>
      <c r="K83" s="7"/>
      <c r="L83" s="7"/>
      <c r="M83" s="7"/>
      <c r="N83" s="7"/>
      <c r="O83" s="7"/>
      <c r="P83" s="7"/>
      <c r="Q83" s="7"/>
      <c r="R83" s="7"/>
      <c r="S83" s="7"/>
      <c r="T83" s="7"/>
      <c r="U83" s="7"/>
      <c r="V83" s="7"/>
      <c r="W83" s="7"/>
      <c r="X83" s="7"/>
      <c r="Y83" s="7"/>
      <c r="Z83" s="7"/>
      <c r="AA83" s="7"/>
      <c r="AB83" s="7"/>
    </row>
    <row r="84" spans="1:28" ht="15" x14ac:dyDescent="0.25">
      <c r="A84" s="145"/>
      <c r="B84" s="35" t="s">
        <v>165</v>
      </c>
      <c r="C84" s="145"/>
      <c r="D84" s="36">
        <v>0.16</v>
      </c>
      <c r="E84" s="145"/>
      <c r="F84" s="145"/>
      <c r="G84" s="145"/>
      <c r="H84" s="37">
        <v>6614</v>
      </c>
      <c r="I84" s="37" t="s">
        <v>166</v>
      </c>
      <c r="J84" s="145"/>
      <c r="K84" s="7"/>
      <c r="L84" s="7"/>
      <c r="M84" s="7"/>
      <c r="N84" s="7"/>
      <c r="O84" s="7"/>
      <c r="P84" s="7"/>
      <c r="Q84" s="7"/>
      <c r="R84" s="7"/>
      <c r="S84" s="7"/>
      <c r="T84" s="7"/>
      <c r="U84" s="7"/>
      <c r="V84" s="7"/>
      <c r="W84" s="7"/>
      <c r="X84" s="7"/>
      <c r="Y84" s="7"/>
      <c r="Z84" s="7"/>
      <c r="AA84" s="7"/>
      <c r="AB84" s="7"/>
    </row>
    <row r="85" spans="1:28" ht="15" x14ac:dyDescent="0.25">
      <c r="A85" s="145"/>
      <c r="B85" s="35" t="s">
        <v>165</v>
      </c>
      <c r="C85" s="145"/>
      <c r="D85" s="36">
        <v>0.1</v>
      </c>
      <c r="E85" s="145"/>
      <c r="F85" s="145"/>
      <c r="G85" s="145"/>
      <c r="H85" s="37">
        <v>6614</v>
      </c>
      <c r="I85" s="37" t="s">
        <v>167</v>
      </c>
      <c r="J85" s="145"/>
      <c r="K85" s="7"/>
      <c r="L85" s="7"/>
      <c r="M85" s="7"/>
      <c r="N85" s="7"/>
      <c r="O85" s="7"/>
      <c r="P85" s="7"/>
      <c r="Q85" s="7"/>
      <c r="R85" s="7"/>
      <c r="S85" s="7"/>
      <c r="T85" s="7"/>
      <c r="U85" s="7"/>
      <c r="V85" s="7"/>
      <c r="W85" s="7"/>
      <c r="X85" s="7"/>
      <c r="Y85" s="7"/>
      <c r="Z85" s="7"/>
      <c r="AA85" s="7"/>
      <c r="AB85" s="7"/>
    </row>
    <row r="86" spans="1:28" ht="15" x14ac:dyDescent="0.25">
      <c r="A86" s="145"/>
      <c r="B86" s="35" t="s">
        <v>165</v>
      </c>
      <c r="C86" s="145"/>
      <c r="D86" s="36">
        <v>0.74</v>
      </c>
      <c r="E86" s="145"/>
      <c r="F86" s="145"/>
      <c r="G86" s="145"/>
      <c r="H86" s="37">
        <v>6614</v>
      </c>
      <c r="I86" s="37" t="s">
        <v>168</v>
      </c>
      <c r="J86" s="145"/>
      <c r="K86" s="7"/>
      <c r="L86" s="7"/>
      <c r="M86" s="7"/>
      <c r="N86" s="7"/>
      <c r="O86" s="7"/>
      <c r="P86" s="7"/>
      <c r="Q86" s="7"/>
      <c r="R86" s="7"/>
      <c r="S86" s="7"/>
      <c r="T86" s="7"/>
      <c r="U86" s="7"/>
      <c r="V86" s="7"/>
      <c r="W86" s="7"/>
      <c r="X86" s="7"/>
      <c r="Y86" s="7"/>
      <c r="Z86" s="7"/>
      <c r="AA86" s="7"/>
      <c r="AB86" s="7"/>
    </row>
    <row r="87" spans="1:28" ht="15" x14ac:dyDescent="0.25">
      <c r="A87" s="146"/>
      <c r="B87" s="35" t="s">
        <v>169</v>
      </c>
      <c r="C87" s="146"/>
      <c r="D87" s="36">
        <v>1</v>
      </c>
      <c r="E87" s="146"/>
      <c r="F87" s="146"/>
      <c r="G87" s="146"/>
      <c r="H87" s="37">
        <v>6614</v>
      </c>
      <c r="I87" s="37" t="s">
        <v>170</v>
      </c>
      <c r="J87" s="146"/>
      <c r="K87" s="7"/>
      <c r="L87" s="7"/>
      <c r="M87" s="7"/>
      <c r="N87" s="7"/>
      <c r="O87" s="7"/>
      <c r="P87" s="7"/>
      <c r="Q87" s="7"/>
      <c r="R87" s="7"/>
      <c r="S87" s="7"/>
      <c r="T87" s="7"/>
      <c r="U87" s="7"/>
      <c r="V87" s="7"/>
      <c r="W87" s="7"/>
      <c r="X87" s="7"/>
      <c r="Y87" s="7"/>
      <c r="Z87" s="7"/>
      <c r="AA87" s="7"/>
      <c r="AB87" s="7"/>
    </row>
    <row r="88" spans="1:28" ht="15" x14ac:dyDescent="0.25">
      <c r="A88" s="144" t="s">
        <v>171</v>
      </c>
      <c r="B88" s="35" t="s">
        <v>63</v>
      </c>
      <c r="C88" s="147" t="s">
        <v>172</v>
      </c>
      <c r="D88" s="36">
        <v>1</v>
      </c>
      <c r="E88" s="147">
        <v>1790</v>
      </c>
      <c r="F88" s="147">
        <v>707</v>
      </c>
      <c r="G88" s="147">
        <f>MIN(E88:F99)</f>
        <v>707</v>
      </c>
      <c r="H88" s="37">
        <v>9433</v>
      </c>
      <c r="I88" s="37" t="s">
        <v>173</v>
      </c>
      <c r="J88" s="149"/>
      <c r="K88" s="7"/>
      <c r="L88" s="7"/>
      <c r="M88" s="7"/>
      <c r="N88" s="7"/>
      <c r="O88" s="7"/>
      <c r="P88" s="7"/>
      <c r="Q88" s="7"/>
      <c r="R88" s="7"/>
      <c r="S88" s="7"/>
      <c r="T88" s="7"/>
      <c r="U88" s="7"/>
      <c r="V88" s="7"/>
      <c r="W88" s="7"/>
      <c r="X88" s="7"/>
      <c r="Y88" s="7"/>
      <c r="Z88" s="7"/>
      <c r="AA88" s="7"/>
      <c r="AB88" s="7"/>
    </row>
    <row r="89" spans="1:28" ht="15" x14ac:dyDescent="0.25">
      <c r="A89" s="145"/>
      <c r="B89" s="35" t="s">
        <v>174</v>
      </c>
      <c r="C89" s="145"/>
      <c r="D89" s="36">
        <v>0.36</v>
      </c>
      <c r="E89" s="145"/>
      <c r="F89" s="145"/>
      <c r="G89" s="145"/>
      <c r="H89" s="37">
        <v>11720</v>
      </c>
      <c r="I89" s="37" t="s">
        <v>175</v>
      </c>
      <c r="J89" s="145"/>
      <c r="K89" s="7"/>
      <c r="L89" s="7"/>
      <c r="M89" s="7"/>
      <c r="N89" s="7"/>
      <c r="O89" s="7"/>
      <c r="P89" s="7"/>
      <c r="Q89" s="7"/>
      <c r="R89" s="7"/>
      <c r="S89" s="7"/>
      <c r="T89" s="7"/>
      <c r="U89" s="7"/>
      <c r="V89" s="7"/>
      <c r="W89" s="7"/>
      <c r="X89" s="7"/>
      <c r="Y89" s="7"/>
      <c r="Z89" s="7"/>
      <c r="AA89" s="7"/>
      <c r="AB89" s="7"/>
    </row>
    <row r="90" spans="1:28" ht="15" x14ac:dyDescent="0.25">
      <c r="A90" s="145"/>
      <c r="B90" s="35" t="s">
        <v>176</v>
      </c>
      <c r="C90" s="145"/>
      <c r="D90" s="36">
        <v>0.4</v>
      </c>
      <c r="E90" s="145"/>
      <c r="F90" s="145"/>
      <c r="G90" s="145"/>
      <c r="H90" s="37">
        <v>9433</v>
      </c>
      <c r="I90" s="37" t="s">
        <v>177</v>
      </c>
      <c r="J90" s="145"/>
      <c r="K90" s="7"/>
      <c r="L90" s="7"/>
      <c r="M90" s="7"/>
      <c r="N90" s="7"/>
      <c r="O90" s="7"/>
      <c r="P90" s="7"/>
      <c r="Q90" s="7"/>
      <c r="R90" s="7"/>
      <c r="S90" s="7"/>
      <c r="T90" s="7"/>
      <c r="U90" s="7"/>
      <c r="V90" s="7"/>
      <c r="W90" s="7"/>
      <c r="X90" s="7"/>
      <c r="Y90" s="7"/>
      <c r="Z90" s="7"/>
      <c r="AA90" s="7"/>
      <c r="AB90" s="7"/>
    </row>
    <row r="91" spans="1:28" ht="15" x14ac:dyDescent="0.25">
      <c r="A91" s="145"/>
      <c r="B91" s="35" t="s">
        <v>176</v>
      </c>
      <c r="C91" s="145"/>
      <c r="D91" s="36">
        <v>0.6</v>
      </c>
      <c r="E91" s="145"/>
      <c r="F91" s="145"/>
      <c r="G91" s="145"/>
      <c r="H91" s="37">
        <v>9433</v>
      </c>
      <c r="I91" s="37" t="s">
        <v>177</v>
      </c>
      <c r="J91" s="145"/>
      <c r="K91" s="7"/>
      <c r="L91" s="7"/>
      <c r="M91" s="7"/>
      <c r="N91" s="7"/>
      <c r="O91" s="7"/>
      <c r="P91" s="7"/>
      <c r="Q91" s="7"/>
      <c r="R91" s="7"/>
      <c r="S91" s="7"/>
      <c r="T91" s="7"/>
      <c r="U91" s="7"/>
      <c r="V91" s="7"/>
      <c r="W91" s="7"/>
      <c r="X91" s="7"/>
      <c r="Y91" s="7"/>
      <c r="Z91" s="7"/>
      <c r="AA91" s="7"/>
      <c r="AB91" s="7"/>
    </row>
    <row r="92" spans="1:28" ht="15" x14ac:dyDescent="0.25">
      <c r="A92" s="145"/>
      <c r="B92" s="35" t="s">
        <v>178</v>
      </c>
      <c r="C92" s="145"/>
      <c r="D92" s="36">
        <v>0.31</v>
      </c>
      <c r="E92" s="145"/>
      <c r="F92" s="145"/>
      <c r="G92" s="145"/>
      <c r="H92" s="37">
        <v>11720</v>
      </c>
      <c r="I92" s="37" t="s">
        <v>164</v>
      </c>
      <c r="J92" s="145"/>
      <c r="K92" s="7"/>
      <c r="L92" s="7"/>
      <c r="M92" s="7"/>
      <c r="N92" s="7"/>
      <c r="O92" s="7"/>
      <c r="P92" s="7"/>
      <c r="Q92" s="7"/>
      <c r="R92" s="7"/>
      <c r="S92" s="7"/>
      <c r="T92" s="7"/>
      <c r="U92" s="7"/>
      <c r="V92" s="7"/>
      <c r="W92" s="7"/>
      <c r="X92" s="7"/>
      <c r="Y92" s="7"/>
      <c r="Z92" s="7"/>
      <c r="AA92" s="7"/>
      <c r="AB92" s="7"/>
    </row>
    <row r="93" spans="1:28" ht="15" x14ac:dyDescent="0.25">
      <c r="A93" s="145"/>
      <c r="B93" s="35" t="s">
        <v>174</v>
      </c>
      <c r="C93" s="145"/>
      <c r="D93" s="36">
        <v>0.12</v>
      </c>
      <c r="E93" s="145"/>
      <c r="F93" s="145"/>
      <c r="G93" s="145"/>
      <c r="H93" s="37" t="s">
        <v>159</v>
      </c>
      <c r="I93" s="37" t="s">
        <v>179</v>
      </c>
      <c r="J93" s="145"/>
      <c r="K93" s="7"/>
      <c r="L93" s="7"/>
      <c r="M93" s="7"/>
      <c r="N93" s="7"/>
      <c r="O93" s="7"/>
      <c r="P93" s="7"/>
      <c r="Q93" s="7"/>
      <c r="R93" s="7"/>
      <c r="S93" s="7"/>
      <c r="T93" s="7"/>
      <c r="U93" s="7"/>
      <c r="V93" s="7"/>
      <c r="W93" s="7"/>
      <c r="X93" s="7"/>
      <c r="Y93" s="7"/>
      <c r="Z93" s="7"/>
      <c r="AA93" s="7"/>
      <c r="AB93" s="7"/>
    </row>
    <row r="94" spans="1:28" ht="15" x14ac:dyDescent="0.25">
      <c r="A94" s="145"/>
      <c r="B94" s="35" t="s">
        <v>180</v>
      </c>
      <c r="C94" s="145"/>
      <c r="D94" s="36">
        <v>0.6</v>
      </c>
      <c r="E94" s="145"/>
      <c r="F94" s="145"/>
      <c r="G94" s="145"/>
      <c r="H94" s="37">
        <v>2929</v>
      </c>
      <c r="I94" s="37" t="s">
        <v>181</v>
      </c>
      <c r="J94" s="145"/>
      <c r="K94" s="7"/>
      <c r="L94" s="7"/>
      <c r="M94" s="7"/>
      <c r="N94" s="7"/>
      <c r="O94" s="7"/>
      <c r="P94" s="7"/>
      <c r="Q94" s="7"/>
      <c r="R94" s="7"/>
      <c r="S94" s="7"/>
      <c r="T94" s="7"/>
      <c r="U94" s="7"/>
      <c r="V94" s="7"/>
      <c r="W94" s="7"/>
      <c r="X94" s="7"/>
      <c r="Y94" s="7"/>
      <c r="Z94" s="7"/>
      <c r="AA94" s="7"/>
      <c r="AB94" s="7"/>
    </row>
    <row r="95" spans="1:28" ht="15" x14ac:dyDescent="0.25">
      <c r="A95" s="145"/>
      <c r="B95" s="35" t="s">
        <v>182</v>
      </c>
      <c r="C95" s="145"/>
      <c r="D95" s="36">
        <v>0.8</v>
      </c>
      <c r="E95" s="145"/>
      <c r="F95" s="145"/>
      <c r="G95" s="145"/>
      <c r="H95" s="37">
        <v>2912</v>
      </c>
      <c r="I95" s="37" t="s">
        <v>183</v>
      </c>
      <c r="J95" s="145"/>
      <c r="K95" s="7"/>
      <c r="L95" s="7"/>
      <c r="M95" s="7"/>
      <c r="N95" s="7"/>
      <c r="O95" s="7"/>
      <c r="P95" s="7"/>
      <c r="Q95" s="7"/>
      <c r="R95" s="7"/>
      <c r="S95" s="7"/>
      <c r="T95" s="7"/>
      <c r="U95" s="7"/>
      <c r="V95" s="7"/>
      <c r="W95" s="7"/>
      <c r="X95" s="7"/>
      <c r="Y95" s="7"/>
      <c r="Z95" s="7"/>
      <c r="AA95" s="7"/>
      <c r="AB95" s="7"/>
    </row>
    <row r="96" spans="1:28" ht="15" x14ac:dyDescent="0.25">
      <c r="A96" s="145"/>
      <c r="B96" s="35" t="s">
        <v>184</v>
      </c>
      <c r="C96" s="145"/>
      <c r="D96" s="36">
        <v>9.5</v>
      </c>
      <c r="E96" s="145"/>
      <c r="F96" s="145"/>
      <c r="G96" s="145"/>
      <c r="H96" s="37" t="s">
        <v>159</v>
      </c>
      <c r="I96" s="37" t="s">
        <v>185</v>
      </c>
      <c r="J96" s="145"/>
      <c r="K96" s="7"/>
      <c r="L96" s="7"/>
      <c r="M96" s="7"/>
      <c r="N96" s="7"/>
      <c r="O96" s="7"/>
      <c r="P96" s="7"/>
      <c r="Q96" s="7"/>
      <c r="R96" s="7"/>
      <c r="S96" s="7"/>
      <c r="T96" s="7"/>
      <c r="U96" s="7"/>
      <c r="V96" s="7"/>
      <c r="W96" s="7"/>
      <c r="X96" s="7"/>
      <c r="Y96" s="7"/>
      <c r="Z96" s="7"/>
      <c r="AA96" s="7"/>
      <c r="AB96" s="7"/>
    </row>
    <row r="97" spans="1:28" ht="15" x14ac:dyDescent="0.25">
      <c r="A97" s="145"/>
      <c r="B97" s="35" t="s">
        <v>186</v>
      </c>
      <c r="C97" s="145"/>
      <c r="D97" s="36">
        <v>6.5</v>
      </c>
      <c r="E97" s="145"/>
      <c r="F97" s="145"/>
      <c r="G97" s="145"/>
      <c r="H97" s="37">
        <v>682</v>
      </c>
      <c r="I97" s="37" t="s">
        <v>187</v>
      </c>
      <c r="J97" s="145"/>
      <c r="K97" s="7"/>
      <c r="L97" s="7"/>
      <c r="M97" s="7"/>
      <c r="N97" s="7"/>
      <c r="O97" s="7"/>
      <c r="P97" s="7"/>
      <c r="Q97" s="7"/>
      <c r="R97" s="7"/>
      <c r="S97" s="7"/>
      <c r="T97" s="7"/>
      <c r="U97" s="7"/>
      <c r="V97" s="7"/>
      <c r="W97" s="7"/>
      <c r="X97" s="7"/>
      <c r="Y97" s="7"/>
      <c r="Z97" s="7"/>
      <c r="AA97" s="7"/>
      <c r="AB97" s="7"/>
    </row>
    <row r="98" spans="1:28" ht="15" x14ac:dyDescent="0.25">
      <c r="A98" s="145"/>
      <c r="B98" s="35" t="s">
        <v>188</v>
      </c>
      <c r="C98" s="145"/>
      <c r="D98" s="36">
        <v>0.8</v>
      </c>
      <c r="E98" s="145"/>
      <c r="F98" s="145"/>
      <c r="G98" s="145"/>
      <c r="H98" s="37">
        <v>2929</v>
      </c>
      <c r="I98" s="37">
        <v>2193</v>
      </c>
      <c r="J98" s="145"/>
      <c r="K98" s="7"/>
      <c r="L98" s="7"/>
      <c r="M98" s="7"/>
      <c r="N98" s="7"/>
      <c r="O98" s="7"/>
      <c r="P98" s="7"/>
      <c r="Q98" s="7"/>
      <c r="R98" s="7"/>
      <c r="S98" s="7"/>
      <c r="T98" s="7"/>
      <c r="U98" s="7"/>
      <c r="V98" s="7"/>
      <c r="W98" s="7"/>
      <c r="X98" s="7"/>
      <c r="Y98" s="7"/>
      <c r="Z98" s="7"/>
      <c r="AA98" s="7"/>
      <c r="AB98" s="7"/>
    </row>
    <row r="99" spans="1:28" ht="15" x14ac:dyDescent="0.25">
      <c r="A99" s="146"/>
      <c r="B99" s="35" t="s">
        <v>189</v>
      </c>
      <c r="C99" s="146"/>
      <c r="D99" s="36">
        <v>10</v>
      </c>
      <c r="E99" s="146"/>
      <c r="F99" s="146"/>
      <c r="G99" s="146"/>
      <c r="H99" s="37">
        <v>19796</v>
      </c>
      <c r="I99" s="37">
        <v>18445</v>
      </c>
      <c r="J99" s="146"/>
      <c r="K99" s="7"/>
      <c r="L99" s="7"/>
      <c r="M99" s="7"/>
      <c r="N99" s="7"/>
      <c r="O99" s="7"/>
      <c r="P99" s="7"/>
      <c r="Q99" s="7"/>
      <c r="R99" s="7"/>
      <c r="S99" s="7"/>
      <c r="T99" s="7"/>
      <c r="U99" s="7"/>
      <c r="V99" s="7"/>
      <c r="W99" s="7"/>
      <c r="X99" s="7"/>
      <c r="Y99" s="7"/>
      <c r="Z99" s="7"/>
      <c r="AA99" s="7"/>
      <c r="AB99" s="7"/>
    </row>
    <row r="100" spans="1:28" ht="15" x14ac:dyDescent="0.25">
      <c r="A100" s="152" t="s">
        <v>190</v>
      </c>
      <c r="B100" s="40" t="s">
        <v>191</v>
      </c>
      <c r="C100" s="41"/>
      <c r="D100" s="42">
        <v>0.14699999999999999</v>
      </c>
      <c r="E100" s="43"/>
      <c r="F100" s="43"/>
      <c r="G100" s="43"/>
      <c r="H100" s="44" t="s">
        <v>159</v>
      </c>
      <c r="I100" s="44" t="s">
        <v>160</v>
      </c>
      <c r="J100" s="169" t="s">
        <v>192</v>
      </c>
      <c r="K100" s="7"/>
      <c r="L100" s="7"/>
      <c r="M100" s="7"/>
      <c r="N100" s="7"/>
      <c r="O100" s="7"/>
      <c r="P100" s="7"/>
      <c r="Q100" s="7"/>
      <c r="R100" s="7"/>
      <c r="S100" s="7"/>
      <c r="T100" s="7"/>
      <c r="U100" s="7"/>
      <c r="V100" s="7"/>
      <c r="W100" s="7"/>
      <c r="X100" s="7"/>
      <c r="Y100" s="7"/>
      <c r="Z100" s="7"/>
      <c r="AA100" s="7"/>
      <c r="AB100" s="7"/>
    </row>
    <row r="101" spans="1:28" ht="15" x14ac:dyDescent="0.25">
      <c r="A101" s="145"/>
      <c r="B101" s="40" t="s">
        <v>195</v>
      </c>
      <c r="C101" s="41"/>
      <c r="D101" s="42">
        <v>1.4E-2</v>
      </c>
      <c r="E101" s="43"/>
      <c r="F101" s="43"/>
      <c r="G101" s="43"/>
      <c r="H101" s="44" t="s">
        <v>159</v>
      </c>
      <c r="I101" s="44" t="s">
        <v>197</v>
      </c>
      <c r="J101" s="145"/>
      <c r="K101" s="7"/>
      <c r="L101" s="7"/>
      <c r="M101" s="7"/>
      <c r="N101" s="7"/>
      <c r="O101" s="7"/>
      <c r="P101" s="7"/>
      <c r="Q101" s="7"/>
      <c r="R101" s="7"/>
      <c r="S101" s="7"/>
      <c r="T101" s="7"/>
      <c r="U101" s="7"/>
      <c r="V101" s="7"/>
      <c r="W101" s="7"/>
      <c r="X101" s="7"/>
      <c r="Y101" s="7"/>
      <c r="Z101" s="7"/>
      <c r="AA101" s="7"/>
      <c r="AB101" s="7"/>
    </row>
    <row r="102" spans="1:28" ht="15" x14ac:dyDescent="0.25">
      <c r="A102" s="145"/>
      <c r="B102" s="40" t="s">
        <v>198</v>
      </c>
      <c r="C102" s="41"/>
      <c r="D102" s="42">
        <v>0.125</v>
      </c>
      <c r="E102" s="43"/>
      <c r="F102" s="43"/>
      <c r="G102" s="43"/>
      <c r="H102" s="44" t="s">
        <v>159</v>
      </c>
      <c r="I102" s="44" t="s">
        <v>199</v>
      </c>
      <c r="J102" s="145"/>
      <c r="K102" s="7"/>
      <c r="L102" s="7"/>
      <c r="M102" s="7"/>
      <c r="N102" s="7"/>
      <c r="O102" s="7"/>
      <c r="P102" s="7"/>
      <c r="Q102" s="7"/>
      <c r="R102" s="7"/>
      <c r="S102" s="7"/>
      <c r="T102" s="7"/>
      <c r="U102" s="7"/>
      <c r="V102" s="7"/>
      <c r="W102" s="7"/>
      <c r="X102" s="7"/>
      <c r="Y102" s="7"/>
      <c r="Z102" s="7"/>
      <c r="AA102" s="7"/>
      <c r="AB102" s="7"/>
    </row>
    <row r="103" spans="1:28" ht="15" x14ac:dyDescent="0.25">
      <c r="A103" s="145"/>
      <c r="B103" s="40" t="s">
        <v>191</v>
      </c>
      <c r="C103" s="41"/>
      <c r="D103" s="42">
        <v>0.36</v>
      </c>
      <c r="E103" s="43"/>
      <c r="F103" s="43"/>
      <c r="G103" s="43"/>
      <c r="H103" s="44" t="s">
        <v>159</v>
      </c>
      <c r="I103" s="44" t="s">
        <v>200</v>
      </c>
      <c r="J103" s="145"/>
      <c r="K103" s="7"/>
      <c r="L103" s="7"/>
      <c r="M103" s="7"/>
      <c r="N103" s="7"/>
      <c r="O103" s="7"/>
      <c r="P103" s="7"/>
      <c r="Q103" s="7"/>
      <c r="R103" s="7"/>
      <c r="S103" s="7"/>
      <c r="T103" s="7"/>
      <c r="U103" s="7"/>
      <c r="V103" s="7"/>
      <c r="W103" s="7"/>
      <c r="X103" s="7"/>
      <c r="Y103" s="7"/>
      <c r="Z103" s="7"/>
      <c r="AA103" s="7"/>
      <c r="AB103" s="7"/>
    </row>
    <row r="104" spans="1:28" ht="15" x14ac:dyDescent="0.25">
      <c r="A104" s="145"/>
      <c r="B104" s="40" t="s">
        <v>201</v>
      </c>
      <c r="C104" s="41"/>
      <c r="D104" s="42">
        <v>1.9</v>
      </c>
      <c r="E104" s="43"/>
      <c r="F104" s="43"/>
      <c r="G104" s="43"/>
      <c r="H104" s="44" t="s">
        <v>159</v>
      </c>
      <c r="I104" s="44" t="s">
        <v>202</v>
      </c>
      <c r="J104" s="145"/>
      <c r="K104" s="7"/>
      <c r="L104" s="7"/>
      <c r="M104" s="7"/>
      <c r="N104" s="7"/>
      <c r="O104" s="7"/>
      <c r="P104" s="7"/>
      <c r="Q104" s="7"/>
      <c r="R104" s="7"/>
      <c r="S104" s="7"/>
      <c r="T104" s="7"/>
      <c r="U104" s="7"/>
      <c r="V104" s="7"/>
      <c r="W104" s="7"/>
      <c r="X104" s="7"/>
      <c r="Y104" s="7"/>
      <c r="Z104" s="7"/>
      <c r="AA104" s="7"/>
      <c r="AB104" s="7"/>
    </row>
    <row r="105" spans="1:28" ht="15" x14ac:dyDescent="0.25">
      <c r="A105" s="145"/>
      <c r="B105" s="40" t="s">
        <v>203</v>
      </c>
      <c r="C105" s="41"/>
      <c r="D105" s="42">
        <v>0.1085</v>
      </c>
      <c r="E105" s="43"/>
      <c r="F105" s="43"/>
      <c r="G105" s="43"/>
      <c r="H105" s="44" t="s">
        <v>159</v>
      </c>
      <c r="I105" s="44" t="s">
        <v>166</v>
      </c>
      <c r="J105" s="145"/>
      <c r="K105" s="7"/>
      <c r="L105" s="7"/>
      <c r="M105" s="7"/>
      <c r="N105" s="7"/>
      <c r="O105" s="7"/>
      <c r="P105" s="7"/>
      <c r="Q105" s="7"/>
      <c r="R105" s="7"/>
      <c r="S105" s="7"/>
      <c r="T105" s="7"/>
      <c r="U105" s="7"/>
      <c r="V105" s="7"/>
      <c r="W105" s="7"/>
      <c r="X105" s="7"/>
      <c r="Y105" s="7"/>
      <c r="Z105" s="7"/>
      <c r="AA105" s="7"/>
      <c r="AB105" s="7"/>
    </row>
    <row r="106" spans="1:28" ht="15" x14ac:dyDescent="0.25">
      <c r="A106" s="145"/>
      <c r="B106" s="40" t="s">
        <v>204</v>
      </c>
      <c r="C106" s="41"/>
      <c r="D106" s="42">
        <v>0.125</v>
      </c>
      <c r="E106" s="43"/>
      <c r="F106" s="43"/>
      <c r="G106" s="43"/>
      <c r="H106" s="44" t="s">
        <v>159</v>
      </c>
      <c r="I106" s="44" t="s">
        <v>205</v>
      </c>
      <c r="J106" s="145"/>
      <c r="K106" s="7"/>
      <c r="L106" s="7"/>
      <c r="M106" s="7"/>
      <c r="N106" s="7"/>
      <c r="O106" s="7"/>
      <c r="P106" s="7"/>
      <c r="Q106" s="7"/>
      <c r="R106" s="7"/>
      <c r="S106" s="7"/>
      <c r="T106" s="7"/>
      <c r="U106" s="7"/>
      <c r="V106" s="7"/>
      <c r="W106" s="7"/>
      <c r="X106" s="7"/>
      <c r="Y106" s="7"/>
      <c r="Z106" s="7"/>
      <c r="AA106" s="7"/>
      <c r="AB106" s="7"/>
    </row>
    <row r="107" spans="1:28" ht="15" x14ac:dyDescent="0.25">
      <c r="A107" s="145"/>
      <c r="B107" s="40" t="s">
        <v>206</v>
      </c>
      <c r="C107" s="41"/>
      <c r="D107" s="42">
        <v>0.5</v>
      </c>
      <c r="E107" s="43"/>
      <c r="F107" s="43"/>
      <c r="G107" s="43"/>
      <c r="H107" s="44" t="s">
        <v>159</v>
      </c>
      <c r="I107" s="44" t="s">
        <v>207</v>
      </c>
      <c r="J107" s="145"/>
      <c r="K107" s="7"/>
      <c r="L107" s="7"/>
      <c r="M107" s="7"/>
      <c r="N107" s="7"/>
      <c r="O107" s="7"/>
      <c r="P107" s="7"/>
      <c r="Q107" s="7"/>
      <c r="R107" s="7"/>
      <c r="S107" s="7"/>
      <c r="T107" s="7"/>
      <c r="U107" s="7"/>
      <c r="V107" s="7"/>
      <c r="W107" s="7"/>
      <c r="X107" s="7"/>
      <c r="Y107" s="7"/>
      <c r="Z107" s="7"/>
      <c r="AA107" s="7"/>
      <c r="AB107" s="7"/>
    </row>
    <row r="108" spans="1:28" ht="15" x14ac:dyDescent="0.25">
      <c r="A108" s="145"/>
      <c r="B108" s="40" t="s">
        <v>178</v>
      </c>
      <c r="C108" s="41"/>
      <c r="D108" s="42">
        <v>0.1275</v>
      </c>
      <c r="E108" s="43"/>
      <c r="F108" s="43"/>
      <c r="G108" s="43"/>
      <c r="H108" s="44" t="s">
        <v>159</v>
      </c>
      <c r="I108" s="44" t="s">
        <v>164</v>
      </c>
      <c r="J108" s="145"/>
      <c r="K108" s="7"/>
      <c r="L108" s="7"/>
      <c r="M108" s="7"/>
      <c r="N108" s="7"/>
      <c r="O108" s="7"/>
      <c r="P108" s="7"/>
      <c r="Q108" s="7"/>
      <c r="R108" s="7"/>
      <c r="S108" s="7"/>
      <c r="T108" s="7"/>
      <c r="U108" s="7"/>
      <c r="V108" s="7"/>
      <c r="W108" s="7"/>
      <c r="X108" s="7"/>
      <c r="Y108" s="7"/>
      <c r="Z108" s="7"/>
      <c r="AA108" s="7"/>
      <c r="AB108" s="7"/>
    </row>
    <row r="109" spans="1:28" ht="15" x14ac:dyDescent="0.25">
      <c r="A109" s="145"/>
      <c r="B109" s="40" t="s">
        <v>178</v>
      </c>
      <c r="C109" s="41"/>
      <c r="D109" s="42">
        <v>0.35499999999999998</v>
      </c>
      <c r="E109" s="43"/>
      <c r="F109" s="43"/>
      <c r="G109" s="43"/>
      <c r="H109" s="44" t="s">
        <v>159</v>
      </c>
      <c r="I109" s="44" t="s">
        <v>164</v>
      </c>
      <c r="J109" s="145"/>
      <c r="K109" s="7"/>
      <c r="L109" s="7"/>
      <c r="M109" s="7"/>
      <c r="N109" s="7"/>
      <c r="O109" s="7"/>
      <c r="P109" s="7"/>
      <c r="Q109" s="7"/>
      <c r="R109" s="7"/>
      <c r="S109" s="7"/>
      <c r="T109" s="7"/>
      <c r="U109" s="7"/>
      <c r="V109" s="7"/>
      <c r="W109" s="7"/>
      <c r="X109" s="7"/>
      <c r="Y109" s="7"/>
      <c r="Z109" s="7"/>
      <c r="AA109" s="7"/>
      <c r="AB109" s="7"/>
    </row>
    <row r="110" spans="1:28" ht="15" x14ac:dyDescent="0.25">
      <c r="A110" s="145"/>
      <c r="B110" s="40" t="s">
        <v>203</v>
      </c>
      <c r="C110" s="41"/>
      <c r="D110" s="42">
        <v>0.39150000000000001</v>
      </c>
      <c r="E110" s="43"/>
      <c r="F110" s="43"/>
      <c r="G110" s="43"/>
      <c r="H110" s="44" t="s">
        <v>159</v>
      </c>
      <c r="I110" s="44" t="s">
        <v>167</v>
      </c>
      <c r="J110" s="145"/>
      <c r="K110" s="7"/>
      <c r="L110" s="7"/>
      <c r="M110" s="7"/>
      <c r="N110" s="7"/>
      <c r="O110" s="7"/>
      <c r="P110" s="7"/>
      <c r="Q110" s="7"/>
      <c r="R110" s="7"/>
      <c r="S110" s="7"/>
      <c r="T110" s="7"/>
      <c r="U110" s="7"/>
      <c r="V110" s="7"/>
      <c r="W110" s="7"/>
      <c r="X110" s="7"/>
      <c r="Y110" s="7"/>
      <c r="Z110" s="7"/>
      <c r="AA110" s="7"/>
      <c r="AB110" s="7"/>
    </row>
    <row r="111" spans="1:28" ht="15" x14ac:dyDescent="0.25">
      <c r="A111" s="145"/>
      <c r="B111" s="40" t="s">
        <v>208</v>
      </c>
      <c r="C111" s="41"/>
      <c r="D111" s="42">
        <v>0.78</v>
      </c>
      <c r="E111" s="43"/>
      <c r="F111" s="43"/>
      <c r="G111" s="43"/>
      <c r="H111" s="44" t="s">
        <v>159</v>
      </c>
      <c r="I111" s="44" t="s">
        <v>209</v>
      </c>
      <c r="J111" s="145"/>
      <c r="K111" s="7"/>
      <c r="L111" s="7"/>
      <c r="M111" s="7"/>
      <c r="N111" s="7"/>
      <c r="O111" s="7"/>
      <c r="P111" s="7"/>
      <c r="Q111" s="7"/>
      <c r="R111" s="7"/>
      <c r="S111" s="7"/>
      <c r="T111" s="7"/>
      <c r="U111" s="7"/>
      <c r="V111" s="7"/>
      <c r="W111" s="7"/>
      <c r="X111" s="7"/>
      <c r="Y111" s="7"/>
      <c r="Z111" s="7"/>
      <c r="AA111" s="7"/>
      <c r="AB111" s="7"/>
    </row>
    <row r="112" spans="1:28" ht="15" x14ac:dyDescent="0.25">
      <c r="A112" s="145"/>
      <c r="B112" s="40" t="s">
        <v>210</v>
      </c>
      <c r="C112" s="41"/>
      <c r="D112" s="42">
        <v>0.25</v>
      </c>
      <c r="E112" s="43"/>
      <c r="F112" s="43"/>
      <c r="G112" s="43"/>
      <c r="H112" s="44" t="s">
        <v>159</v>
      </c>
      <c r="I112" s="44" t="s">
        <v>179</v>
      </c>
      <c r="J112" s="145"/>
      <c r="K112" s="7"/>
      <c r="L112" s="7"/>
      <c r="M112" s="7"/>
      <c r="N112" s="7"/>
      <c r="O112" s="7"/>
      <c r="P112" s="7"/>
      <c r="Q112" s="7"/>
      <c r="R112" s="7"/>
      <c r="S112" s="7"/>
      <c r="T112" s="7"/>
      <c r="U112" s="7"/>
      <c r="V112" s="7"/>
      <c r="W112" s="7"/>
      <c r="X112" s="7"/>
      <c r="Y112" s="7"/>
      <c r="Z112" s="7"/>
      <c r="AA112" s="7"/>
      <c r="AB112" s="7"/>
    </row>
    <row r="113" spans="1:28" ht="15" x14ac:dyDescent="0.25">
      <c r="A113" s="145"/>
      <c r="B113" s="40" t="s">
        <v>211</v>
      </c>
      <c r="C113" s="41"/>
      <c r="D113" s="42">
        <v>0.25</v>
      </c>
      <c r="E113" s="43"/>
      <c r="F113" s="43"/>
      <c r="G113" s="43"/>
      <c r="H113" s="44" t="s">
        <v>159</v>
      </c>
      <c r="I113" s="44" t="s">
        <v>212</v>
      </c>
      <c r="J113" s="145"/>
      <c r="K113" s="7"/>
      <c r="L113" s="7"/>
      <c r="M113" s="7"/>
      <c r="N113" s="7"/>
      <c r="O113" s="7"/>
      <c r="P113" s="7"/>
      <c r="Q113" s="7"/>
      <c r="R113" s="7"/>
      <c r="S113" s="7"/>
      <c r="T113" s="7"/>
      <c r="U113" s="7"/>
      <c r="V113" s="7"/>
      <c r="W113" s="7"/>
      <c r="X113" s="7"/>
      <c r="Y113" s="7"/>
      <c r="Z113" s="7"/>
      <c r="AA113" s="7"/>
      <c r="AB113" s="7"/>
    </row>
    <row r="114" spans="1:28" ht="15" x14ac:dyDescent="0.25">
      <c r="A114" s="145"/>
      <c r="B114" s="40" t="s">
        <v>213</v>
      </c>
      <c r="C114" s="41"/>
      <c r="D114" s="42">
        <v>0.5</v>
      </c>
      <c r="E114" s="43"/>
      <c r="F114" s="43"/>
      <c r="G114" s="43"/>
      <c r="H114" s="44">
        <v>150</v>
      </c>
      <c r="I114" s="44" t="s">
        <v>214</v>
      </c>
      <c r="J114" s="145"/>
      <c r="K114" s="7"/>
      <c r="L114" s="7"/>
      <c r="M114" s="7"/>
      <c r="N114" s="7"/>
      <c r="O114" s="7"/>
      <c r="P114" s="7"/>
      <c r="Q114" s="7"/>
      <c r="R114" s="7"/>
      <c r="S114" s="7"/>
      <c r="T114" s="7"/>
      <c r="U114" s="7"/>
      <c r="V114" s="7"/>
      <c r="W114" s="7"/>
      <c r="X114" s="7"/>
      <c r="Y114" s="7"/>
      <c r="Z114" s="7"/>
      <c r="AA114" s="7"/>
      <c r="AB114" s="7"/>
    </row>
    <row r="115" spans="1:28" ht="15" x14ac:dyDescent="0.25">
      <c r="A115" s="145"/>
      <c r="B115" s="40" t="s">
        <v>195</v>
      </c>
      <c r="C115" s="41"/>
      <c r="D115" s="42">
        <v>7.0000000000000001E-3</v>
      </c>
      <c r="E115" s="43"/>
      <c r="F115" s="43"/>
      <c r="G115" s="43"/>
      <c r="H115" s="44" t="s">
        <v>159</v>
      </c>
      <c r="I115" s="44" t="s">
        <v>215</v>
      </c>
      <c r="J115" s="145"/>
      <c r="K115" s="7"/>
      <c r="L115" s="7"/>
      <c r="M115" s="7"/>
      <c r="N115" s="7"/>
      <c r="O115" s="7"/>
      <c r="P115" s="7"/>
      <c r="Q115" s="7"/>
      <c r="R115" s="7"/>
      <c r="S115" s="7"/>
      <c r="T115" s="7"/>
      <c r="U115" s="7"/>
      <c r="V115" s="7"/>
      <c r="W115" s="7"/>
      <c r="X115" s="7"/>
      <c r="Y115" s="7"/>
      <c r="Z115" s="7"/>
      <c r="AA115" s="7"/>
      <c r="AB115" s="7"/>
    </row>
    <row r="116" spans="1:28" ht="15" x14ac:dyDescent="0.25">
      <c r="A116" s="145"/>
      <c r="B116" s="40" t="s">
        <v>216</v>
      </c>
      <c r="C116" s="41"/>
      <c r="D116" s="42">
        <v>0.12</v>
      </c>
      <c r="E116" s="43"/>
      <c r="F116" s="43"/>
      <c r="G116" s="43"/>
      <c r="H116" s="44" t="s">
        <v>159</v>
      </c>
      <c r="I116" s="44" t="s">
        <v>217</v>
      </c>
      <c r="J116" s="145"/>
      <c r="K116" s="7"/>
      <c r="L116" s="7"/>
      <c r="M116" s="7"/>
      <c r="N116" s="7"/>
      <c r="O116" s="7"/>
      <c r="P116" s="7"/>
      <c r="Q116" s="7"/>
      <c r="R116" s="7"/>
      <c r="S116" s="7"/>
      <c r="T116" s="7"/>
      <c r="U116" s="7"/>
      <c r="V116" s="7"/>
      <c r="W116" s="7"/>
      <c r="X116" s="7"/>
      <c r="Y116" s="7"/>
      <c r="Z116" s="7"/>
      <c r="AA116" s="7"/>
      <c r="AB116" s="7"/>
    </row>
    <row r="117" spans="1:28" ht="15" x14ac:dyDescent="0.25">
      <c r="A117" s="145"/>
      <c r="B117" s="40" t="s">
        <v>218</v>
      </c>
      <c r="C117" s="41"/>
      <c r="D117" s="42">
        <v>0.8</v>
      </c>
      <c r="E117" s="43"/>
      <c r="F117" s="43"/>
      <c r="G117" s="43"/>
      <c r="H117" s="44" t="s">
        <v>159</v>
      </c>
      <c r="I117" s="44" t="s">
        <v>219</v>
      </c>
      <c r="J117" s="145"/>
      <c r="K117" s="7"/>
      <c r="L117" s="7"/>
      <c r="M117" s="7"/>
      <c r="N117" s="7"/>
      <c r="O117" s="7"/>
      <c r="P117" s="7"/>
      <c r="Q117" s="7"/>
      <c r="R117" s="7"/>
      <c r="S117" s="7"/>
      <c r="T117" s="7"/>
      <c r="U117" s="7"/>
      <c r="V117" s="7"/>
      <c r="W117" s="7"/>
      <c r="X117" s="7"/>
      <c r="Y117" s="7"/>
      <c r="Z117" s="7"/>
      <c r="AA117" s="7"/>
      <c r="AB117" s="7"/>
    </row>
    <row r="118" spans="1:28" ht="15" x14ac:dyDescent="0.25">
      <c r="A118" s="145"/>
      <c r="B118" s="40" t="s">
        <v>204</v>
      </c>
      <c r="C118" s="41"/>
      <c r="D118" s="42">
        <v>0.125</v>
      </c>
      <c r="E118" s="43"/>
      <c r="F118" s="43"/>
      <c r="G118" s="43"/>
      <c r="H118" s="44" t="s">
        <v>159</v>
      </c>
      <c r="I118" s="44" t="s">
        <v>220</v>
      </c>
      <c r="J118" s="145"/>
      <c r="K118" s="7"/>
      <c r="L118" s="7"/>
      <c r="M118" s="7"/>
      <c r="N118" s="7"/>
      <c r="O118" s="7"/>
      <c r="P118" s="7"/>
      <c r="Q118" s="7"/>
      <c r="R118" s="7"/>
      <c r="S118" s="7"/>
      <c r="T118" s="7"/>
      <c r="U118" s="7"/>
      <c r="V118" s="7"/>
      <c r="W118" s="7"/>
      <c r="X118" s="7"/>
      <c r="Y118" s="7"/>
      <c r="Z118" s="7"/>
      <c r="AA118" s="7"/>
      <c r="AB118" s="7"/>
    </row>
    <row r="119" spans="1:28" ht="15" x14ac:dyDescent="0.25">
      <c r="A119" s="145"/>
      <c r="B119" s="40" t="s">
        <v>221</v>
      </c>
      <c r="C119" s="41"/>
      <c r="D119" s="42">
        <v>0.5</v>
      </c>
      <c r="E119" s="43"/>
      <c r="F119" s="43"/>
      <c r="G119" s="43"/>
      <c r="H119" s="44" t="s">
        <v>159</v>
      </c>
      <c r="I119" s="44" t="s">
        <v>222</v>
      </c>
      <c r="J119" s="145"/>
      <c r="K119" s="7"/>
      <c r="L119" s="7"/>
      <c r="M119" s="7"/>
      <c r="N119" s="7"/>
      <c r="O119" s="7"/>
      <c r="P119" s="7"/>
      <c r="Q119" s="7"/>
      <c r="R119" s="7"/>
      <c r="S119" s="7"/>
      <c r="T119" s="7"/>
      <c r="U119" s="7"/>
      <c r="V119" s="7"/>
      <c r="W119" s="7"/>
      <c r="X119" s="7"/>
      <c r="Y119" s="7"/>
      <c r="Z119" s="7"/>
      <c r="AA119" s="7"/>
      <c r="AB119" s="7"/>
    </row>
    <row r="120" spans="1:28" ht="15" x14ac:dyDescent="0.25">
      <c r="A120" s="145"/>
      <c r="B120" s="40" t="s">
        <v>211</v>
      </c>
      <c r="C120" s="41"/>
      <c r="D120" s="42">
        <v>0.25</v>
      </c>
      <c r="E120" s="43"/>
      <c r="F120" s="43"/>
      <c r="G120" s="43"/>
      <c r="H120" s="44" t="s">
        <v>159</v>
      </c>
      <c r="I120" s="44" t="s">
        <v>223</v>
      </c>
      <c r="J120" s="145"/>
      <c r="K120" s="7"/>
      <c r="L120" s="7"/>
      <c r="M120" s="7"/>
      <c r="N120" s="7"/>
      <c r="O120" s="7"/>
      <c r="P120" s="7"/>
      <c r="Q120" s="7"/>
      <c r="R120" s="7"/>
      <c r="S120" s="7"/>
      <c r="T120" s="7"/>
      <c r="U120" s="7"/>
      <c r="V120" s="7"/>
      <c r="W120" s="7"/>
      <c r="X120" s="7"/>
      <c r="Y120" s="7"/>
      <c r="Z120" s="7"/>
      <c r="AA120" s="7"/>
      <c r="AB120" s="7"/>
    </row>
    <row r="121" spans="1:28" ht="15" x14ac:dyDescent="0.25">
      <c r="A121" s="145"/>
      <c r="B121" s="40" t="s">
        <v>203</v>
      </c>
      <c r="C121" s="41"/>
      <c r="D121" s="42">
        <v>0.14000000000000001</v>
      </c>
      <c r="E121" s="43"/>
      <c r="F121" s="43"/>
      <c r="G121" s="43"/>
      <c r="H121" s="44" t="s">
        <v>159</v>
      </c>
      <c r="I121" s="44" t="s">
        <v>224</v>
      </c>
      <c r="J121" s="145"/>
      <c r="K121" s="7"/>
      <c r="L121" s="7"/>
      <c r="M121" s="7"/>
      <c r="N121" s="7"/>
      <c r="O121" s="7"/>
      <c r="P121" s="7"/>
      <c r="Q121" s="7"/>
      <c r="R121" s="7"/>
      <c r="S121" s="7"/>
      <c r="T121" s="7"/>
      <c r="U121" s="7"/>
      <c r="V121" s="7"/>
      <c r="W121" s="7"/>
      <c r="X121" s="7"/>
      <c r="Y121" s="7"/>
      <c r="Z121" s="7"/>
      <c r="AA121" s="7"/>
      <c r="AB121" s="7"/>
    </row>
    <row r="122" spans="1:28" ht="15" x14ac:dyDescent="0.25">
      <c r="A122" s="145"/>
      <c r="B122" s="40" t="s">
        <v>225</v>
      </c>
      <c r="C122" s="41"/>
      <c r="D122" s="42">
        <v>0.5</v>
      </c>
      <c r="E122" s="43"/>
      <c r="F122" s="43"/>
      <c r="G122" s="43"/>
      <c r="H122" s="44" t="s">
        <v>159</v>
      </c>
      <c r="I122" s="44" t="s">
        <v>226</v>
      </c>
      <c r="J122" s="145"/>
      <c r="K122" s="7"/>
      <c r="L122" s="7"/>
      <c r="M122" s="7"/>
      <c r="N122" s="7"/>
      <c r="O122" s="7"/>
      <c r="P122" s="7"/>
      <c r="Q122" s="7"/>
      <c r="R122" s="7"/>
      <c r="S122" s="7"/>
      <c r="T122" s="7"/>
      <c r="U122" s="7"/>
      <c r="V122" s="7"/>
      <c r="W122" s="7"/>
      <c r="X122" s="7"/>
      <c r="Y122" s="7"/>
      <c r="Z122" s="7"/>
      <c r="AA122" s="7"/>
      <c r="AB122" s="7"/>
    </row>
    <row r="123" spans="1:28" ht="15" x14ac:dyDescent="0.25">
      <c r="A123" s="145"/>
      <c r="B123" s="40" t="s">
        <v>227</v>
      </c>
      <c r="C123" s="41"/>
      <c r="D123" s="42">
        <v>3.1</v>
      </c>
      <c r="E123" s="43"/>
      <c r="F123" s="43"/>
      <c r="G123" s="43"/>
      <c r="H123" s="44" t="s">
        <v>159</v>
      </c>
      <c r="I123" s="44" t="s">
        <v>228</v>
      </c>
      <c r="J123" s="145"/>
      <c r="K123" s="7"/>
      <c r="L123" s="7"/>
      <c r="M123" s="7"/>
      <c r="N123" s="7"/>
      <c r="O123" s="7"/>
      <c r="P123" s="7"/>
      <c r="Q123" s="7"/>
      <c r="R123" s="7"/>
      <c r="S123" s="7"/>
      <c r="T123" s="7"/>
      <c r="U123" s="7"/>
      <c r="V123" s="7"/>
      <c r="W123" s="7"/>
      <c r="X123" s="7"/>
      <c r="Y123" s="7"/>
      <c r="Z123" s="7"/>
      <c r="AA123" s="7"/>
      <c r="AB123" s="7"/>
    </row>
    <row r="124" spans="1:28" ht="15" x14ac:dyDescent="0.25">
      <c r="A124" s="146"/>
      <c r="B124" s="40" t="s">
        <v>229</v>
      </c>
      <c r="C124" s="41"/>
      <c r="D124" s="42">
        <v>0.25</v>
      </c>
      <c r="E124" s="43"/>
      <c r="F124" s="43"/>
      <c r="G124" s="43"/>
      <c r="H124" s="44" t="s">
        <v>159</v>
      </c>
      <c r="I124" s="44" t="s">
        <v>230</v>
      </c>
      <c r="J124" s="146"/>
      <c r="K124" s="7"/>
      <c r="L124" s="7"/>
      <c r="M124" s="7"/>
      <c r="N124" s="7"/>
      <c r="O124" s="7"/>
      <c r="P124" s="7"/>
      <c r="Q124" s="7"/>
      <c r="R124" s="7"/>
      <c r="S124" s="7"/>
      <c r="T124" s="7"/>
      <c r="U124" s="7"/>
      <c r="V124" s="7"/>
      <c r="W124" s="7"/>
      <c r="X124" s="7"/>
      <c r="Y124" s="7"/>
      <c r="Z124" s="7"/>
      <c r="AA124" s="7"/>
      <c r="AB124" s="7"/>
    </row>
    <row r="125" spans="1:28" ht="120" x14ac:dyDescent="0.25">
      <c r="A125" s="144" t="s">
        <v>231</v>
      </c>
      <c r="B125" s="40" t="s">
        <v>117</v>
      </c>
      <c r="C125" s="41"/>
      <c r="D125" s="42">
        <v>2.4500000000000002</v>
      </c>
      <c r="E125" s="43"/>
      <c r="F125" s="43"/>
      <c r="G125" s="43"/>
      <c r="H125" s="44" t="s">
        <v>41</v>
      </c>
      <c r="I125" s="44" t="s">
        <v>42</v>
      </c>
      <c r="J125" s="48" t="s">
        <v>232</v>
      </c>
      <c r="K125" s="7"/>
      <c r="L125" s="7"/>
      <c r="M125" s="7"/>
      <c r="N125" s="7"/>
      <c r="O125" s="7"/>
      <c r="P125" s="7"/>
      <c r="Q125" s="7"/>
      <c r="R125" s="7"/>
      <c r="S125" s="7"/>
      <c r="T125" s="7"/>
      <c r="U125" s="7"/>
      <c r="V125" s="7"/>
      <c r="W125" s="7"/>
      <c r="X125" s="7"/>
      <c r="Y125" s="7"/>
      <c r="Z125" s="7"/>
      <c r="AA125" s="7"/>
      <c r="AB125" s="7"/>
    </row>
    <row r="126" spans="1:28" ht="120" x14ac:dyDescent="0.25">
      <c r="A126" s="145"/>
      <c r="B126" s="40" t="s">
        <v>233</v>
      </c>
      <c r="C126" s="41"/>
      <c r="D126" s="42">
        <v>14.9</v>
      </c>
      <c r="E126" s="43"/>
      <c r="F126" s="43"/>
      <c r="G126" s="43"/>
      <c r="H126" s="44" t="s">
        <v>41</v>
      </c>
      <c r="I126" s="44" t="s">
        <v>72</v>
      </c>
      <c r="J126" s="48" t="s">
        <v>232</v>
      </c>
      <c r="K126" s="7"/>
      <c r="L126" s="7"/>
      <c r="M126" s="7"/>
      <c r="N126" s="7"/>
      <c r="O126" s="7"/>
      <c r="P126" s="7"/>
      <c r="Q126" s="7"/>
      <c r="R126" s="7"/>
      <c r="S126" s="7"/>
      <c r="T126" s="7"/>
      <c r="U126" s="7"/>
      <c r="V126" s="7"/>
      <c r="W126" s="7"/>
      <c r="X126" s="7"/>
      <c r="Y126" s="7"/>
      <c r="Z126" s="7"/>
      <c r="AA126" s="7"/>
      <c r="AB126" s="7"/>
    </row>
    <row r="127" spans="1:28" ht="15" x14ac:dyDescent="0.25">
      <c r="A127" s="145"/>
      <c r="B127" s="153" t="s">
        <v>234</v>
      </c>
      <c r="C127" s="147" t="s">
        <v>235</v>
      </c>
      <c r="D127" s="36">
        <v>27</v>
      </c>
      <c r="E127" s="148">
        <v>225.13</v>
      </c>
      <c r="F127" s="148">
        <v>53.03</v>
      </c>
      <c r="G127" s="148">
        <f>MIN(E127:F128)</f>
        <v>53.03</v>
      </c>
      <c r="H127" s="37" t="s">
        <v>236</v>
      </c>
      <c r="I127" s="37" t="s">
        <v>237</v>
      </c>
      <c r="J127" s="149"/>
      <c r="K127" s="7"/>
      <c r="L127" s="7"/>
      <c r="M127" s="7"/>
      <c r="N127" s="7"/>
      <c r="O127" s="7"/>
      <c r="P127" s="7"/>
      <c r="Q127" s="7"/>
      <c r="R127" s="7"/>
      <c r="S127" s="7"/>
      <c r="T127" s="7"/>
      <c r="U127" s="7"/>
      <c r="V127" s="7"/>
      <c r="W127" s="7"/>
      <c r="X127" s="7"/>
      <c r="Y127" s="7"/>
      <c r="Z127" s="7"/>
      <c r="AA127" s="7"/>
      <c r="AB127" s="7"/>
    </row>
    <row r="128" spans="1:28" ht="15" x14ac:dyDescent="0.25">
      <c r="A128" s="145"/>
      <c r="B128" s="146"/>
      <c r="C128" s="146"/>
      <c r="D128" s="36">
        <v>20.63</v>
      </c>
      <c r="E128" s="146"/>
      <c r="F128" s="146"/>
      <c r="G128" s="146"/>
      <c r="H128" s="37" t="s">
        <v>236</v>
      </c>
      <c r="I128" s="37" t="s">
        <v>238</v>
      </c>
      <c r="J128" s="146"/>
      <c r="K128" s="7"/>
      <c r="L128" s="7"/>
      <c r="M128" s="7"/>
      <c r="N128" s="7"/>
      <c r="O128" s="7"/>
      <c r="P128" s="7"/>
      <c r="Q128" s="7"/>
      <c r="R128" s="7"/>
      <c r="S128" s="7"/>
      <c r="T128" s="7"/>
      <c r="U128" s="7"/>
      <c r="V128" s="7"/>
      <c r="W128" s="7"/>
      <c r="X128" s="7"/>
      <c r="Y128" s="7"/>
      <c r="Z128" s="7"/>
      <c r="AA128" s="7"/>
      <c r="AB128" s="7"/>
    </row>
    <row r="129" spans="1:30" ht="15" x14ac:dyDescent="0.25">
      <c r="A129" s="145"/>
      <c r="B129" s="149" t="s">
        <v>239</v>
      </c>
      <c r="C129" s="147" t="s">
        <v>240</v>
      </c>
      <c r="D129" s="36">
        <v>9.84</v>
      </c>
      <c r="E129" s="148">
        <v>100.8</v>
      </c>
      <c r="F129" s="148">
        <v>144</v>
      </c>
      <c r="G129" s="148">
        <f>MIN(E129:F136)</f>
        <v>100.8</v>
      </c>
      <c r="H129" s="37" t="s">
        <v>236</v>
      </c>
      <c r="I129" s="37" t="s">
        <v>57</v>
      </c>
      <c r="J129" s="149" t="s">
        <v>241</v>
      </c>
      <c r="K129" s="7"/>
      <c r="L129" s="7"/>
      <c r="M129" s="7"/>
      <c r="N129" s="7"/>
      <c r="O129" s="7"/>
      <c r="P129" s="7"/>
      <c r="Q129" s="7"/>
      <c r="R129" s="7"/>
      <c r="S129" s="7"/>
      <c r="T129" s="7"/>
      <c r="U129" s="7"/>
      <c r="V129" s="7"/>
      <c r="W129" s="7"/>
      <c r="X129" s="7"/>
      <c r="Y129" s="7"/>
      <c r="Z129" s="7"/>
      <c r="AA129" s="7"/>
      <c r="AB129" s="7"/>
    </row>
    <row r="130" spans="1:30" ht="15" x14ac:dyDescent="0.25">
      <c r="A130" s="145"/>
      <c r="B130" s="145"/>
      <c r="C130" s="145"/>
      <c r="D130" s="36">
        <v>1.125</v>
      </c>
      <c r="E130" s="145"/>
      <c r="F130" s="145"/>
      <c r="G130" s="145"/>
      <c r="H130" s="37" t="s">
        <v>236</v>
      </c>
      <c r="I130" s="37" t="s">
        <v>59</v>
      </c>
      <c r="J130" s="145"/>
      <c r="K130" s="7"/>
      <c r="L130" s="7"/>
      <c r="M130" s="7"/>
      <c r="N130" s="7"/>
      <c r="O130" s="7"/>
      <c r="P130" s="7"/>
      <c r="Q130" s="7"/>
      <c r="R130" s="7"/>
      <c r="S130" s="7"/>
      <c r="T130" s="7"/>
      <c r="U130" s="7"/>
      <c r="V130" s="7"/>
      <c r="W130" s="7"/>
      <c r="X130" s="7"/>
      <c r="Y130" s="7"/>
      <c r="Z130" s="7"/>
      <c r="AA130" s="7"/>
      <c r="AB130" s="7"/>
    </row>
    <row r="131" spans="1:30" ht="15" x14ac:dyDescent="0.25">
      <c r="A131" s="145"/>
      <c r="B131" s="145"/>
      <c r="C131" s="145"/>
      <c r="D131" s="36">
        <v>16.690000000000001</v>
      </c>
      <c r="E131" s="145"/>
      <c r="F131" s="145"/>
      <c r="G131" s="145"/>
      <c r="H131" s="37" t="s">
        <v>236</v>
      </c>
      <c r="I131" s="37" t="s">
        <v>242</v>
      </c>
      <c r="J131" s="145"/>
      <c r="K131" s="7"/>
      <c r="L131" s="7"/>
      <c r="M131" s="7"/>
      <c r="N131" s="7"/>
      <c r="O131" s="7"/>
      <c r="P131" s="7"/>
      <c r="Q131" s="7"/>
      <c r="R131" s="7"/>
      <c r="S131" s="7"/>
      <c r="T131" s="7"/>
      <c r="U131" s="7"/>
      <c r="V131" s="7"/>
      <c r="W131" s="7"/>
      <c r="X131" s="7"/>
      <c r="Y131" s="7"/>
      <c r="Z131" s="7"/>
      <c r="AA131" s="7"/>
      <c r="AB131" s="7"/>
    </row>
    <row r="132" spans="1:30" ht="15" x14ac:dyDescent="0.25">
      <c r="A132" s="145"/>
      <c r="B132" s="145"/>
      <c r="C132" s="145"/>
      <c r="D132" s="36">
        <v>4.6500000000000004</v>
      </c>
      <c r="E132" s="145"/>
      <c r="F132" s="145"/>
      <c r="G132" s="145"/>
      <c r="H132" s="37" t="s">
        <v>236</v>
      </c>
      <c r="I132" s="37" t="s">
        <v>61</v>
      </c>
      <c r="J132" s="145"/>
      <c r="K132" s="7"/>
      <c r="L132" s="7"/>
      <c r="M132" s="7"/>
      <c r="N132" s="7"/>
      <c r="O132" s="7"/>
      <c r="P132" s="7"/>
      <c r="Q132" s="7"/>
      <c r="R132" s="7"/>
      <c r="S132" s="7"/>
      <c r="T132" s="7"/>
      <c r="U132" s="7"/>
      <c r="V132" s="7"/>
      <c r="W132" s="7"/>
      <c r="X132" s="7"/>
      <c r="Y132" s="7"/>
      <c r="Z132" s="7"/>
      <c r="AA132" s="7"/>
      <c r="AB132" s="7"/>
    </row>
    <row r="133" spans="1:30" ht="15" x14ac:dyDescent="0.25">
      <c r="A133" s="145"/>
      <c r="B133" s="145"/>
      <c r="C133" s="145"/>
      <c r="D133" s="36">
        <v>8.48</v>
      </c>
      <c r="E133" s="145"/>
      <c r="F133" s="145"/>
      <c r="G133" s="145"/>
      <c r="H133" s="37" t="s">
        <v>236</v>
      </c>
      <c r="I133" s="37" t="s">
        <v>243</v>
      </c>
      <c r="J133" s="145"/>
      <c r="K133" s="7"/>
      <c r="L133" s="7"/>
      <c r="M133" s="7"/>
      <c r="N133" s="7"/>
      <c r="O133" s="7"/>
      <c r="P133" s="7"/>
      <c r="Q133" s="7"/>
      <c r="R133" s="7"/>
      <c r="S133" s="7"/>
      <c r="T133" s="7"/>
      <c r="U133" s="7"/>
      <c r="V133" s="7"/>
      <c r="W133" s="7"/>
      <c r="X133" s="7"/>
      <c r="Y133" s="7"/>
      <c r="Z133" s="7"/>
      <c r="AA133" s="7"/>
      <c r="AB133" s="7"/>
    </row>
    <row r="134" spans="1:30" ht="15" x14ac:dyDescent="0.25">
      <c r="A134" s="145"/>
      <c r="B134" s="145"/>
      <c r="C134" s="145"/>
      <c r="D134" s="36">
        <v>9.68</v>
      </c>
      <c r="E134" s="145"/>
      <c r="F134" s="145"/>
      <c r="G134" s="145"/>
      <c r="H134" s="37" t="s">
        <v>236</v>
      </c>
      <c r="I134" s="37" t="s">
        <v>244</v>
      </c>
      <c r="J134" s="145"/>
      <c r="K134" s="7"/>
      <c r="L134" s="7"/>
      <c r="M134" s="7"/>
      <c r="N134" s="7"/>
      <c r="O134" s="7"/>
      <c r="P134" s="7"/>
      <c r="Q134" s="7"/>
      <c r="R134" s="7"/>
      <c r="S134" s="7"/>
      <c r="T134" s="7"/>
      <c r="U134" s="7"/>
      <c r="V134" s="7"/>
      <c r="W134" s="7"/>
      <c r="X134" s="7"/>
      <c r="Y134" s="7"/>
      <c r="Z134" s="7"/>
      <c r="AA134" s="7"/>
      <c r="AB134" s="7"/>
    </row>
    <row r="135" spans="1:30" ht="15" x14ac:dyDescent="0.25">
      <c r="A135" s="145"/>
      <c r="B135" s="145"/>
      <c r="C135" s="145"/>
      <c r="D135" s="36">
        <v>17.05</v>
      </c>
      <c r="E135" s="145"/>
      <c r="F135" s="145"/>
      <c r="G135" s="145"/>
      <c r="H135" s="37" t="s">
        <v>236</v>
      </c>
      <c r="I135" s="37" t="s">
        <v>245</v>
      </c>
      <c r="J135" s="145"/>
      <c r="K135" s="7"/>
      <c r="L135" s="7"/>
      <c r="M135" s="7"/>
      <c r="N135" s="7"/>
      <c r="O135" s="7"/>
      <c r="P135" s="7"/>
      <c r="Q135" s="7"/>
      <c r="R135" s="7"/>
      <c r="S135" s="7"/>
      <c r="T135" s="7"/>
      <c r="U135" s="7"/>
      <c r="V135" s="7"/>
      <c r="W135" s="7"/>
      <c r="X135" s="7"/>
      <c r="Y135" s="7"/>
      <c r="Z135" s="7"/>
      <c r="AA135" s="7"/>
      <c r="AB135" s="7"/>
    </row>
    <row r="136" spans="1:30" ht="15" x14ac:dyDescent="0.25">
      <c r="A136" s="146"/>
      <c r="B136" s="146"/>
      <c r="C136" s="146"/>
      <c r="D136" s="36">
        <v>343.2</v>
      </c>
      <c r="E136" s="146"/>
      <c r="F136" s="146"/>
      <c r="G136" s="146"/>
      <c r="H136" s="37">
        <v>7093</v>
      </c>
      <c r="I136" s="37">
        <v>1127</v>
      </c>
      <c r="J136" s="146"/>
      <c r="K136" s="7"/>
      <c r="L136" s="7"/>
      <c r="M136" s="7"/>
      <c r="N136" s="7"/>
      <c r="O136" s="7"/>
      <c r="P136" s="7"/>
      <c r="Q136" s="7"/>
      <c r="R136" s="7"/>
      <c r="S136" s="7"/>
      <c r="T136" s="7"/>
      <c r="U136" s="7"/>
      <c r="V136" s="7"/>
      <c r="W136" s="7"/>
      <c r="X136" s="7"/>
      <c r="Y136" s="7"/>
      <c r="Z136" s="7"/>
      <c r="AA136" s="7"/>
      <c r="AB136" s="7"/>
    </row>
    <row r="137" spans="1:30" ht="75" x14ac:dyDescent="0.25">
      <c r="A137" s="49" t="s">
        <v>246</v>
      </c>
      <c r="B137" s="50" t="s">
        <v>247</v>
      </c>
      <c r="C137" s="49" t="s">
        <v>248</v>
      </c>
      <c r="D137" s="51">
        <v>756.28</v>
      </c>
      <c r="E137" s="51">
        <v>29634</v>
      </c>
      <c r="F137" s="51">
        <v>8654</v>
      </c>
      <c r="G137" s="51">
        <f>MIN(E137:F137)</f>
        <v>8654</v>
      </c>
      <c r="H137" s="52" t="s">
        <v>65</v>
      </c>
      <c r="I137" s="52" t="s">
        <v>249</v>
      </c>
      <c r="J137" s="50" t="s">
        <v>250</v>
      </c>
      <c r="K137" s="53"/>
      <c r="L137" s="53"/>
      <c r="M137" s="53"/>
      <c r="N137" s="53"/>
      <c r="O137" s="53"/>
      <c r="P137" s="53"/>
      <c r="Q137" s="53"/>
      <c r="R137" s="53"/>
      <c r="S137" s="53"/>
      <c r="T137" s="53"/>
      <c r="U137" s="53"/>
      <c r="V137" s="53"/>
      <c r="W137" s="53"/>
      <c r="X137" s="53"/>
      <c r="Y137" s="53"/>
      <c r="Z137" s="53"/>
      <c r="AA137" s="53"/>
      <c r="AB137" s="53"/>
      <c r="AC137" s="54"/>
      <c r="AD137" s="54"/>
    </row>
    <row r="138" spans="1:30" ht="409.6" x14ac:dyDescent="0.25">
      <c r="A138" s="49" t="s">
        <v>251</v>
      </c>
      <c r="B138" s="50" t="s">
        <v>252</v>
      </c>
      <c r="C138" s="55" t="s">
        <v>253</v>
      </c>
      <c r="D138" s="56">
        <v>3</v>
      </c>
      <c r="E138" s="51">
        <v>196.8</v>
      </c>
      <c r="F138" s="51">
        <v>219.1</v>
      </c>
      <c r="G138" s="51">
        <f>MIN(E138:F138)</f>
        <v>196.8</v>
      </c>
      <c r="H138" s="52">
        <v>4461</v>
      </c>
      <c r="I138" s="52" t="s">
        <v>254</v>
      </c>
      <c r="J138" s="50" t="s">
        <v>255</v>
      </c>
      <c r="K138" s="53"/>
      <c r="L138" s="53"/>
      <c r="M138" s="53"/>
      <c r="N138" s="53"/>
      <c r="O138" s="53"/>
      <c r="P138" s="53"/>
      <c r="Q138" s="53"/>
      <c r="R138" s="53"/>
      <c r="S138" s="53"/>
      <c r="T138" s="53"/>
      <c r="U138" s="53"/>
      <c r="V138" s="53"/>
      <c r="W138" s="53"/>
      <c r="X138" s="53"/>
      <c r="Y138" s="53"/>
      <c r="Z138" s="53"/>
      <c r="AA138" s="53"/>
      <c r="AB138" s="53"/>
    </row>
    <row r="139" spans="1:30" ht="15" x14ac:dyDescent="0.25">
      <c r="A139" s="8"/>
      <c r="B139" s="9"/>
      <c r="C139" s="57"/>
      <c r="D139" s="57"/>
      <c r="E139" s="57"/>
      <c r="F139" s="57"/>
      <c r="G139" s="57"/>
      <c r="H139" s="57"/>
      <c r="I139" s="57"/>
      <c r="J139" s="58"/>
      <c r="K139" s="53"/>
      <c r="L139" s="53"/>
      <c r="M139" s="53"/>
      <c r="N139" s="53"/>
      <c r="O139" s="53"/>
      <c r="P139" s="53"/>
      <c r="Q139" s="53"/>
      <c r="R139" s="53"/>
      <c r="S139" s="53"/>
      <c r="T139" s="53"/>
      <c r="U139" s="53"/>
      <c r="V139" s="53"/>
      <c r="W139" s="53"/>
      <c r="X139" s="53"/>
      <c r="Y139" s="53"/>
      <c r="Z139" s="53"/>
      <c r="AA139" s="53"/>
      <c r="AB139" s="53"/>
    </row>
    <row r="140" spans="1:30" ht="21" x14ac:dyDescent="0.25">
      <c r="A140" s="59" t="s">
        <v>256</v>
      </c>
      <c r="B140" s="60"/>
      <c r="C140" s="60"/>
      <c r="D140" s="61"/>
      <c r="E140" s="60"/>
      <c r="F140" s="60"/>
      <c r="G140" s="60"/>
      <c r="H140" s="60"/>
      <c r="I140" s="60"/>
      <c r="J140" s="60"/>
      <c r="K140" s="53"/>
      <c r="L140" s="53"/>
      <c r="M140" s="53"/>
      <c r="N140" s="53"/>
      <c r="O140" s="53"/>
      <c r="P140" s="53"/>
      <c r="Q140" s="53"/>
      <c r="R140" s="53"/>
      <c r="S140" s="53"/>
      <c r="T140" s="53"/>
      <c r="U140" s="53"/>
      <c r="V140" s="53"/>
      <c r="W140" s="53"/>
      <c r="X140" s="53"/>
      <c r="Y140" s="53"/>
      <c r="Z140" s="53"/>
      <c r="AA140" s="53"/>
      <c r="AB140" s="53"/>
    </row>
    <row r="141" spans="1:30" ht="15.6" x14ac:dyDescent="0.3">
      <c r="A141" s="8"/>
      <c r="B141" s="9"/>
      <c r="C141" s="57"/>
      <c r="D141" s="57"/>
      <c r="E141" s="27"/>
      <c r="F141" s="28"/>
      <c r="G141" s="28"/>
      <c r="H141" s="28"/>
      <c r="I141" s="28"/>
      <c r="J141" s="58"/>
      <c r="K141" s="53"/>
      <c r="L141" s="53"/>
      <c r="M141" s="53"/>
      <c r="N141" s="53"/>
      <c r="O141" s="53"/>
      <c r="P141" s="53"/>
      <c r="Q141" s="53"/>
      <c r="R141" s="53"/>
      <c r="S141" s="53"/>
      <c r="T141" s="53"/>
      <c r="U141" s="53"/>
      <c r="V141" s="53"/>
      <c r="W141" s="53"/>
      <c r="X141" s="53"/>
      <c r="Y141" s="53"/>
      <c r="Z141" s="53"/>
      <c r="AA141" s="53"/>
      <c r="AB141" s="53"/>
    </row>
    <row r="142" spans="1:30" ht="31.2" x14ac:dyDescent="0.3">
      <c r="A142" s="23" t="s">
        <v>257</v>
      </c>
      <c r="B142" s="24" t="s">
        <v>258</v>
      </c>
      <c r="C142" s="62" t="s">
        <v>259</v>
      </c>
      <c r="D142" s="62" t="s">
        <v>31</v>
      </c>
      <c r="E142" s="31" t="s">
        <v>32</v>
      </c>
      <c r="F142" s="31" t="s">
        <v>33</v>
      </c>
      <c r="G142" s="31" t="s">
        <v>34</v>
      </c>
      <c r="H142" s="32" t="s">
        <v>35</v>
      </c>
      <c r="I142" s="31" t="s">
        <v>36</v>
      </c>
      <c r="J142" s="58"/>
      <c r="K142" s="53"/>
      <c r="L142" s="53"/>
      <c r="M142" s="53"/>
      <c r="N142" s="53"/>
      <c r="O142" s="53"/>
      <c r="P142" s="53"/>
      <c r="Q142" s="53"/>
      <c r="R142" s="53"/>
      <c r="S142" s="53"/>
      <c r="T142" s="53"/>
      <c r="U142" s="53"/>
      <c r="V142" s="53"/>
      <c r="W142" s="53"/>
      <c r="X142" s="53"/>
      <c r="Y142" s="53"/>
      <c r="Z142" s="53"/>
      <c r="AA142" s="53"/>
      <c r="AB142" s="53"/>
    </row>
    <row r="143" spans="1:30" ht="409.6" x14ac:dyDescent="0.25">
      <c r="A143" s="63" t="s">
        <v>260</v>
      </c>
      <c r="B143" s="64" t="s">
        <v>261</v>
      </c>
      <c r="C143" s="65" t="s">
        <v>262</v>
      </c>
      <c r="D143" s="66"/>
      <c r="E143" s="67">
        <v>1025</v>
      </c>
      <c r="F143" s="67">
        <v>2050</v>
      </c>
      <c r="G143" s="68">
        <v>0</v>
      </c>
      <c r="H143" s="69"/>
      <c r="I143" s="69"/>
      <c r="J143" s="64" t="s">
        <v>263</v>
      </c>
      <c r="K143" s="53"/>
      <c r="L143" s="53"/>
      <c r="M143" s="53"/>
      <c r="N143" s="53"/>
      <c r="O143" s="53"/>
      <c r="P143" s="53"/>
      <c r="Q143" s="53"/>
      <c r="R143" s="53"/>
      <c r="S143" s="53"/>
      <c r="T143" s="53"/>
      <c r="U143" s="53"/>
      <c r="V143" s="53"/>
      <c r="W143" s="53"/>
      <c r="X143" s="53"/>
      <c r="Y143" s="53"/>
      <c r="Z143" s="53"/>
      <c r="AA143" s="53"/>
      <c r="AB143" s="53"/>
    </row>
    <row r="144" spans="1:30" ht="90" x14ac:dyDescent="0.25">
      <c r="A144" s="49" t="s">
        <v>264</v>
      </c>
      <c r="B144" s="50" t="s">
        <v>265</v>
      </c>
      <c r="C144" s="55"/>
      <c r="D144" s="56"/>
      <c r="E144" s="51">
        <v>14952</v>
      </c>
      <c r="F144" s="51">
        <v>2585</v>
      </c>
      <c r="G144" s="51">
        <f>MIN(E144:F144)</f>
        <v>2585</v>
      </c>
      <c r="H144" s="51"/>
      <c r="I144" s="51"/>
      <c r="J144" s="50" t="s">
        <v>266</v>
      </c>
      <c r="K144" s="53"/>
      <c r="L144" s="53"/>
      <c r="M144" s="53"/>
      <c r="N144" s="53"/>
      <c r="O144" s="53"/>
      <c r="P144" s="53"/>
      <c r="Q144" s="53"/>
      <c r="R144" s="53"/>
      <c r="S144" s="53"/>
      <c r="T144" s="53"/>
      <c r="U144" s="53"/>
      <c r="V144" s="53"/>
      <c r="W144" s="53"/>
      <c r="X144" s="53"/>
      <c r="Y144" s="53"/>
      <c r="Z144" s="53"/>
      <c r="AA144" s="53"/>
      <c r="AB144" s="53"/>
    </row>
    <row r="145" spans="1:28" ht="15" x14ac:dyDescent="0.25">
      <c r="A145" s="144" t="s">
        <v>267</v>
      </c>
      <c r="B145" s="50" t="s">
        <v>268</v>
      </c>
      <c r="C145" s="150" t="s">
        <v>269</v>
      </c>
      <c r="D145" s="56"/>
      <c r="E145" s="168">
        <v>15427</v>
      </c>
      <c r="F145" s="168">
        <v>1040</v>
      </c>
      <c r="G145" s="168">
        <f>MIN(E145:F155)</f>
        <v>1040</v>
      </c>
      <c r="H145" s="168"/>
      <c r="I145" s="168"/>
      <c r="J145" s="163" t="s">
        <v>270</v>
      </c>
      <c r="K145" s="53"/>
      <c r="L145" s="53"/>
      <c r="M145" s="53"/>
      <c r="N145" s="53"/>
      <c r="O145" s="53"/>
      <c r="P145" s="53"/>
      <c r="Q145" s="53"/>
      <c r="R145" s="53"/>
      <c r="S145" s="53"/>
      <c r="T145" s="53"/>
      <c r="U145" s="53"/>
      <c r="V145" s="53"/>
      <c r="W145" s="53"/>
      <c r="X145" s="53"/>
      <c r="Y145" s="53"/>
      <c r="Z145" s="53"/>
      <c r="AA145" s="53"/>
      <c r="AB145" s="53"/>
    </row>
    <row r="146" spans="1:28" ht="15" x14ac:dyDescent="0.25">
      <c r="A146" s="145"/>
      <c r="B146" s="50" t="s">
        <v>271</v>
      </c>
      <c r="C146" s="145"/>
      <c r="D146" s="56">
        <v>180</v>
      </c>
      <c r="E146" s="145"/>
      <c r="F146" s="145"/>
      <c r="G146" s="145"/>
      <c r="H146" s="145"/>
      <c r="I146" s="145"/>
      <c r="J146" s="145"/>
      <c r="K146" s="53"/>
      <c r="L146" s="53"/>
      <c r="M146" s="53"/>
      <c r="N146" s="53"/>
      <c r="O146" s="53"/>
      <c r="P146" s="53"/>
      <c r="Q146" s="53"/>
      <c r="R146" s="53"/>
      <c r="S146" s="53"/>
      <c r="T146" s="53"/>
      <c r="U146" s="53"/>
      <c r="V146" s="53"/>
      <c r="W146" s="53"/>
      <c r="X146" s="53"/>
      <c r="Y146" s="53"/>
      <c r="Z146" s="53"/>
      <c r="AA146" s="53"/>
      <c r="AB146" s="53"/>
    </row>
    <row r="147" spans="1:28" ht="15" x14ac:dyDescent="0.25">
      <c r="A147" s="145"/>
      <c r="B147" s="50" t="s">
        <v>272</v>
      </c>
      <c r="C147" s="145"/>
      <c r="D147" s="56">
        <v>130</v>
      </c>
      <c r="E147" s="145"/>
      <c r="F147" s="145"/>
      <c r="G147" s="145"/>
      <c r="H147" s="145"/>
      <c r="I147" s="145"/>
      <c r="J147" s="145"/>
      <c r="K147" s="53"/>
      <c r="L147" s="53"/>
      <c r="M147" s="53"/>
      <c r="N147" s="53"/>
      <c r="O147" s="53"/>
      <c r="P147" s="53"/>
      <c r="Q147" s="53"/>
      <c r="R147" s="53"/>
      <c r="S147" s="53"/>
      <c r="T147" s="53"/>
      <c r="U147" s="53"/>
      <c r="V147" s="53"/>
      <c r="W147" s="53"/>
      <c r="X147" s="53"/>
      <c r="Y147" s="53"/>
      <c r="Z147" s="53"/>
      <c r="AA147" s="53"/>
      <c r="AB147" s="53"/>
    </row>
    <row r="148" spans="1:28" ht="15" x14ac:dyDescent="0.25">
      <c r="A148" s="145"/>
      <c r="B148" s="50" t="s">
        <v>273</v>
      </c>
      <c r="C148" s="145"/>
      <c r="D148" s="56">
        <v>120</v>
      </c>
      <c r="E148" s="145"/>
      <c r="F148" s="145"/>
      <c r="G148" s="145"/>
      <c r="H148" s="145"/>
      <c r="I148" s="145"/>
      <c r="J148" s="145"/>
      <c r="K148" s="53"/>
      <c r="L148" s="53"/>
      <c r="M148" s="53"/>
      <c r="N148" s="53"/>
      <c r="O148" s="53"/>
      <c r="P148" s="53"/>
      <c r="Q148" s="53"/>
      <c r="R148" s="53"/>
      <c r="S148" s="53"/>
      <c r="T148" s="53"/>
      <c r="U148" s="53"/>
      <c r="V148" s="53"/>
      <c r="W148" s="53"/>
      <c r="X148" s="53"/>
      <c r="Y148" s="53"/>
      <c r="Z148" s="53"/>
      <c r="AA148" s="53"/>
      <c r="AB148" s="53"/>
    </row>
    <row r="149" spans="1:28" ht="15" x14ac:dyDescent="0.25">
      <c r="A149" s="145"/>
      <c r="B149" s="50" t="s">
        <v>274</v>
      </c>
      <c r="C149" s="145"/>
      <c r="D149" s="56">
        <v>160</v>
      </c>
      <c r="E149" s="145"/>
      <c r="F149" s="145"/>
      <c r="G149" s="145"/>
      <c r="H149" s="145"/>
      <c r="I149" s="145"/>
      <c r="J149" s="145"/>
      <c r="K149" s="53"/>
      <c r="L149" s="53"/>
      <c r="M149" s="53"/>
      <c r="N149" s="53"/>
      <c r="O149" s="53"/>
      <c r="P149" s="53"/>
      <c r="Q149" s="53"/>
      <c r="R149" s="53"/>
      <c r="S149" s="53"/>
      <c r="T149" s="53"/>
      <c r="U149" s="53"/>
      <c r="V149" s="53"/>
      <c r="W149" s="53"/>
      <c r="X149" s="53"/>
      <c r="Y149" s="53"/>
      <c r="Z149" s="53"/>
      <c r="AA149" s="53"/>
      <c r="AB149" s="53"/>
    </row>
    <row r="150" spans="1:28" ht="15" x14ac:dyDescent="0.25">
      <c r="A150" s="145"/>
      <c r="B150" s="50" t="s">
        <v>275</v>
      </c>
      <c r="C150" s="145"/>
      <c r="D150" s="56">
        <v>10</v>
      </c>
      <c r="E150" s="145"/>
      <c r="F150" s="145"/>
      <c r="G150" s="145"/>
      <c r="H150" s="145"/>
      <c r="I150" s="145"/>
      <c r="J150" s="145"/>
      <c r="K150" s="53"/>
      <c r="L150" s="53"/>
      <c r="M150" s="53"/>
      <c r="N150" s="53"/>
      <c r="O150" s="53"/>
      <c r="P150" s="53"/>
      <c r="Q150" s="53"/>
      <c r="R150" s="53"/>
      <c r="S150" s="53"/>
      <c r="T150" s="53"/>
      <c r="U150" s="53"/>
      <c r="V150" s="53"/>
      <c r="W150" s="53"/>
      <c r="X150" s="53"/>
      <c r="Y150" s="53"/>
      <c r="Z150" s="53"/>
      <c r="AA150" s="53"/>
      <c r="AB150" s="53"/>
    </row>
    <row r="151" spans="1:28" ht="15" x14ac:dyDescent="0.25">
      <c r="A151" s="145"/>
      <c r="B151" s="50" t="s">
        <v>276</v>
      </c>
      <c r="C151" s="145"/>
      <c r="D151" s="56">
        <v>300</v>
      </c>
      <c r="E151" s="145"/>
      <c r="F151" s="145"/>
      <c r="G151" s="145"/>
      <c r="H151" s="145"/>
      <c r="I151" s="145"/>
      <c r="J151" s="145"/>
      <c r="K151" s="53"/>
      <c r="L151" s="53"/>
      <c r="M151" s="53"/>
      <c r="N151" s="53"/>
      <c r="O151" s="53"/>
      <c r="P151" s="53"/>
      <c r="Q151" s="53"/>
      <c r="R151" s="53"/>
      <c r="S151" s="53"/>
      <c r="T151" s="53"/>
      <c r="U151" s="53"/>
      <c r="V151" s="53"/>
      <c r="W151" s="53"/>
      <c r="X151" s="53"/>
      <c r="Y151" s="53"/>
      <c r="Z151" s="53"/>
      <c r="AA151" s="53"/>
      <c r="AB151" s="53"/>
    </row>
    <row r="152" spans="1:28" ht="15" x14ac:dyDescent="0.25">
      <c r="A152" s="145"/>
      <c r="B152" s="50" t="s">
        <v>277</v>
      </c>
      <c r="C152" s="145"/>
      <c r="D152" s="56">
        <v>120</v>
      </c>
      <c r="E152" s="145"/>
      <c r="F152" s="145"/>
      <c r="G152" s="145"/>
      <c r="H152" s="145"/>
      <c r="I152" s="145"/>
      <c r="J152" s="145"/>
      <c r="K152" s="53"/>
      <c r="L152" s="53"/>
      <c r="M152" s="53"/>
      <c r="N152" s="53"/>
      <c r="O152" s="53"/>
      <c r="P152" s="53"/>
      <c r="Q152" s="53"/>
      <c r="R152" s="53"/>
      <c r="S152" s="53"/>
      <c r="T152" s="53"/>
      <c r="U152" s="53"/>
      <c r="V152" s="53"/>
      <c r="W152" s="53"/>
      <c r="X152" s="53"/>
      <c r="Y152" s="53"/>
      <c r="Z152" s="53"/>
      <c r="AA152" s="53"/>
      <c r="AB152" s="53"/>
    </row>
    <row r="153" spans="1:28" ht="15" x14ac:dyDescent="0.25">
      <c r="A153" s="145"/>
      <c r="B153" s="50" t="s">
        <v>278</v>
      </c>
      <c r="C153" s="145"/>
      <c r="D153" s="56">
        <v>260</v>
      </c>
      <c r="E153" s="145"/>
      <c r="F153" s="145"/>
      <c r="G153" s="145"/>
      <c r="H153" s="145"/>
      <c r="I153" s="145"/>
      <c r="J153" s="145"/>
      <c r="K153" s="53"/>
      <c r="L153" s="53"/>
      <c r="M153" s="53"/>
      <c r="N153" s="53"/>
      <c r="O153" s="53"/>
      <c r="P153" s="53"/>
      <c r="Q153" s="53"/>
      <c r="R153" s="53"/>
      <c r="S153" s="53"/>
      <c r="T153" s="53"/>
      <c r="U153" s="53"/>
      <c r="V153" s="53"/>
      <c r="W153" s="53"/>
      <c r="X153" s="53"/>
      <c r="Y153" s="53"/>
      <c r="Z153" s="53"/>
      <c r="AA153" s="53"/>
      <c r="AB153" s="53"/>
    </row>
    <row r="154" spans="1:28" ht="15" x14ac:dyDescent="0.25">
      <c r="A154" s="145"/>
      <c r="B154" s="50" t="s">
        <v>279</v>
      </c>
      <c r="C154" s="145"/>
      <c r="D154" s="56">
        <v>300</v>
      </c>
      <c r="E154" s="145"/>
      <c r="F154" s="145"/>
      <c r="G154" s="145"/>
      <c r="H154" s="145"/>
      <c r="I154" s="145"/>
      <c r="J154" s="145"/>
      <c r="K154" s="53"/>
      <c r="L154" s="53"/>
      <c r="M154" s="53"/>
      <c r="N154" s="53"/>
      <c r="O154" s="53"/>
      <c r="P154" s="53"/>
      <c r="Q154" s="53"/>
      <c r="R154" s="53"/>
      <c r="S154" s="53"/>
      <c r="T154" s="53"/>
      <c r="U154" s="53"/>
      <c r="V154" s="53"/>
      <c r="W154" s="53"/>
      <c r="X154" s="53"/>
      <c r="Y154" s="53"/>
      <c r="Z154" s="53"/>
      <c r="AA154" s="53"/>
      <c r="AB154" s="53"/>
    </row>
    <row r="155" spans="1:28" ht="15" x14ac:dyDescent="0.25">
      <c r="A155" s="146"/>
      <c r="B155" s="50" t="s">
        <v>280</v>
      </c>
      <c r="C155" s="146"/>
      <c r="D155" s="56"/>
      <c r="E155" s="146"/>
      <c r="F155" s="146"/>
      <c r="G155" s="146"/>
      <c r="H155" s="146"/>
      <c r="I155" s="146"/>
      <c r="J155" s="146"/>
      <c r="K155" s="53"/>
      <c r="L155" s="53"/>
      <c r="M155" s="53"/>
      <c r="N155" s="53"/>
      <c r="O155" s="53"/>
      <c r="P155" s="53"/>
      <c r="Q155" s="53"/>
      <c r="R155" s="53"/>
      <c r="S155" s="53"/>
      <c r="T155" s="53"/>
      <c r="U155" s="53"/>
      <c r="V155" s="53"/>
      <c r="W155" s="53"/>
      <c r="X155" s="53"/>
      <c r="Y155" s="53"/>
      <c r="Z155" s="53"/>
      <c r="AA155" s="53"/>
      <c r="AB155" s="53"/>
    </row>
    <row r="156" spans="1:28" ht="15.6" x14ac:dyDescent="0.25">
      <c r="A156" s="144" t="s">
        <v>281</v>
      </c>
      <c r="B156" s="71" t="s">
        <v>282</v>
      </c>
      <c r="C156" s="150"/>
      <c r="D156" s="56"/>
      <c r="E156" s="150">
        <v>25727</v>
      </c>
      <c r="F156" s="150">
        <v>10615</v>
      </c>
      <c r="G156" s="150">
        <f>MIN(E156:F161)</f>
        <v>10615</v>
      </c>
      <c r="H156" s="150"/>
      <c r="I156" s="150"/>
      <c r="J156" s="151"/>
      <c r="K156" s="53"/>
      <c r="L156" s="53"/>
      <c r="M156" s="53"/>
      <c r="N156" s="53"/>
      <c r="O156" s="53"/>
      <c r="P156" s="53"/>
      <c r="Q156" s="53"/>
      <c r="R156" s="53"/>
      <c r="S156" s="53"/>
      <c r="T156" s="53"/>
      <c r="U156" s="53"/>
      <c r="V156" s="53"/>
      <c r="W156" s="53"/>
      <c r="X156" s="53"/>
      <c r="Y156" s="53"/>
      <c r="Z156" s="53"/>
      <c r="AA156" s="53"/>
      <c r="AB156" s="53"/>
    </row>
    <row r="157" spans="1:28" ht="15" x14ac:dyDescent="0.25">
      <c r="A157" s="145"/>
      <c r="B157" s="50" t="s">
        <v>283</v>
      </c>
      <c r="C157" s="145"/>
      <c r="D157" s="55">
        <v>625</v>
      </c>
      <c r="E157" s="145"/>
      <c r="F157" s="145"/>
      <c r="G157" s="145"/>
      <c r="H157" s="145"/>
      <c r="I157" s="145"/>
      <c r="J157" s="145"/>
      <c r="K157" s="53"/>
      <c r="L157" s="53"/>
      <c r="M157" s="53"/>
      <c r="N157" s="53"/>
      <c r="O157" s="53"/>
      <c r="P157" s="53"/>
      <c r="Q157" s="53"/>
      <c r="R157" s="53"/>
      <c r="S157" s="53"/>
      <c r="T157" s="53"/>
      <c r="U157" s="53"/>
      <c r="V157" s="53"/>
      <c r="W157" s="53"/>
      <c r="X157" s="53"/>
      <c r="Y157" s="53"/>
      <c r="Z157" s="53"/>
      <c r="AA157" s="53"/>
      <c r="AB157" s="53"/>
    </row>
    <row r="158" spans="1:28" ht="15" x14ac:dyDescent="0.25">
      <c r="A158" s="145"/>
      <c r="B158" s="50" t="s">
        <v>284</v>
      </c>
      <c r="C158" s="145"/>
      <c r="D158" s="55">
        <v>77</v>
      </c>
      <c r="E158" s="145"/>
      <c r="F158" s="145"/>
      <c r="G158" s="145"/>
      <c r="H158" s="145"/>
      <c r="I158" s="145"/>
      <c r="J158" s="145"/>
      <c r="K158" s="53"/>
      <c r="L158" s="53"/>
      <c r="M158" s="53"/>
      <c r="N158" s="53"/>
      <c r="O158" s="53"/>
      <c r="P158" s="53"/>
      <c r="Q158" s="53"/>
      <c r="R158" s="53"/>
      <c r="S158" s="53"/>
      <c r="T158" s="53"/>
      <c r="U158" s="53"/>
      <c r="V158" s="53"/>
      <c r="W158" s="53"/>
      <c r="X158" s="53"/>
      <c r="Y158" s="53"/>
      <c r="Z158" s="53"/>
      <c r="AA158" s="53"/>
      <c r="AB158" s="53"/>
    </row>
    <row r="159" spans="1:28" ht="15" x14ac:dyDescent="0.25">
      <c r="A159" s="145"/>
      <c r="B159" s="50" t="s">
        <v>285</v>
      </c>
      <c r="C159" s="145"/>
      <c r="D159" s="55">
        <v>171</v>
      </c>
      <c r="E159" s="145"/>
      <c r="F159" s="145"/>
      <c r="G159" s="145"/>
      <c r="H159" s="145"/>
      <c r="I159" s="145"/>
      <c r="J159" s="145"/>
      <c r="K159" s="53"/>
      <c r="L159" s="53"/>
      <c r="M159" s="53"/>
      <c r="N159" s="53"/>
      <c r="O159" s="53"/>
      <c r="P159" s="53"/>
      <c r="Q159" s="53"/>
      <c r="R159" s="53"/>
      <c r="S159" s="53"/>
      <c r="T159" s="53"/>
      <c r="U159" s="53"/>
      <c r="V159" s="53"/>
      <c r="W159" s="53"/>
      <c r="X159" s="53"/>
      <c r="Y159" s="53"/>
      <c r="Z159" s="53"/>
      <c r="AA159" s="53"/>
      <c r="AB159" s="53"/>
    </row>
    <row r="160" spans="1:28" ht="15" x14ac:dyDescent="0.25">
      <c r="A160" s="145"/>
      <c r="B160" s="50" t="s">
        <v>286</v>
      </c>
      <c r="C160" s="145"/>
      <c r="D160" s="55">
        <v>350</v>
      </c>
      <c r="E160" s="145"/>
      <c r="F160" s="145"/>
      <c r="G160" s="145"/>
      <c r="H160" s="145"/>
      <c r="I160" s="145"/>
      <c r="J160" s="145"/>
      <c r="K160" s="53"/>
      <c r="L160" s="53"/>
      <c r="M160" s="53"/>
      <c r="N160" s="53"/>
      <c r="O160" s="53"/>
      <c r="P160" s="53"/>
      <c r="Q160" s="53"/>
      <c r="R160" s="53"/>
      <c r="S160" s="53"/>
      <c r="T160" s="53"/>
      <c r="U160" s="53"/>
      <c r="V160" s="53"/>
      <c r="W160" s="53"/>
      <c r="X160" s="53"/>
      <c r="Y160" s="53"/>
      <c r="Z160" s="53"/>
      <c r="AA160" s="53"/>
      <c r="AB160" s="53"/>
    </row>
    <row r="161" spans="1:28" ht="15" x14ac:dyDescent="0.25">
      <c r="A161" s="145"/>
      <c r="B161" s="50" t="s">
        <v>287</v>
      </c>
      <c r="C161" s="145"/>
      <c r="D161" s="55">
        <v>275</v>
      </c>
      <c r="E161" s="146"/>
      <c r="F161" s="146"/>
      <c r="G161" s="146"/>
      <c r="H161" s="146"/>
      <c r="I161" s="146"/>
      <c r="J161" s="145"/>
      <c r="K161" s="53"/>
      <c r="L161" s="53"/>
      <c r="M161" s="53"/>
      <c r="N161" s="53"/>
      <c r="O161" s="53"/>
      <c r="P161" s="53"/>
      <c r="Q161" s="53"/>
      <c r="R161" s="53"/>
      <c r="S161" s="53"/>
      <c r="T161" s="53"/>
      <c r="U161" s="53"/>
      <c r="V161" s="53"/>
      <c r="W161" s="53"/>
      <c r="X161" s="53"/>
      <c r="Y161" s="53"/>
      <c r="Z161" s="53"/>
      <c r="AA161" s="53"/>
      <c r="AB161" s="53"/>
    </row>
    <row r="162" spans="1:28" ht="15.6" x14ac:dyDescent="0.25">
      <c r="A162" s="145"/>
      <c r="B162" s="71" t="s">
        <v>288</v>
      </c>
      <c r="C162" s="145"/>
      <c r="D162" s="56"/>
      <c r="E162" s="150">
        <v>3396</v>
      </c>
      <c r="F162" s="150">
        <v>1161</v>
      </c>
      <c r="G162" s="150">
        <f>MIN(E162:F164)</f>
        <v>1161</v>
      </c>
      <c r="H162" s="150"/>
      <c r="I162" s="150"/>
      <c r="J162" s="145"/>
      <c r="K162" s="53"/>
      <c r="L162" s="53"/>
      <c r="M162" s="53"/>
      <c r="N162" s="53"/>
      <c r="O162" s="53"/>
      <c r="P162" s="53"/>
      <c r="Q162" s="53"/>
      <c r="R162" s="53"/>
      <c r="S162" s="53"/>
      <c r="T162" s="53"/>
      <c r="U162" s="53"/>
      <c r="V162" s="53"/>
      <c r="W162" s="53"/>
      <c r="X162" s="53"/>
      <c r="Y162" s="53"/>
      <c r="Z162" s="53"/>
      <c r="AA162" s="53"/>
      <c r="AB162" s="53"/>
    </row>
    <row r="163" spans="1:28" ht="15" x14ac:dyDescent="0.25">
      <c r="A163" s="145"/>
      <c r="B163" s="50" t="s">
        <v>289</v>
      </c>
      <c r="C163" s="145"/>
      <c r="D163" s="56"/>
      <c r="E163" s="145"/>
      <c r="F163" s="145"/>
      <c r="G163" s="145"/>
      <c r="H163" s="145"/>
      <c r="I163" s="145"/>
      <c r="J163" s="145"/>
      <c r="K163" s="53"/>
      <c r="L163" s="53"/>
      <c r="M163" s="53"/>
      <c r="N163" s="53"/>
      <c r="O163" s="53"/>
      <c r="P163" s="53"/>
      <c r="Q163" s="53"/>
      <c r="R163" s="53"/>
      <c r="S163" s="53"/>
      <c r="T163" s="53"/>
      <c r="U163" s="53"/>
      <c r="V163" s="53"/>
      <c r="W163" s="53"/>
      <c r="X163" s="53"/>
      <c r="Y163" s="53"/>
      <c r="Z163" s="53"/>
      <c r="AA163" s="53"/>
      <c r="AB163" s="53"/>
    </row>
    <row r="164" spans="1:28" ht="15" x14ac:dyDescent="0.25">
      <c r="A164" s="146"/>
      <c r="B164" s="50" t="s">
        <v>290</v>
      </c>
      <c r="C164" s="146"/>
      <c r="D164" s="56"/>
      <c r="E164" s="146"/>
      <c r="F164" s="146"/>
      <c r="G164" s="146"/>
      <c r="H164" s="146"/>
      <c r="I164" s="146"/>
      <c r="J164" s="146"/>
      <c r="K164" s="53"/>
      <c r="L164" s="53"/>
      <c r="M164" s="53"/>
      <c r="N164" s="53"/>
      <c r="O164" s="53"/>
      <c r="P164" s="53"/>
      <c r="Q164" s="53"/>
      <c r="R164" s="53"/>
      <c r="S164" s="53"/>
      <c r="T164" s="53"/>
      <c r="U164" s="53"/>
      <c r="V164" s="53"/>
      <c r="W164" s="53"/>
      <c r="X164" s="53"/>
      <c r="Y164" s="53"/>
      <c r="Z164" s="53"/>
      <c r="AA164" s="53"/>
      <c r="AB164" s="53"/>
    </row>
    <row r="165" spans="1:28" ht="15" x14ac:dyDescent="0.25">
      <c r="A165" s="144" t="s">
        <v>291</v>
      </c>
      <c r="B165" s="50" t="s">
        <v>282</v>
      </c>
      <c r="C165" s="150"/>
      <c r="D165" s="56"/>
      <c r="E165" s="150">
        <v>10543</v>
      </c>
      <c r="F165" s="150">
        <v>2550</v>
      </c>
      <c r="G165" s="150">
        <f>MIN(E165:F180)</f>
        <v>2550</v>
      </c>
      <c r="H165" s="150"/>
      <c r="I165" s="150"/>
      <c r="J165" s="151" t="s">
        <v>292</v>
      </c>
      <c r="K165" s="53"/>
      <c r="L165" s="53"/>
      <c r="M165" s="53"/>
      <c r="N165" s="53"/>
      <c r="O165" s="53"/>
      <c r="P165" s="53"/>
      <c r="Q165" s="53"/>
      <c r="R165" s="53"/>
      <c r="S165" s="53"/>
      <c r="T165" s="53"/>
      <c r="U165" s="53"/>
      <c r="V165" s="53"/>
      <c r="W165" s="53"/>
      <c r="X165" s="53"/>
      <c r="Y165" s="53"/>
      <c r="Z165" s="53"/>
      <c r="AA165" s="53"/>
      <c r="AB165" s="53"/>
    </row>
    <row r="166" spans="1:28" ht="15" x14ac:dyDescent="0.25">
      <c r="A166" s="145"/>
      <c r="B166" s="50" t="s">
        <v>293</v>
      </c>
      <c r="C166" s="145"/>
      <c r="D166" s="56">
        <v>40</v>
      </c>
      <c r="E166" s="145"/>
      <c r="F166" s="145"/>
      <c r="G166" s="145"/>
      <c r="H166" s="145"/>
      <c r="I166" s="145"/>
      <c r="J166" s="145"/>
      <c r="K166" s="53"/>
      <c r="L166" s="53"/>
      <c r="M166" s="53"/>
      <c r="N166" s="53"/>
      <c r="O166" s="53"/>
      <c r="P166" s="53"/>
      <c r="Q166" s="53"/>
      <c r="R166" s="53"/>
      <c r="S166" s="53"/>
      <c r="T166" s="53"/>
      <c r="U166" s="53"/>
      <c r="V166" s="53"/>
      <c r="W166" s="53"/>
      <c r="X166" s="53"/>
      <c r="Y166" s="53"/>
      <c r="Z166" s="53"/>
      <c r="AA166" s="53"/>
      <c r="AB166" s="53"/>
    </row>
    <row r="167" spans="1:28" ht="15" x14ac:dyDescent="0.25">
      <c r="A167" s="145"/>
      <c r="B167" s="50" t="s">
        <v>293</v>
      </c>
      <c r="C167" s="145"/>
      <c r="D167" s="56">
        <v>20</v>
      </c>
      <c r="E167" s="145"/>
      <c r="F167" s="145"/>
      <c r="G167" s="145"/>
      <c r="H167" s="145"/>
      <c r="I167" s="145"/>
      <c r="J167" s="145"/>
      <c r="K167" s="53"/>
      <c r="L167" s="53"/>
      <c r="M167" s="53"/>
      <c r="N167" s="53"/>
      <c r="O167" s="53"/>
      <c r="P167" s="53"/>
      <c r="Q167" s="53"/>
      <c r="R167" s="53"/>
      <c r="S167" s="53"/>
      <c r="T167" s="53"/>
      <c r="U167" s="53"/>
      <c r="V167" s="53"/>
      <c r="W167" s="53"/>
      <c r="X167" s="53"/>
      <c r="Y167" s="53"/>
      <c r="Z167" s="53"/>
      <c r="AA167" s="53"/>
      <c r="AB167" s="53"/>
    </row>
    <row r="168" spans="1:28" ht="15" x14ac:dyDescent="0.25">
      <c r="A168" s="145"/>
      <c r="B168" s="50" t="s">
        <v>294</v>
      </c>
      <c r="C168" s="145"/>
      <c r="D168" s="56">
        <v>17</v>
      </c>
      <c r="E168" s="145"/>
      <c r="F168" s="145"/>
      <c r="G168" s="145"/>
      <c r="H168" s="145"/>
      <c r="I168" s="145"/>
      <c r="J168" s="145"/>
      <c r="K168" s="53"/>
      <c r="L168" s="53"/>
      <c r="M168" s="53"/>
      <c r="N168" s="53"/>
      <c r="O168" s="53"/>
      <c r="P168" s="53"/>
      <c r="Q168" s="53"/>
      <c r="R168" s="53"/>
      <c r="S168" s="53"/>
      <c r="T168" s="53"/>
      <c r="U168" s="53"/>
      <c r="V168" s="53"/>
      <c r="W168" s="53"/>
      <c r="X168" s="53"/>
      <c r="Y168" s="53"/>
      <c r="Z168" s="53"/>
      <c r="AA168" s="53"/>
      <c r="AB168" s="53"/>
    </row>
    <row r="169" spans="1:28" ht="15" x14ac:dyDescent="0.25">
      <c r="A169" s="145"/>
      <c r="B169" s="50" t="s">
        <v>295</v>
      </c>
      <c r="C169" s="145"/>
      <c r="D169" s="56">
        <v>200</v>
      </c>
      <c r="E169" s="145"/>
      <c r="F169" s="145"/>
      <c r="G169" s="145"/>
      <c r="H169" s="145"/>
      <c r="I169" s="145"/>
      <c r="J169" s="145"/>
      <c r="K169" s="53"/>
      <c r="L169" s="53"/>
      <c r="M169" s="53"/>
      <c r="N169" s="53"/>
      <c r="O169" s="53"/>
      <c r="P169" s="53"/>
      <c r="Q169" s="53"/>
      <c r="R169" s="53"/>
      <c r="S169" s="53"/>
      <c r="T169" s="53"/>
      <c r="U169" s="53"/>
      <c r="V169" s="53"/>
      <c r="W169" s="53"/>
      <c r="X169" s="53"/>
      <c r="Y169" s="53"/>
      <c r="Z169" s="53"/>
      <c r="AA169" s="53"/>
      <c r="AB169" s="53"/>
    </row>
    <row r="170" spans="1:28" ht="15" x14ac:dyDescent="0.25">
      <c r="A170" s="145"/>
      <c r="B170" s="50" t="s">
        <v>296</v>
      </c>
      <c r="C170" s="145"/>
      <c r="D170" s="56">
        <v>40</v>
      </c>
      <c r="E170" s="145"/>
      <c r="F170" s="145"/>
      <c r="G170" s="145"/>
      <c r="H170" s="145"/>
      <c r="I170" s="145"/>
      <c r="J170" s="145"/>
      <c r="K170" s="53"/>
      <c r="L170" s="53"/>
      <c r="M170" s="53"/>
      <c r="N170" s="53"/>
      <c r="O170" s="53"/>
      <c r="P170" s="53"/>
      <c r="Q170" s="53"/>
      <c r="R170" s="53"/>
      <c r="S170" s="53"/>
      <c r="T170" s="53"/>
      <c r="U170" s="53"/>
      <c r="V170" s="53"/>
      <c r="W170" s="53"/>
      <c r="X170" s="53"/>
      <c r="Y170" s="53"/>
      <c r="Z170" s="53"/>
      <c r="AA170" s="53"/>
      <c r="AB170" s="53"/>
    </row>
    <row r="171" spans="1:28" ht="15" x14ac:dyDescent="0.25">
      <c r="A171" s="145"/>
      <c r="B171" s="50" t="s">
        <v>297</v>
      </c>
      <c r="C171" s="145"/>
      <c r="D171" s="56">
        <v>60</v>
      </c>
      <c r="E171" s="145"/>
      <c r="F171" s="145"/>
      <c r="G171" s="145"/>
      <c r="H171" s="145"/>
      <c r="I171" s="145"/>
      <c r="J171" s="145"/>
      <c r="K171" s="53"/>
      <c r="L171" s="53"/>
      <c r="M171" s="53"/>
      <c r="N171" s="53"/>
      <c r="O171" s="53"/>
      <c r="P171" s="53"/>
      <c r="Q171" s="53"/>
      <c r="R171" s="53"/>
      <c r="S171" s="53"/>
      <c r="T171" s="53"/>
      <c r="U171" s="53"/>
      <c r="V171" s="53"/>
      <c r="W171" s="53"/>
      <c r="X171" s="53"/>
      <c r="Y171" s="53"/>
      <c r="Z171" s="53"/>
      <c r="AA171" s="53"/>
      <c r="AB171" s="53"/>
    </row>
    <row r="172" spans="1:28" ht="15" x14ac:dyDescent="0.25">
      <c r="A172" s="145"/>
      <c r="B172" s="50" t="s">
        <v>298</v>
      </c>
      <c r="C172" s="145"/>
      <c r="D172" s="56">
        <v>60</v>
      </c>
      <c r="E172" s="145"/>
      <c r="F172" s="145"/>
      <c r="G172" s="145"/>
      <c r="H172" s="145"/>
      <c r="I172" s="145"/>
      <c r="J172" s="145"/>
      <c r="K172" s="53"/>
      <c r="L172" s="53"/>
      <c r="M172" s="53"/>
      <c r="N172" s="53"/>
      <c r="O172" s="53"/>
      <c r="P172" s="53"/>
      <c r="Q172" s="53"/>
      <c r="R172" s="53"/>
      <c r="S172" s="53"/>
      <c r="T172" s="53"/>
      <c r="U172" s="53"/>
      <c r="V172" s="53"/>
      <c r="W172" s="53"/>
      <c r="X172" s="53"/>
      <c r="Y172" s="53"/>
      <c r="Z172" s="53"/>
      <c r="AA172" s="53"/>
      <c r="AB172" s="53"/>
    </row>
    <row r="173" spans="1:28" ht="15" x14ac:dyDescent="0.25">
      <c r="A173" s="145"/>
      <c r="B173" s="50" t="s">
        <v>293</v>
      </c>
      <c r="C173" s="145"/>
      <c r="D173" s="56">
        <v>50</v>
      </c>
      <c r="E173" s="145"/>
      <c r="F173" s="145"/>
      <c r="G173" s="145"/>
      <c r="H173" s="145"/>
      <c r="I173" s="145"/>
      <c r="J173" s="145"/>
      <c r="K173" s="53"/>
      <c r="L173" s="53"/>
      <c r="M173" s="53"/>
      <c r="N173" s="53"/>
      <c r="O173" s="53"/>
      <c r="P173" s="53"/>
      <c r="Q173" s="53"/>
      <c r="R173" s="53"/>
      <c r="S173" s="53"/>
      <c r="T173" s="53"/>
      <c r="U173" s="53"/>
      <c r="V173" s="53"/>
      <c r="W173" s="53"/>
      <c r="X173" s="53"/>
      <c r="Y173" s="53"/>
      <c r="Z173" s="53"/>
      <c r="AA173" s="53"/>
      <c r="AB173" s="53"/>
    </row>
    <row r="174" spans="1:28" ht="15" x14ac:dyDescent="0.25">
      <c r="A174" s="145"/>
      <c r="B174" s="50" t="s">
        <v>299</v>
      </c>
      <c r="C174" s="145"/>
      <c r="D174" s="56">
        <v>40</v>
      </c>
      <c r="E174" s="145"/>
      <c r="F174" s="145"/>
      <c r="G174" s="145"/>
      <c r="H174" s="145"/>
      <c r="I174" s="145"/>
      <c r="J174" s="145"/>
      <c r="K174" s="53"/>
      <c r="L174" s="53"/>
      <c r="M174" s="53"/>
      <c r="N174" s="53"/>
      <c r="O174" s="53"/>
      <c r="P174" s="53"/>
      <c r="Q174" s="53"/>
      <c r="R174" s="53"/>
      <c r="S174" s="53"/>
      <c r="T174" s="53"/>
      <c r="U174" s="53"/>
      <c r="V174" s="53"/>
      <c r="W174" s="53"/>
      <c r="X174" s="53"/>
      <c r="Y174" s="53"/>
      <c r="Z174" s="53"/>
      <c r="AA174" s="53"/>
      <c r="AB174" s="53"/>
    </row>
    <row r="175" spans="1:28" ht="15" x14ac:dyDescent="0.25">
      <c r="A175" s="145"/>
      <c r="B175" s="50" t="s">
        <v>299</v>
      </c>
      <c r="C175" s="145"/>
      <c r="D175" s="56">
        <v>20</v>
      </c>
      <c r="E175" s="145"/>
      <c r="F175" s="145"/>
      <c r="G175" s="145"/>
      <c r="H175" s="145"/>
      <c r="I175" s="145"/>
      <c r="J175" s="145"/>
      <c r="K175" s="53"/>
      <c r="L175" s="53"/>
      <c r="M175" s="53"/>
      <c r="N175" s="53"/>
      <c r="O175" s="53"/>
      <c r="P175" s="53"/>
      <c r="Q175" s="53"/>
      <c r="R175" s="53"/>
      <c r="S175" s="53"/>
      <c r="T175" s="53"/>
      <c r="U175" s="53"/>
      <c r="V175" s="53"/>
      <c r="W175" s="53"/>
      <c r="X175" s="53"/>
      <c r="Y175" s="53"/>
      <c r="Z175" s="53"/>
      <c r="AA175" s="53"/>
      <c r="AB175" s="53"/>
    </row>
    <row r="176" spans="1:28" ht="15" x14ac:dyDescent="0.25">
      <c r="A176" s="145"/>
      <c r="B176" s="50" t="s">
        <v>300</v>
      </c>
      <c r="C176" s="145"/>
      <c r="D176" s="56">
        <v>50</v>
      </c>
      <c r="E176" s="145"/>
      <c r="F176" s="145"/>
      <c r="G176" s="145"/>
      <c r="H176" s="145"/>
      <c r="I176" s="145"/>
      <c r="J176" s="145"/>
      <c r="K176" s="53"/>
      <c r="L176" s="53"/>
      <c r="M176" s="53"/>
      <c r="N176" s="53"/>
      <c r="O176" s="53"/>
      <c r="P176" s="53"/>
      <c r="Q176" s="53"/>
      <c r="R176" s="53"/>
      <c r="S176" s="53"/>
      <c r="T176" s="53"/>
      <c r="U176" s="53"/>
      <c r="V176" s="53"/>
      <c r="W176" s="53"/>
      <c r="X176" s="53"/>
      <c r="Y176" s="53"/>
      <c r="Z176" s="53"/>
      <c r="AA176" s="53"/>
      <c r="AB176" s="53"/>
    </row>
    <row r="177" spans="1:30" ht="15" x14ac:dyDescent="0.25">
      <c r="A177" s="145"/>
      <c r="B177" s="50" t="s">
        <v>301</v>
      </c>
      <c r="C177" s="145"/>
      <c r="D177" s="56">
        <v>20</v>
      </c>
      <c r="E177" s="145"/>
      <c r="F177" s="145"/>
      <c r="G177" s="145"/>
      <c r="H177" s="145"/>
      <c r="I177" s="145"/>
      <c r="J177" s="145"/>
      <c r="K177" s="53"/>
      <c r="L177" s="53"/>
      <c r="M177" s="53"/>
      <c r="N177" s="53"/>
      <c r="O177" s="53"/>
      <c r="P177" s="53"/>
      <c r="Q177" s="53"/>
      <c r="R177" s="53"/>
      <c r="S177" s="53"/>
      <c r="T177" s="53"/>
      <c r="U177" s="53"/>
      <c r="V177" s="53"/>
      <c r="W177" s="53"/>
      <c r="X177" s="53"/>
      <c r="Y177" s="53"/>
      <c r="Z177" s="53"/>
      <c r="AA177" s="53"/>
      <c r="AB177" s="53"/>
    </row>
    <row r="178" spans="1:30" ht="15" x14ac:dyDescent="0.25">
      <c r="A178" s="145"/>
      <c r="B178" s="50" t="s">
        <v>302</v>
      </c>
      <c r="C178" s="145"/>
      <c r="D178" s="56"/>
      <c r="E178" s="145"/>
      <c r="F178" s="145"/>
      <c r="G178" s="145"/>
      <c r="H178" s="145"/>
      <c r="I178" s="145"/>
      <c r="J178" s="145"/>
      <c r="K178" s="53"/>
      <c r="L178" s="53"/>
      <c r="M178" s="53"/>
      <c r="N178" s="53"/>
      <c r="O178" s="53"/>
      <c r="P178" s="53"/>
      <c r="Q178" s="53"/>
      <c r="R178" s="53"/>
      <c r="S178" s="53"/>
      <c r="T178" s="53"/>
      <c r="U178" s="53"/>
      <c r="V178" s="53"/>
      <c r="W178" s="53"/>
      <c r="X178" s="53"/>
      <c r="Y178" s="53"/>
      <c r="Z178" s="53"/>
      <c r="AA178" s="53"/>
      <c r="AB178" s="53"/>
    </row>
    <row r="179" spans="1:30" ht="15" x14ac:dyDescent="0.25">
      <c r="A179" s="145"/>
      <c r="B179" s="50" t="s">
        <v>303</v>
      </c>
      <c r="C179" s="145"/>
      <c r="D179" s="56"/>
      <c r="E179" s="145"/>
      <c r="F179" s="145"/>
      <c r="G179" s="145"/>
      <c r="H179" s="145"/>
      <c r="I179" s="145"/>
      <c r="J179" s="145"/>
      <c r="K179" s="53"/>
      <c r="L179" s="53"/>
      <c r="M179" s="53"/>
      <c r="N179" s="53"/>
      <c r="O179" s="53"/>
      <c r="P179" s="53"/>
      <c r="Q179" s="53"/>
      <c r="R179" s="53"/>
      <c r="S179" s="53"/>
      <c r="T179" s="53"/>
      <c r="U179" s="53"/>
      <c r="V179" s="53"/>
      <c r="W179" s="53"/>
      <c r="X179" s="53"/>
      <c r="Y179" s="53"/>
      <c r="Z179" s="53"/>
      <c r="AA179" s="53"/>
      <c r="AB179" s="53"/>
    </row>
    <row r="180" spans="1:30" ht="15" x14ac:dyDescent="0.25">
      <c r="A180" s="146"/>
      <c r="B180" s="50" t="s">
        <v>304</v>
      </c>
      <c r="C180" s="146"/>
      <c r="D180" s="56"/>
      <c r="E180" s="146"/>
      <c r="F180" s="146"/>
      <c r="G180" s="146"/>
      <c r="H180" s="146"/>
      <c r="I180" s="146"/>
      <c r="J180" s="146"/>
      <c r="K180" s="53"/>
      <c r="L180" s="53"/>
      <c r="M180" s="53"/>
      <c r="N180" s="53"/>
      <c r="O180" s="53"/>
      <c r="P180" s="53"/>
      <c r="Q180" s="53"/>
      <c r="R180" s="53"/>
      <c r="S180" s="53"/>
      <c r="T180" s="53"/>
      <c r="U180" s="53"/>
      <c r="V180" s="53"/>
      <c r="W180" s="53"/>
      <c r="X180" s="53"/>
      <c r="Y180" s="53"/>
      <c r="Z180" s="53"/>
      <c r="AA180" s="53"/>
      <c r="AB180" s="53"/>
    </row>
    <row r="181" spans="1:30" ht="409.6" x14ac:dyDescent="0.25">
      <c r="A181" s="72" t="s">
        <v>305</v>
      </c>
      <c r="B181" s="73"/>
      <c r="C181" s="74"/>
      <c r="D181" s="75"/>
      <c r="E181" s="76">
        <f t="shared" ref="E181:F181" si="0">SUM(E11:E138,E144:E180)</f>
        <v>143414.72999999998</v>
      </c>
      <c r="F181" s="76">
        <f t="shared" si="0"/>
        <v>51981.13</v>
      </c>
      <c r="G181" s="77">
        <f>SUM(G11:G180)</f>
        <v>51915.630000000005</v>
      </c>
      <c r="H181" s="78"/>
      <c r="I181" s="78"/>
      <c r="J181" s="79" t="s">
        <v>306</v>
      </c>
      <c r="K181" s="7"/>
      <c r="L181" s="7"/>
      <c r="M181" s="7"/>
      <c r="N181" s="7"/>
      <c r="O181" s="7"/>
      <c r="P181" s="7"/>
      <c r="Q181" s="7"/>
      <c r="R181" s="7"/>
      <c r="S181" s="7"/>
      <c r="T181" s="7"/>
      <c r="U181" s="7"/>
      <c r="V181" s="7"/>
      <c r="W181" s="7"/>
      <c r="X181" s="7"/>
      <c r="Y181" s="7"/>
      <c r="Z181" s="7"/>
      <c r="AA181" s="7"/>
      <c r="AB181" s="7"/>
      <c r="AC181" s="7"/>
      <c r="AD181" s="7"/>
    </row>
    <row r="182" spans="1:30" ht="15" x14ac:dyDescent="0.25">
      <c r="A182" s="8"/>
      <c r="B182" s="9"/>
      <c r="C182" s="17"/>
      <c r="D182" s="11"/>
      <c r="E182" s="12"/>
      <c r="F182" s="13"/>
      <c r="G182" s="13"/>
      <c r="H182" s="13"/>
      <c r="I182" s="13"/>
      <c r="J182" s="14"/>
      <c r="K182" s="7"/>
      <c r="L182" s="7"/>
      <c r="M182" s="7"/>
      <c r="N182" s="7"/>
      <c r="O182" s="7"/>
      <c r="P182" s="7"/>
      <c r="Q182" s="7"/>
      <c r="R182" s="7"/>
      <c r="S182" s="7"/>
      <c r="T182" s="7"/>
      <c r="U182" s="7"/>
      <c r="V182" s="7"/>
      <c r="W182" s="7"/>
      <c r="X182" s="7"/>
      <c r="Y182" s="7"/>
      <c r="Z182" s="7"/>
      <c r="AA182" s="7"/>
      <c r="AB182" s="7"/>
      <c r="AC182" s="7"/>
      <c r="AD182" s="7"/>
    </row>
    <row r="183" spans="1:30" ht="15" x14ac:dyDescent="0.25">
      <c r="A183" s="8"/>
      <c r="B183" s="9"/>
      <c r="C183" s="17"/>
      <c r="D183" s="11"/>
      <c r="E183" s="12"/>
      <c r="F183" s="13"/>
      <c r="G183" s="13"/>
      <c r="H183" s="13"/>
      <c r="I183" s="13"/>
      <c r="J183" s="14"/>
      <c r="K183" s="13"/>
      <c r="L183" s="13"/>
      <c r="M183" s="7"/>
      <c r="N183" s="7"/>
      <c r="O183" s="7"/>
      <c r="P183" s="7"/>
      <c r="Q183" s="7"/>
      <c r="R183" s="7"/>
      <c r="S183" s="7"/>
      <c r="T183" s="7"/>
      <c r="U183" s="7"/>
      <c r="V183" s="7"/>
      <c r="W183" s="7"/>
      <c r="X183" s="7"/>
      <c r="Y183" s="7"/>
      <c r="Z183" s="7"/>
      <c r="AA183" s="7"/>
      <c r="AB183" s="7"/>
      <c r="AC183" s="7"/>
      <c r="AD183" s="7"/>
    </row>
    <row r="184" spans="1:30" ht="15" x14ac:dyDescent="0.25">
      <c r="A184" s="8"/>
      <c r="B184" s="9"/>
      <c r="C184" s="17"/>
      <c r="D184" s="11"/>
      <c r="E184" s="12"/>
      <c r="F184" s="13"/>
      <c r="G184" s="13"/>
      <c r="H184" s="13"/>
      <c r="I184" s="13"/>
      <c r="J184" s="14"/>
      <c r="K184" s="13"/>
      <c r="L184" s="7"/>
      <c r="M184" s="7"/>
      <c r="N184" s="7"/>
      <c r="O184" s="7"/>
      <c r="P184" s="7"/>
      <c r="Q184" s="7"/>
      <c r="R184" s="7"/>
      <c r="S184" s="7"/>
      <c r="T184" s="7"/>
      <c r="U184" s="7"/>
      <c r="V184" s="7"/>
      <c r="W184" s="7"/>
      <c r="X184" s="7"/>
      <c r="Y184" s="7"/>
      <c r="Z184" s="7"/>
      <c r="AA184" s="7"/>
      <c r="AB184" s="7"/>
      <c r="AC184" s="7"/>
    </row>
    <row r="185" spans="1:30" ht="21" x14ac:dyDescent="0.25">
      <c r="A185" s="80" t="s">
        <v>307</v>
      </c>
      <c r="B185" s="81"/>
      <c r="C185" s="82"/>
      <c r="D185" s="82"/>
      <c r="E185" s="81"/>
      <c r="F185" s="81"/>
      <c r="G185" s="81"/>
      <c r="H185" s="81"/>
      <c r="I185" s="81"/>
      <c r="J185" s="81"/>
      <c r="K185" s="7"/>
      <c r="L185" s="7"/>
      <c r="M185" s="7"/>
      <c r="N185" s="7"/>
      <c r="O185" s="7"/>
      <c r="P185" s="7"/>
      <c r="Q185" s="7"/>
      <c r="R185" s="7"/>
      <c r="S185" s="7"/>
      <c r="T185" s="7"/>
      <c r="U185" s="7"/>
      <c r="V185" s="7"/>
      <c r="W185" s="7"/>
      <c r="X185" s="7"/>
      <c r="Y185" s="7"/>
      <c r="Z185" s="7"/>
      <c r="AA185" s="7"/>
      <c r="AB185" s="7"/>
    </row>
    <row r="186" spans="1:30" ht="15.6" x14ac:dyDescent="0.3">
      <c r="A186" s="23" t="s">
        <v>28</v>
      </c>
      <c r="B186" s="24" t="s">
        <v>29</v>
      </c>
      <c r="C186" s="25" t="s">
        <v>308</v>
      </c>
      <c r="D186" s="26" t="s">
        <v>31</v>
      </c>
      <c r="E186" s="27" t="s">
        <v>309</v>
      </c>
      <c r="F186" s="83"/>
      <c r="G186" s="83"/>
      <c r="H186" s="83" t="s">
        <v>35</v>
      </c>
      <c r="I186" s="28" t="s">
        <v>36</v>
      </c>
      <c r="J186" s="33" t="s">
        <v>37</v>
      </c>
      <c r="K186" s="7"/>
      <c r="L186" s="7"/>
      <c r="M186" s="7"/>
      <c r="N186" s="7"/>
      <c r="O186" s="7"/>
      <c r="P186" s="7"/>
      <c r="Q186" s="7"/>
      <c r="R186" s="7"/>
      <c r="S186" s="7"/>
      <c r="T186" s="7"/>
      <c r="U186" s="7"/>
      <c r="V186" s="7"/>
      <c r="W186" s="7"/>
      <c r="X186" s="7"/>
      <c r="Y186" s="7"/>
      <c r="Z186" s="7"/>
      <c r="AA186" s="7"/>
      <c r="AB186" s="7"/>
    </row>
    <row r="187" spans="1:30" ht="15" x14ac:dyDescent="0.25">
      <c r="A187" s="144" t="s">
        <v>246</v>
      </c>
      <c r="B187" s="163" t="s">
        <v>310</v>
      </c>
      <c r="C187" s="84"/>
      <c r="D187" s="85"/>
      <c r="E187" s="86">
        <v>2000</v>
      </c>
      <c r="F187" s="87"/>
      <c r="G187" s="87"/>
      <c r="H187" s="37">
        <v>11975</v>
      </c>
      <c r="I187" s="37">
        <v>254</v>
      </c>
      <c r="J187" s="88"/>
      <c r="K187" s="7"/>
      <c r="L187" s="7"/>
      <c r="M187" s="7"/>
      <c r="N187" s="7"/>
      <c r="O187" s="7"/>
      <c r="P187" s="7"/>
      <c r="Q187" s="7"/>
      <c r="R187" s="7"/>
      <c r="S187" s="7"/>
      <c r="T187" s="7"/>
      <c r="U187" s="7"/>
      <c r="V187" s="7"/>
      <c r="W187" s="7"/>
      <c r="X187" s="7"/>
      <c r="Y187" s="7"/>
      <c r="Z187" s="7"/>
      <c r="AA187" s="7"/>
      <c r="AB187" s="7"/>
    </row>
    <row r="188" spans="1:30" ht="15" x14ac:dyDescent="0.25">
      <c r="A188" s="145"/>
      <c r="B188" s="145"/>
      <c r="C188" s="84"/>
      <c r="D188" s="85"/>
      <c r="E188" s="86">
        <v>3561</v>
      </c>
      <c r="F188" s="87"/>
      <c r="G188" s="87"/>
      <c r="H188" s="37">
        <v>6174</v>
      </c>
      <c r="I188" s="37">
        <v>3423</v>
      </c>
      <c r="J188" s="88"/>
      <c r="K188" s="7"/>
      <c r="M188" s="7"/>
      <c r="N188" s="7"/>
      <c r="O188" s="7"/>
      <c r="P188" s="7"/>
      <c r="Q188" s="7"/>
      <c r="R188" s="7"/>
      <c r="S188" s="7"/>
      <c r="T188" s="7"/>
      <c r="U188" s="7"/>
      <c r="V188" s="7"/>
      <c r="W188" s="7"/>
      <c r="X188" s="7"/>
      <c r="Y188" s="7"/>
      <c r="Z188" s="7"/>
      <c r="AA188" s="7"/>
      <c r="AB188" s="7"/>
    </row>
    <row r="189" spans="1:30" ht="15" x14ac:dyDescent="0.25">
      <c r="A189" s="145"/>
      <c r="B189" s="146"/>
      <c r="C189" s="84"/>
      <c r="D189" s="85"/>
      <c r="E189" s="86">
        <v>6355</v>
      </c>
      <c r="F189" s="87"/>
      <c r="G189" s="87"/>
      <c r="H189" s="37">
        <v>6174</v>
      </c>
      <c r="I189" s="37" t="s">
        <v>311</v>
      </c>
      <c r="J189" s="88"/>
      <c r="K189" s="7"/>
      <c r="L189" s="7"/>
      <c r="M189" s="7"/>
      <c r="N189" s="7"/>
      <c r="O189" s="7"/>
      <c r="P189" s="7"/>
      <c r="Q189" s="7"/>
      <c r="R189" s="7"/>
      <c r="S189" s="7"/>
      <c r="T189" s="7"/>
      <c r="U189" s="7"/>
      <c r="V189" s="7"/>
      <c r="W189" s="7"/>
      <c r="X189" s="7"/>
      <c r="Y189" s="7"/>
      <c r="Z189" s="7"/>
      <c r="AA189" s="7"/>
      <c r="AB189" s="7"/>
    </row>
    <row r="190" spans="1:30" ht="15" x14ac:dyDescent="0.25">
      <c r="A190" s="146"/>
      <c r="B190" s="50" t="s">
        <v>312</v>
      </c>
      <c r="C190" s="84"/>
      <c r="D190" s="85"/>
      <c r="E190" s="86">
        <v>26028.400000000001</v>
      </c>
      <c r="F190" s="87"/>
      <c r="G190" s="87"/>
      <c r="H190" s="37">
        <v>6174</v>
      </c>
      <c r="I190" s="37" t="s">
        <v>313</v>
      </c>
      <c r="J190" s="88"/>
      <c r="K190" s="7"/>
      <c r="L190" s="7"/>
      <c r="M190" s="7"/>
      <c r="N190" s="7"/>
      <c r="O190" s="7"/>
      <c r="P190" s="7"/>
      <c r="Q190" s="7"/>
      <c r="R190" s="7"/>
      <c r="S190" s="7"/>
      <c r="T190" s="7"/>
      <c r="U190" s="7"/>
      <c r="V190" s="7"/>
      <c r="W190" s="7"/>
      <c r="X190" s="7"/>
      <c r="Y190" s="7"/>
      <c r="Z190" s="7"/>
      <c r="AA190" s="7"/>
      <c r="AB190" s="7"/>
    </row>
    <row r="191" spans="1:30" ht="15" x14ac:dyDescent="0.25">
      <c r="A191" s="144" t="s">
        <v>231</v>
      </c>
      <c r="B191" s="35" t="s">
        <v>314</v>
      </c>
      <c r="C191" s="89"/>
      <c r="D191" s="36"/>
      <c r="E191" s="90">
        <v>144</v>
      </c>
      <c r="F191" s="91"/>
      <c r="G191" s="91"/>
      <c r="H191" s="37">
        <v>41878</v>
      </c>
      <c r="I191" s="37">
        <v>25986</v>
      </c>
      <c r="J191" s="88"/>
      <c r="K191" s="7"/>
      <c r="L191" s="7"/>
      <c r="M191" s="7"/>
      <c r="N191" s="7"/>
      <c r="O191" s="7"/>
      <c r="P191" s="7"/>
      <c r="Q191" s="7"/>
      <c r="R191" s="7"/>
      <c r="S191" s="7"/>
      <c r="T191" s="7"/>
      <c r="U191" s="7"/>
      <c r="V191" s="7"/>
      <c r="W191" s="7"/>
      <c r="X191" s="7"/>
      <c r="Y191" s="7"/>
      <c r="Z191" s="7"/>
      <c r="AA191" s="7"/>
      <c r="AB191" s="7"/>
    </row>
    <row r="192" spans="1:30" ht="15.6" x14ac:dyDescent="0.25">
      <c r="A192" s="145"/>
      <c r="B192" s="35" t="s">
        <v>315</v>
      </c>
      <c r="C192" s="89"/>
      <c r="D192" s="36"/>
      <c r="E192" s="90">
        <v>10000</v>
      </c>
      <c r="F192" s="91"/>
      <c r="G192" s="91"/>
      <c r="H192" s="37">
        <v>7093</v>
      </c>
      <c r="I192" s="37">
        <v>1173</v>
      </c>
      <c r="J192" s="88"/>
      <c r="K192" s="7"/>
      <c r="L192" s="7"/>
      <c r="M192" s="7"/>
      <c r="N192" s="7"/>
      <c r="O192" s="7"/>
      <c r="P192" s="7"/>
      <c r="Q192" s="7"/>
      <c r="R192" s="7"/>
      <c r="S192" s="7"/>
      <c r="T192" s="7"/>
      <c r="U192" s="7"/>
      <c r="V192" s="7"/>
      <c r="W192" s="7"/>
      <c r="X192" s="7"/>
      <c r="Y192" s="7"/>
      <c r="Z192" s="7"/>
      <c r="AA192" s="7"/>
      <c r="AB192" s="7"/>
    </row>
    <row r="193" spans="1:28" ht="15" x14ac:dyDescent="0.25">
      <c r="A193" s="145"/>
      <c r="B193" s="154" t="s">
        <v>316</v>
      </c>
      <c r="C193" s="89"/>
      <c r="D193" s="36"/>
      <c r="E193" s="90">
        <v>18.365500000000001</v>
      </c>
      <c r="F193" s="91"/>
      <c r="G193" s="91"/>
      <c r="H193" s="37">
        <v>7093</v>
      </c>
      <c r="I193" s="37" t="s">
        <v>317</v>
      </c>
      <c r="J193" s="88"/>
      <c r="K193" s="7"/>
      <c r="L193" s="7"/>
      <c r="M193" s="7"/>
      <c r="N193" s="7"/>
      <c r="O193" s="7"/>
      <c r="P193" s="7"/>
      <c r="Q193" s="7"/>
      <c r="R193" s="7"/>
      <c r="S193" s="7"/>
      <c r="T193" s="7"/>
      <c r="U193" s="7"/>
      <c r="V193" s="7"/>
      <c r="W193" s="7"/>
      <c r="X193" s="7"/>
      <c r="Y193" s="7"/>
      <c r="Z193" s="7"/>
      <c r="AA193" s="7"/>
      <c r="AB193" s="7"/>
    </row>
    <row r="194" spans="1:28" ht="15" x14ac:dyDescent="0.25">
      <c r="A194" s="146"/>
      <c r="B194" s="146"/>
      <c r="C194" s="89"/>
      <c r="D194" s="36"/>
      <c r="E194" s="90">
        <v>32.408099999999997</v>
      </c>
      <c r="F194" s="91"/>
      <c r="G194" s="91"/>
      <c r="H194" s="37">
        <v>7093</v>
      </c>
      <c r="I194" s="37">
        <v>3320</v>
      </c>
      <c r="J194" s="88"/>
      <c r="K194" s="7"/>
      <c r="L194" s="7"/>
      <c r="M194" s="7"/>
      <c r="N194" s="7"/>
      <c r="O194" s="7"/>
      <c r="P194" s="7"/>
      <c r="Q194" s="7"/>
      <c r="R194" s="7"/>
      <c r="S194" s="7"/>
      <c r="T194" s="7"/>
      <c r="U194" s="7"/>
      <c r="V194" s="7"/>
      <c r="W194" s="7"/>
      <c r="X194" s="7"/>
      <c r="Y194" s="7"/>
      <c r="Z194" s="7"/>
      <c r="AA194" s="7"/>
      <c r="AB194" s="7"/>
    </row>
    <row r="195" spans="1:28" ht="15" x14ac:dyDescent="0.25">
      <c r="A195" s="144" t="s">
        <v>38</v>
      </c>
      <c r="B195" s="35" t="s">
        <v>318</v>
      </c>
      <c r="C195" s="89"/>
      <c r="D195" s="36"/>
      <c r="E195" s="90">
        <v>25.25</v>
      </c>
      <c r="F195" s="91"/>
      <c r="G195" s="91"/>
      <c r="H195" s="37">
        <v>7093</v>
      </c>
      <c r="I195" s="37" t="s">
        <v>319</v>
      </c>
      <c r="J195" s="88"/>
      <c r="K195" s="7"/>
      <c r="L195" s="7"/>
      <c r="M195" s="7"/>
      <c r="N195" s="7"/>
      <c r="O195" s="7"/>
      <c r="P195" s="7"/>
      <c r="Q195" s="7"/>
      <c r="R195" s="7"/>
      <c r="S195" s="7"/>
      <c r="T195" s="7"/>
      <c r="U195" s="7"/>
      <c r="V195" s="7"/>
      <c r="W195" s="7"/>
      <c r="X195" s="7"/>
      <c r="Y195" s="7"/>
      <c r="Z195" s="7"/>
      <c r="AA195" s="7"/>
      <c r="AB195" s="7"/>
    </row>
    <row r="196" spans="1:28" ht="15" x14ac:dyDescent="0.25">
      <c r="A196" s="145"/>
      <c r="B196" s="35" t="s">
        <v>320</v>
      </c>
      <c r="C196" s="89"/>
      <c r="D196" s="36"/>
      <c r="E196" s="90">
        <v>2604</v>
      </c>
      <c r="F196" s="91"/>
      <c r="G196" s="91"/>
      <c r="H196" s="37">
        <v>21962</v>
      </c>
      <c r="I196" s="37">
        <v>12419</v>
      </c>
      <c r="J196" s="88"/>
      <c r="K196" s="7"/>
      <c r="L196" s="7"/>
      <c r="M196" s="7"/>
      <c r="N196" s="7"/>
      <c r="O196" s="7"/>
      <c r="P196" s="7"/>
      <c r="Q196" s="7"/>
      <c r="R196" s="7"/>
      <c r="S196" s="7"/>
      <c r="T196" s="7"/>
      <c r="U196" s="7"/>
      <c r="V196" s="7"/>
      <c r="W196" s="7"/>
      <c r="X196" s="7"/>
      <c r="Y196" s="7"/>
      <c r="Z196" s="7"/>
      <c r="AA196" s="7"/>
      <c r="AB196" s="7"/>
    </row>
    <row r="197" spans="1:28" ht="15" x14ac:dyDescent="0.25">
      <c r="A197" s="145"/>
      <c r="B197" s="35" t="s">
        <v>321</v>
      </c>
      <c r="C197" s="89"/>
      <c r="D197" s="36"/>
      <c r="E197" s="90">
        <v>3479</v>
      </c>
      <c r="F197" s="91"/>
      <c r="G197" s="91"/>
      <c r="H197" s="37">
        <v>21963</v>
      </c>
      <c r="I197" s="37">
        <v>12419</v>
      </c>
      <c r="J197" s="88"/>
      <c r="K197" s="7"/>
      <c r="L197" s="7"/>
      <c r="M197" s="7"/>
      <c r="N197" s="7"/>
      <c r="O197" s="7"/>
      <c r="P197" s="7"/>
      <c r="Q197" s="7"/>
      <c r="R197" s="7"/>
      <c r="S197" s="7"/>
      <c r="T197" s="7"/>
      <c r="U197" s="7"/>
      <c r="V197" s="7"/>
      <c r="W197" s="7"/>
      <c r="X197" s="7"/>
      <c r="Y197" s="7"/>
      <c r="Z197" s="7"/>
      <c r="AA197" s="7"/>
      <c r="AB197" s="7"/>
    </row>
    <row r="198" spans="1:28" ht="15" x14ac:dyDescent="0.25">
      <c r="A198" s="146"/>
      <c r="B198" s="35" t="s">
        <v>322</v>
      </c>
      <c r="C198" s="89"/>
      <c r="D198" s="36"/>
      <c r="E198" s="90">
        <v>10500</v>
      </c>
      <c r="F198" s="91"/>
      <c r="G198" s="91"/>
      <c r="H198" s="37">
        <v>21962</v>
      </c>
      <c r="I198" s="37">
        <v>21550</v>
      </c>
      <c r="J198" s="88"/>
      <c r="K198" s="7"/>
      <c r="L198" s="7"/>
      <c r="M198" s="7"/>
      <c r="N198" s="7"/>
      <c r="O198" s="7"/>
      <c r="P198" s="7"/>
      <c r="Q198" s="7"/>
      <c r="R198" s="7"/>
      <c r="S198" s="7"/>
      <c r="T198" s="7"/>
      <c r="U198" s="7"/>
      <c r="V198" s="7"/>
      <c r="W198" s="7"/>
      <c r="X198" s="7"/>
      <c r="Y198" s="7"/>
      <c r="Z198" s="7"/>
      <c r="AA198" s="7"/>
      <c r="AB198" s="7"/>
    </row>
    <row r="199" spans="1:28" ht="15" x14ac:dyDescent="0.25">
      <c r="A199" s="144" t="s">
        <v>115</v>
      </c>
      <c r="B199" s="35" t="s">
        <v>323</v>
      </c>
      <c r="C199" s="89"/>
      <c r="D199" s="36"/>
      <c r="E199" s="90">
        <v>117.1</v>
      </c>
      <c r="F199" s="91"/>
      <c r="G199" s="91"/>
      <c r="H199" s="37">
        <v>7093</v>
      </c>
      <c r="I199" s="37">
        <v>174</v>
      </c>
      <c r="J199" s="88"/>
      <c r="K199" s="7"/>
      <c r="L199" s="7"/>
      <c r="M199" s="7"/>
      <c r="N199" s="7"/>
      <c r="O199" s="7"/>
      <c r="P199" s="7"/>
      <c r="Q199" s="7"/>
      <c r="R199" s="7"/>
      <c r="S199" s="7"/>
      <c r="T199" s="7"/>
      <c r="U199" s="7"/>
      <c r="V199" s="7"/>
      <c r="W199" s="7"/>
      <c r="X199" s="7"/>
      <c r="Y199" s="7"/>
      <c r="Z199" s="7"/>
      <c r="AA199" s="7"/>
      <c r="AB199" s="7"/>
    </row>
    <row r="200" spans="1:28" ht="15" x14ac:dyDescent="0.25">
      <c r="A200" s="145"/>
      <c r="B200" s="35" t="s">
        <v>324</v>
      </c>
      <c r="C200" s="89"/>
      <c r="D200" s="36"/>
      <c r="E200" s="90">
        <v>276</v>
      </c>
      <c r="F200" s="91"/>
      <c r="G200" s="91"/>
      <c r="H200" s="37">
        <v>7093</v>
      </c>
      <c r="I200" s="37" t="s">
        <v>130</v>
      </c>
      <c r="J200" s="88"/>
      <c r="K200" s="7"/>
      <c r="L200" s="7"/>
      <c r="M200" s="7"/>
      <c r="N200" s="7"/>
      <c r="O200" s="7"/>
      <c r="P200" s="7"/>
      <c r="Q200" s="7"/>
      <c r="R200" s="7"/>
      <c r="S200" s="7"/>
      <c r="T200" s="7"/>
      <c r="U200" s="7"/>
      <c r="V200" s="7"/>
      <c r="W200" s="7"/>
      <c r="X200" s="7"/>
      <c r="Y200" s="7"/>
      <c r="Z200" s="7"/>
      <c r="AA200" s="7"/>
      <c r="AB200" s="7"/>
    </row>
    <row r="201" spans="1:28" ht="15" x14ac:dyDescent="0.25">
      <c r="A201" s="145"/>
      <c r="B201" s="35" t="s">
        <v>325</v>
      </c>
      <c r="C201" s="89"/>
      <c r="D201" s="36"/>
      <c r="E201" s="90">
        <v>350</v>
      </c>
      <c r="F201" s="91"/>
      <c r="G201" s="91"/>
      <c r="H201" s="37">
        <v>7093</v>
      </c>
      <c r="I201" s="37">
        <v>3246</v>
      </c>
      <c r="J201" s="88"/>
      <c r="K201" s="7"/>
      <c r="L201" s="7"/>
      <c r="M201" s="7"/>
      <c r="N201" s="7"/>
      <c r="O201" s="7"/>
      <c r="P201" s="7"/>
      <c r="Q201" s="7"/>
      <c r="R201" s="7"/>
      <c r="S201" s="7"/>
      <c r="T201" s="7"/>
      <c r="U201" s="7"/>
      <c r="V201" s="7"/>
      <c r="W201" s="7"/>
      <c r="X201" s="7"/>
      <c r="Y201" s="7"/>
      <c r="Z201" s="7"/>
      <c r="AA201" s="7"/>
      <c r="AB201" s="7"/>
    </row>
    <row r="202" spans="1:28" ht="15" x14ac:dyDescent="0.25">
      <c r="A202" s="145"/>
      <c r="B202" s="35" t="s">
        <v>326</v>
      </c>
      <c r="C202" s="89"/>
      <c r="D202" s="36"/>
      <c r="E202" s="90">
        <v>891</v>
      </c>
      <c r="F202" s="91"/>
      <c r="G202" s="91"/>
      <c r="H202" s="37">
        <v>19763</v>
      </c>
      <c r="I202" s="37">
        <v>4919</v>
      </c>
      <c r="J202" s="88"/>
      <c r="K202" s="7"/>
      <c r="L202" s="7"/>
      <c r="M202" s="7"/>
      <c r="N202" s="7"/>
      <c r="O202" s="7"/>
      <c r="P202" s="7"/>
      <c r="Q202" s="7"/>
      <c r="R202" s="7"/>
      <c r="S202" s="7"/>
      <c r="T202" s="7"/>
      <c r="U202" s="7"/>
      <c r="V202" s="7"/>
      <c r="W202" s="7"/>
      <c r="X202" s="7"/>
      <c r="Y202" s="7"/>
      <c r="Z202" s="7"/>
      <c r="AA202" s="7"/>
      <c r="AB202" s="7"/>
    </row>
    <row r="203" spans="1:28" ht="15" x14ac:dyDescent="0.25">
      <c r="A203" s="146"/>
      <c r="B203" s="35" t="s">
        <v>327</v>
      </c>
      <c r="C203" s="89"/>
      <c r="D203" s="36"/>
      <c r="E203" s="90">
        <v>40356</v>
      </c>
      <c r="F203" s="91"/>
      <c r="G203" s="91"/>
      <c r="H203" s="37"/>
      <c r="I203" s="37"/>
      <c r="J203" s="88"/>
      <c r="K203" s="7"/>
      <c r="L203" s="7"/>
      <c r="M203" s="7"/>
      <c r="N203" s="7"/>
      <c r="O203" s="7"/>
      <c r="P203" s="7"/>
      <c r="Q203" s="7"/>
      <c r="R203" s="7"/>
      <c r="S203" s="7"/>
      <c r="T203" s="7"/>
      <c r="U203" s="7"/>
      <c r="V203" s="7"/>
      <c r="W203" s="7"/>
      <c r="X203" s="7"/>
      <c r="Y203" s="7"/>
      <c r="Z203" s="7"/>
      <c r="AA203" s="7"/>
      <c r="AB203" s="7"/>
    </row>
    <row r="204" spans="1:28" ht="15" x14ac:dyDescent="0.25">
      <c r="A204" s="49" t="s">
        <v>107</v>
      </c>
      <c r="B204" s="35" t="s">
        <v>328</v>
      </c>
      <c r="C204" s="89"/>
      <c r="D204" s="36"/>
      <c r="E204" s="90">
        <v>151.74</v>
      </c>
      <c r="F204" s="91"/>
      <c r="G204" s="91"/>
      <c r="H204" s="37">
        <v>7093</v>
      </c>
      <c r="I204" s="37" t="s">
        <v>329</v>
      </c>
      <c r="J204" s="88"/>
      <c r="K204" s="7"/>
      <c r="L204" s="7"/>
      <c r="M204" s="7"/>
      <c r="N204" s="7"/>
      <c r="O204" s="7"/>
      <c r="P204" s="7"/>
      <c r="Q204" s="7"/>
      <c r="R204" s="7"/>
      <c r="S204" s="7"/>
      <c r="T204" s="7"/>
      <c r="U204" s="7"/>
      <c r="V204" s="7"/>
      <c r="W204" s="7"/>
      <c r="X204" s="7"/>
      <c r="Y204" s="7"/>
      <c r="Z204" s="7"/>
      <c r="AA204" s="7"/>
      <c r="AB204" s="7"/>
    </row>
    <row r="205" spans="1:28" ht="15" x14ac:dyDescent="0.25">
      <c r="A205" s="144" t="s">
        <v>171</v>
      </c>
      <c r="B205" s="35" t="s">
        <v>330</v>
      </c>
      <c r="C205" s="89"/>
      <c r="D205" s="36"/>
      <c r="E205" s="90">
        <v>13.4</v>
      </c>
      <c r="F205" s="91"/>
      <c r="G205" s="91"/>
      <c r="H205" s="37">
        <v>19763</v>
      </c>
      <c r="I205" s="37">
        <v>7191</v>
      </c>
      <c r="J205" s="88"/>
      <c r="K205" s="7"/>
      <c r="L205" s="7"/>
      <c r="M205" s="7"/>
      <c r="N205" s="7"/>
      <c r="O205" s="7"/>
      <c r="P205" s="7"/>
      <c r="Q205" s="7"/>
      <c r="R205" s="7"/>
      <c r="S205" s="7"/>
      <c r="T205" s="7"/>
      <c r="U205" s="7"/>
      <c r="V205" s="7"/>
      <c r="W205" s="7"/>
      <c r="X205" s="7"/>
      <c r="Y205" s="7"/>
      <c r="Z205" s="7"/>
      <c r="AA205" s="7"/>
      <c r="AB205" s="7"/>
    </row>
    <row r="206" spans="1:28" ht="15" x14ac:dyDescent="0.25">
      <c r="A206" s="145"/>
      <c r="B206" s="35" t="s">
        <v>331</v>
      </c>
      <c r="C206" s="89"/>
      <c r="D206" s="36"/>
      <c r="E206" s="90">
        <v>16.5</v>
      </c>
      <c r="F206" s="91"/>
      <c r="G206" s="91"/>
      <c r="H206" s="37">
        <v>19763</v>
      </c>
      <c r="I206" s="37">
        <v>9380</v>
      </c>
      <c r="J206" s="88"/>
      <c r="K206" s="7"/>
      <c r="L206" s="7"/>
      <c r="M206" s="7"/>
      <c r="N206" s="7"/>
      <c r="O206" s="7"/>
      <c r="P206" s="7"/>
      <c r="Q206" s="7"/>
      <c r="R206" s="7"/>
      <c r="S206" s="7"/>
      <c r="T206" s="7"/>
      <c r="U206" s="7"/>
      <c r="V206" s="7"/>
      <c r="W206" s="7"/>
      <c r="X206" s="7"/>
      <c r="Y206" s="7"/>
      <c r="Z206" s="7"/>
      <c r="AA206" s="7"/>
      <c r="AB206" s="7"/>
    </row>
    <row r="207" spans="1:28" ht="15" x14ac:dyDescent="0.25">
      <c r="A207" s="145"/>
      <c r="B207" s="163" t="s">
        <v>332</v>
      </c>
      <c r="C207" s="89"/>
      <c r="D207" s="36"/>
      <c r="E207" s="90">
        <v>26.6</v>
      </c>
      <c r="F207" s="91"/>
      <c r="G207" s="91"/>
      <c r="H207" s="37">
        <v>19763</v>
      </c>
      <c r="I207" s="37">
        <v>6291</v>
      </c>
      <c r="J207" s="88"/>
      <c r="K207" s="7"/>
      <c r="L207" s="7"/>
      <c r="M207" s="7"/>
      <c r="N207" s="7"/>
      <c r="O207" s="7"/>
      <c r="P207" s="7"/>
      <c r="Q207" s="7"/>
      <c r="R207" s="7"/>
      <c r="S207" s="7"/>
      <c r="T207" s="7"/>
      <c r="U207" s="7"/>
      <c r="V207" s="7"/>
      <c r="W207" s="7"/>
      <c r="X207" s="7"/>
      <c r="Y207" s="7"/>
      <c r="Z207" s="7"/>
      <c r="AA207" s="7"/>
      <c r="AB207" s="7"/>
    </row>
    <row r="208" spans="1:28" ht="15" x14ac:dyDescent="0.25">
      <c r="A208" s="145"/>
      <c r="B208" s="145"/>
      <c r="C208" s="89"/>
      <c r="D208" s="36"/>
      <c r="E208" s="90">
        <v>1198</v>
      </c>
      <c r="F208" s="91"/>
      <c r="G208" s="91"/>
      <c r="H208" s="37">
        <v>24884</v>
      </c>
      <c r="I208" s="37">
        <v>22190</v>
      </c>
      <c r="J208" s="88"/>
      <c r="K208" s="7"/>
      <c r="L208" s="7"/>
      <c r="M208" s="7"/>
      <c r="N208" s="7"/>
      <c r="O208" s="7"/>
      <c r="P208" s="7"/>
      <c r="Q208" s="7"/>
      <c r="R208" s="7"/>
      <c r="S208" s="7"/>
      <c r="T208" s="7"/>
      <c r="U208" s="7"/>
      <c r="V208" s="7"/>
      <c r="W208" s="7"/>
      <c r="X208" s="7"/>
      <c r="Y208" s="7"/>
      <c r="Z208" s="7"/>
      <c r="AA208" s="7"/>
      <c r="AB208" s="7"/>
    </row>
    <row r="209" spans="1:28" ht="15" x14ac:dyDescent="0.25">
      <c r="A209" s="146"/>
      <c r="B209" s="146"/>
      <c r="C209" s="89"/>
      <c r="D209" s="36"/>
      <c r="E209" s="90">
        <v>1229.01</v>
      </c>
      <c r="F209" s="91"/>
      <c r="G209" s="91"/>
      <c r="H209" s="37">
        <v>19796</v>
      </c>
      <c r="I209" s="37">
        <v>11190</v>
      </c>
      <c r="J209" s="88"/>
      <c r="K209" s="7"/>
      <c r="L209" s="7"/>
      <c r="M209" s="7"/>
      <c r="N209" s="7"/>
      <c r="O209" s="7"/>
      <c r="P209" s="7"/>
      <c r="Q209" s="7"/>
      <c r="R209" s="7"/>
      <c r="S209" s="7"/>
      <c r="T209" s="7"/>
      <c r="U209" s="7"/>
      <c r="V209" s="7"/>
      <c r="W209" s="7"/>
      <c r="X209" s="7"/>
      <c r="Y209" s="7"/>
      <c r="Z209" s="7"/>
      <c r="AA209" s="7"/>
      <c r="AB209" s="7"/>
    </row>
    <row r="210" spans="1:28" ht="15" x14ac:dyDescent="0.25">
      <c r="A210" s="144" t="s">
        <v>62</v>
      </c>
      <c r="B210" s="35" t="s">
        <v>333</v>
      </c>
      <c r="C210" s="89"/>
      <c r="D210" s="36"/>
      <c r="E210" s="90">
        <v>63.8</v>
      </c>
      <c r="F210" s="91"/>
      <c r="G210" s="91"/>
      <c r="H210" s="37">
        <v>19763</v>
      </c>
      <c r="I210" s="37">
        <v>1152</v>
      </c>
      <c r="J210" s="88"/>
      <c r="K210" s="7"/>
      <c r="L210" s="7"/>
      <c r="M210" s="7"/>
      <c r="N210" s="7"/>
      <c r="O210" s="7"/>
      <c r="P210" s="7"/>
      <c r="Q210" s="7"/>
      <c r="R210" s="7"/>
      <c r="S210" s="7"/>
      <c r="T210" s="7"/>
      <c r="U210" s="7"/>
      <c r="V210" s="7"/>
      <c r="W210" s="7"/>
      <c r="X210" s="7"/>
      <c r="Y210" s="7"/>
      <c r="Z210" s="7"/>
      <c r="AA210" s="7"/>
      <c r="AB210" s="7"/>
    </row>
    <row r="211" spans="1:28" ht="15" x14ac:dyDescent="0.25">
      <c r="A211" s="145"/>
      <c r="B211" s="35" t="s">
        <v>334</v>
      </c>
      <c r="C211" s="89"/>
      <c r="D211" s="36"/>
      <c r="E211" s="90">
        <v>648</v>
      </c>
      <c r="F211" s="91"/>
      <c r="G211" s="91"/>
      <c r="H211" s="37">
        <v>19763</v>
      </c>
      <c r="I211" s="37">
        <v>6173</v>
      </c>
      <c r="J211" s="88"/>
      <c r="K211" s="7"/>
      <c r="L211" s="7"/>
      <c r="M211" s="7"/>
      <c r="N211" s="7"/>
      <c r="O211" s="7"/>
      <c r="P211" s="7"/>
      <c r="Q211" s="7"/>
      <c r="R211" s="7"/>
      <c r="S211" s="7"/>
      <c r="T211" s="7"/>
      <c r="U211" s="7"/>
      <c r="V211" s="7"/>
      <c r="W211" s="7"/>
      <c r="X211" s="7"/>
      <c r="Y211" s="7"/>
      <c r="Z211" s="7"/>
      <c r="AA211" s="7"/>
      <c r="AB211" s="7"/>
    </row>
    <row r="212" spans="1:28" ht="15" x14ac:dyDescent="0.25">
      <c r="A212" s="145"/>
      <c r="B212" s="35" t="s">
        <v>335</v>
      </c>
      <c r="C212" s="89"/>
      <c r="D212" s="36"/>
      <c r="E212" s="90">
        <v>824.15</v>
      </c>
      <c r="F212" s="91"/>
      <c r="G212" s="91"/>
      <c r="H212" s="37">
        <v>7093</v>
      </c>
      <c r="I212" s="37" t="s">
        <v>336</v>
      </c>
      <c r="J212" s="88"/>
      <c r="K212" s="7"/>
      <c r="L212" s="7"/>
      <c r="M212" s="7"/>
      <c r="N212" s="7"/>
      <c r="O212" s="7"/>
      <c r="P212" s="7"/>
      <c r="Q212" s="7"/>
      <c r="R212" s="7"/>
      <c r="S212" s="7"/>
      <c r="T212" s="7"/>
      <c r="U212" s="7"/>
      <c r="V212" s="7"/>
      <c r="W212" s="7"/>
      <c r="X212" s="7"/>
      <c r="Y212" s="7"/>
      <c r="Z212" s="7"/>
      <c r="AA212" s="7"/>
      <c r="AB212" s="7"/>
    </row>
    <row r="213" spans="1:28" ht="15" x14ac:dyDescent="0.25">
      <c r="A213" s="146"/>
      <c r="B213" s="35" t="s">
        <v>337</v>
      </c>
      <c r="C213" s="89"/>
      <c r="D213" s="36"/>
      <c r="E213" s="90">
        <v>872</v>
      </c>
      <c r="F213" s="91"/>
      <c r="G213" s="91"/>
      <c r="H213" s="37">
        <v>7093</v>
      </c>
      <c r="I213" s="37" t="s">
        <v>338</v>
      </c>
      <c r="J213" s="88"/>
      <c r="K213" s="7"/>
      <c r="L213" s="7"/>
      <c r="M213" s="7"/>
      <c r="N213" s="7"/>
      <c r="O213" s="7"/>
      <c r="P213" s="7"/>
      <c r="Q213" s="7"/>
      <c r="R213" s="7"/>
      <c r="S213" s="7"/>
      <c r="T213" s="7"/>
      <c r="U213" s="7"/>
      <c r="V213" s="7"/>
      <c r="W213" s="7"/>
      <c r="X213" s="7"/>
      <c r="Y213" s="7"/>
      <c r="Z213" s="7"/>
      <c r="AA213" s="7"/>
      <c r="AB213" s="7"/>
    </row>
    <row r="214" spans="1:28" ht="15" x14ac:dyDescent="0.25">
      <c r="A214" s="144" t="s">
        <v>153</v>
      </c>
      <c r="B214" s="35" t="s">
        <v>339</v>
      </c>
      <c r="C214" s="89"/>
      <c r="D214" s="36"/>
      <c r="E214" s="90">
        <v>191.1</v>
      </c>
      <c r="F214" s="91"/>
      <c r="G214" s="91"/>
      <c r="H214" s="37">
        <v>5889</v>
      </c>
      <c r="I214" s="37" t="s">
        <v>340</v>
      </c>
      <c r="J214" s="88"/>
      <c r="K214" s="7"/>
      <c r="L214" s="7"/>
      <c r="M214" s="7"/>
      <c r="N214" s="7"/>
      <c r="O214" s="7"/>
      <c r="P214" s="7"/>
      <c r="Q214" s="7"/>
      <c r="R214" s="7"/>
      <c r="S214" s="7"/>
      <c r="T214" s="7"/>
      <c r="U214" s="7"/>
      <c r="V214" s="7"/>
      <c r="W214" s="7"/>
      <c r="X214" s="7"/>
      <c r="Y214" s="7"/>
      <c r="Z214" s="7"/>
      <c r="AA214" s="7"/>
      <c r="AB214" s="7"/>
    </row>
    <row r="215" spans="1:28" ht="15" x14ac:dyDescent="0.25">
      <c r="A215" s="145"/>
      <c r="B215" s="35" t="s">
        <v>341</v>
      </c>
      <c r="C215" s="89"/>
      <c r="D215" s="36"/>
      <c r="E215" s="90">
        <v>265.5</v>
      </c>
      <c r="F215" s="91"/>
      <c r="G215" s="91"/>
      <c r="H215" s="37">
        <v>5889</v>
      </c>
      <c r="I215" s="37">
        <v>4279</v>
      </c>
      <c r="J215" s="88"/>
      <c r="K215" s="7"/>
      <c r="L215" s="7"/>
      <c r="M215" s="7"/>
      <c r="N215" s="7"/>
      <c r="O215" s="7"/>
      <c r="P215" s="7"/>
      <c r="Q215" s="7"/>
      <c r="R215" s="7"/>
      <c r="S215" s="7"/>
      <c r="T215" s="7"/>
      <c r="U215" s="7"/>
      <c r="V215" s="7"/>
      <c r="W215" s="7"/>
      <c r="X215" s="7"/>
      <c r="Y215" s="7"/>
      <c r="Z215" s="7"/>
      <c r="AA215" s="7"/>
      <c r="AB215" s="7"/>
    </row>
    <row r="216" spans="1:28" ht="15" x14ac:dyDescent="0.25">
      <c r="A216" s="145"/>
      <c r="B216" s="35" t="s">
        <v>342</v>
      </c>
      <c r="C216" s="89"/>
      <c r="D216" s="36"/>
      <c r="E216" s="90">
        <v>275.48</v>
      </c>
      <c r="F216" s="91"/>
      <c r="G216" s="91"/>
      <c r="H216" s="37">
        <v>5889</v>
      </c>
      <c r="I216" s="37" t="s">
        <v>343</v>
      </c>
      <c r="J216" s="88"/>
      <c r="K216" s="7"/>
      <c r="L216" s="7"/>
      <c r="M216" s="7"/>
      <c r="N216" s="7"/>
      <c r="O216" s="7"/>
      <c r="P216" s="7"/>
      <c r="Q216" s="7"/>
      <c r="R216" s="7"/>
      <c r="S216" s="7"/>
      <c r="T216" s="7"/>
      <c r="U216" s="7"/>
      <c r="V216" s="7"/>
      <c r="W216" s="7"/>
      <c r="X216" s="7"/>
      <c r="Y216" s="7"/>
      <c r="Z216" s="7"/>
      <c r="AA216" s="7"/>
      <c r="AB216" s="7"/>
    </row>
    <row r="217" spans="1:28" ht="15" x14ac:dyDescent="0.25">
      <c r="A217" s="145"/>
      <c r="B217" s="35" t="s">
        <v>344</v>
      </c>
      <c r="C217" s="89"/>
      <c r="D217" s="36"/>
      <c r="E217" s="90">
        <v>668.73</v>
      </c>
      <c r="F217" s="91"/>
      <c r="G217" s="91"/>
      <c r="H217" s="37">
        <v>5889</v>
      </c>
      <c r="I217" s="37" t="s">
        <v>340</v>
      </c>
      <c r="J217" s="88"/>
      <c r="K217" s="7"/>
      <c r="L217" s="7"/>
      <c r="M217" s="7"/>
      <c r="N217" s="7"/>
      <c r="O217" s="7"/>
      <c r="P217" s="7"/>
      <c r="Q217" s="7"/>
      <c r="R217" s="7"/>
      <c r="S217" s="7"/>
      <c r="T217" s="7"/>
      <c r="U217" s="7"/>
      <c r="V217" s="7"/>
      <c r="W217" s="7"/>
      <c r="X217" s="7"/>
      <c r="Y217" s="7"/>
      <c r="Z217" s="7"/>
      <c r="AA217" s="7"/>
      <c r="AB217" s="7"/>
    </row>
    <row r="218" spans="1:28" ht="15" x14ac:dyDescent="0.25">
      <c r="A218" s="145"/>
      <c r="B218" s="35" t="s">
        <v>345</v>
      </c>
      <c r="C218" s="89"/>
      <c r="D218" s="36"/>
      <c r="E218" s="90">
        <v>2049.5830000000001</v>
      </c>
      <c r="F218" s="91"/>
      <c r="G218" s="91"/>
      <c r="H218" s="37">
        <v>6614</v>
      </c>
      <c r="I218" s="37">
        <v>1334</v>
      </c>
      <c r="J218" s="88"/>
      <c r="K218" s="7"/>
      <c r="L218" s="7"/>
      <c r="M218" s="7"/>
      <c r="N218" s="7"/>
      <c r="O218" s="7"/>
      <c r="P218" s="7"/>
      <c r="Q218" s="7"/>
      <c r="R218" s="7"/>
      <c r="S218" s="7"/>
      <c r="T218" s="7"/>
      <c r="U218" s="7"/>
      <c r="V218" s="7"/>
      <c r="W218" s="7"/>
      <c r="X218" s="7"/>
      <c r="Y218" s="7"/>
      <c r="Z218" s="7"/>
      <c r="AA218" s="7"/>
      <c r="AB218" s="7"/>
    </row>
    <row r="219" spans="1:28" ht="15" x14ac:dyDescent="0.25">
      <c r="A219" s="146"/>
      <c r="B219" s="35" t="s">
        <v>346</v>
      </c>
      <c r="C219" s="89"/>
      <c r="D219" s="36"/>
      <c r="E219" s="90">
        <v>2653.4</v>
      </c>
      <c r="F219" s="91"/>
      <c r="G219" s="91"/>
      <c r="H219" s="37">
        <v>6614</v>
      </c>
      <c r="I219" s="37">
        <v>1334</v>
      </c>
      <c r="J219" s="88"/>
      <c r="K219" s="7"/>
      <c r="L219" s="7"/>
      <c r="M219" s="7"/>
      <c r="N219" s="7"/>
      <c r="O219" s="7"/>
      <c r="P219" s="7"/>
      <c r="Q219" s="7"/>
      <c r="R219" s="7"/>
      <c r="S219" s="7"/>
      <c r="T219" s="7"/>
      <c r="U219" s="7"/>
      <c r="V219" s="7"/>
      <c r="W219" s="7"/>
      <c r="X219" s="7"/>
      <c r="Y219" s="7"/>
      <c r="Z219" s="7"/>
      <c r="AA219" s="7"/>
      <c r="AB219" s="7"/>
    </row>
    <row r="220" spans="1:28" ht="15" x14ac:dyDescent="0.25">
      <c r="A220" s="144" t="s">
        <v>131</v>
      </c>
      <c r="B220" s="35" t="s">
        <v>347</v>
      </c>
      <c r="C220" s="89"/>
      <c r="D220" s="36"/>
      <c r="E220" s="90">
        <v>208.4</v>
      </c>
      <c r="F220" s="91"/>
      <c r="G220" s="91"/>
      <c r="H220" s="37">
        <v>19763</v>
      </c>
      <c r="I220" s="37">
        <v>10349</v>
      </c>
      <c r="J220" s="88"/>
      <c r="K220" s="7"/>
      <c r="L220" s="7"/>
      <c r="M220" s="7"/>
      <c r="N220" s="7"/>
      <c r="O220" s="7"/>
      <c r="P220" s="7"/>
      <c r="Q220" s="7"/>
      <c r="R220" s="7"/>
      <c r="S220" s="7"/>
      <c r="T220" s="7"/>
      <c r="U220" s="7"/>
      <c r="V220" s="7"/>
      <c r="W220" s="7"/>
      <c r="X220" s="7"/>
      <c r="Y220" s="7"/>
      <c r="Z220" s="7"/>
      <c r="AA220" s="7"/>
      <c r="AB220" s="7"/>
    </row>
    <row r="221" spans="1:28" ht="15" x14ac:dyDescent="0.25">
      <c r="A221" s="146"/>
      <c r="B221" s="35" t="s">
        <v>348</v>
      </c>
      <c r="C221" s="89"/>
      <c r="D221" s="36"/>
      <c r="E221" s="90">
        <v>229.57</v>
      </c>
      <c r="F221" s="91"/>
      <c r="G221" s="91"/>
      <c r="H221" s="37">
        <v>7093</v>
      </c>
      <c r="I221" s="37" t="s">
        <v>349</v>
      </c>
      <c r="J221" s="88"/>
      <c r="K221" s="7"/>
      <c r="L221" s="7"/>
      <c r="M221" s="7"/>
      <c r="N221" s="7"/>
      <c r="O221" s="7"/>
      <c r="P221" s="7"/>
      <c r="Q221" s="7"/>
      <c r="R221" s="7"/>
      <c r="S221" s="7"/>
      <c r="T221" s="7"/>
      <c r="U221" s="7"/>
      <c r="V221" s="7"/>
      <c r="W221" s="7"/>
      <c r="X221" s="7"/>
      <c r="Y221" s="7"/>
      <c r="Z221" s="7"/>
      <c r="AA221" s="7"/>
      <c r="AB221" s="7"/>
    </row>
    <row r="222" spans="1:28" ht="30" x14ac:dyDescent="0.25">
      <c r="A222" s="49" t="s">
        <v>350</v>
      </c>
      <c r="B222" s="50" t="s">
        <v>351</v>
      </c>
      <c r="C222" s="84"/>
      <c r="D222" s="85"/>
      <c r="E222" s="86">
        <v>17416</v>
      </c>
      <c r="F222" s="87"/>
      <c r="G222" s="87"/>
      <c r="H222" s="37">
        <v>4460</v>
      </c>
      <c r="I222" s="37">
        <v>852</v>
      </c>
      <c r="J222" s="88"/>
      <c r="K222" s="7"/>
      <c r="L222" s="7"/>
      <c r="M222" s="7"/>
      <c r="N222" s="7"/>
      <c r="O222" s="7"/>
      <c r="P222" s="7"/>
      <c r="Q222" s="7"/>
      <c r="R222" s="7"/>
      <c r="S222" s="7"/>
      <c r="T222" s="7"/>
      <c r="U222" s="7"/>
      <c r="V222" s="7"/>
      <c r="W222" s="7"/>
      <c r="X222" s="7"/>
      <c r="Y222" s="7"/>
      <c r="Z222" s="7"/>
      <c r="AA222" s="7"/>
      <c r="AB222" s="7"/>
    </row>
    <row r="223" spans="1:28" ht="15" x14ac:dyDescent="0.25">
      <c r="A223" s="144" t="s">
        <v>352</v>
      </c>
      <c r="B223" s="50" t="s">
        <v>353</v>
      </c>
      <c r="C223" s="84"/>
      <c r="D223" s="85"/>
      <c r="E223" s="86">
        <v>20645.3</v>
      </c>
      <c r="F223" s="87"/>
      <c r="G223" s="87"/>
      <c r="H223" s="37">
        <v>4944</v>
      </c>
      <c r="I223" s="37" t="s">
        <v>354</v>
      </c>
      <c r="J223" s="88"/>
      <c r="K223" s="7"/>
      <c r="L223" s="7"/>
      <c r="M223" s="7"/>
      <c r="R223" s="7"/>
      <c r="S223" s="7"/>
      <c r="T223" s="7"/>
      <c r="U223" s="7"/>
      <c r="V223" s="7"/>
      <c r="W223" s="7"/>
      <c r="X223" s="7"/>
      <c r="Y223" s="7"/>
      <c r="Z223" s="7"/>
      <c r="AA223" s="7"/>
      <c r="AB223" s="7"/>
    </row>
    <row r="224" spans="1:28" ht="30" x14ac:dyDescent="0.25">
      <c r="A224" s="146"/>
      <c r="B224" s="50" t="s">
        <v>355</v>
      </c>
      <c r="C224" s="84"/>
      <c r="D224" s="85"/>
      <c r="E224" s="86">
        <v>33806.699999999997</v>
      </c>
      <c r="F224" s="87"/>
      <c r="G224" s="87"/>
      <c r="H224" s="37">
        <v>4944</v>
      </c>
      <c r="I224" s="37" t="s">
        <v>356</v>
      </c>
      <c r="J224" s="88"/>
      <c r="K224" s="7"/>
      <c r="L224" s="7"/>
      <c r="M224" s="7"/>
      <c r="R224" s="7"/>
      <c r="S224" s="7"/>
      <c r="T224" s="7"/>
      <c r="U224" s="7"/>
      <c r="V224" s="7"/>
      <c r="W224" s="7"/>
      <c r="X224" s="7"/>
      <c r="Y224" s="7"/>
      <c r="Z224" s="7"/>
      <c r="AA224" s="7"/>
      <c r="AB224" s="7"/>
    </row>
    <row r="225" spans="1:28" ht="15" x14ac:dyDescent="0.25">
      <c r="A225" s="49" t="s">
        <v>357</v>
      </c>
      <c r="B225" s="35" t="s">
        <v>358</v>
      </c>
      <c r="C225" s="89"/>
      <c r="D225" s="36"/>
      <c r="E225" s="90">
        <v>398</v>
      </c>
      <c r="F225" s="91"/>
      <c r="G225" s="91"/>
      <c r="H225" s="37">
        <v>42272</v>
      </c>
      <c r="I225" s="37">
        <v>40995</v>
      </c>
      <c r="J225" s="88"/>
      <c r="K225" s="7"/>
      <c r="L225" s="7"/>
      <c r="M225" s="7"/>
      <c r="R225" s="7"/>
      <c r="S225" s="7"/>
      <c r="T225" s="7"/>
      <c r="U225" s="7"/>
      <c r="V225" s="7"/>
      <c r="W225" s="7"/>
      <c r="X225" s="7"/>
      <c r="Y225" s="7"/>
      <c r="Z225" s="7"/>
      <c r="AA225" s="7"/>
      <c r="AB225" s="7"/>
    </row>
    <row r="226" spans="1:28" ht="15" x14ac:dyDescent="0.25">
      <c r="A226" s="8"/>
      <c r="B226" s="9"/>
      <c r="C226" s="17"/>
      <c r="D226" s="11"/>
      <c r="E226" s="12"/>
      <c r="F226" s="13"/>
      <c r="G226" s="13"/>
      <c r="H226" s="13"/>
      <c r="I226" s="92"/>
      <c r="J226" s="14"/>
      <c r="K226" s="7"/>
      <c r="L226" s="7"/>
      <c r="M226" s="7"/>
      <c r="R226" s="7"/>
      <c r="S226" s="7"/>
      <c r="T226" s="7"/>
      <c r="U226" s="7"/>
      <c r="V226" s="7"/>
      <c r="W226" s="7"/>
      <c r="X226" s="7"/>
      <c r="Y226" s="7"/>
      <c r="Z226" s="7"/>
      <c r="AA226" s="7"/>
      <c r="AB226" s="7"/>
    </row>
    <row r="227" spans="1:28" ht="171.6" x14ac:dyDescent="0.25">
      <c r="A227" s="72" t="s">
        <v>359</v>
      </c>
      <c r="B227" s="73"/>
      <c r="C227" s="74"/>
      <c r="D227" s="93"/>
      <c r="E227" s="94">
        <f>SUM(E186:E225)</f>
        <v>190588.4866</v>
      </c>
      <c r="F227" s="78"/>
      <c r="G227" s="78"/>
      <c r="H227" s="78"/>
      <c r="I227" s="78"/>
      <c r="J227" s="79" t="s">
        <v>360</v>
      </c>
      <c r="K227" s="7"/>
      <c r="L227" s="7"/>
      <c r="M227" s="7"/>
      <c r="N227" s="7"/>
      <c r="O227" s="7"/>
      <c r="P227" s="7"/>
      <c r="Q227" s="7"/>
      <c r="R227" s="7"/>
      <c r="S227" s="7"/>
      <c r="T227" s="7"/>
      <c r="U227" s="7"/>
      <c r="V227" s="7"/>
      <c r="W227" s="7"/>
      <c r="X227" s="7"/>
      <c r="Y227" s="7"/>
      <c r="Z227" s="7"/>
      <c r="AA227" s="7"/>
      <c r="AB227" s="7"/>
    </row>
    <row r="228" spans="1:28" ht="15" x14ac:dyDescent="0.25">
      <c r="A228" s="8"/>
      <c r="B228" s="9"/>
      <c r="C228" s="17"/>
      <c r="D228" s="11"/>
      <c r="E228" s="12"/>
      <c r="F228" s="13"/>
      <c r="G228" s="13"/>
      <c r="H228" s="13"/>
      <c r="I228" s="13"/>
      <c r="J228" s="14"/>
      <c r="K228" s="7"/>
      <c r="L228" s="7"/>
      <c r="M228" s="7"/>
      <c r="N228" s="7"/>
      <c r="O228" s="7"/>
      <c r="P228" s="7"/>
      <c r="Q228" s="7"/>
      <c r="R228" s="7"/>
      <c r="S228" s="7"/>
      <c r="T228" s="7"/>
      <c r="U228" s="7"/>
      <c r="V228" s="7"/>
      <c r="W228" s="7"/>
      <c r="X228" s="7"/>
      <c r="Y228" s="7"/>
      <c r="Z228" s="7"/>
      <c r="AA228" s="7"/>
      <c r="AB228" s="7"/>
    </row>
    <row r="229" spans="1:28" ht="15.6" x14ac:dyDescent="0.3">
      <c r="A229" s="8" t="s">
        <v>361</v>
      </c>
      <c r="B229" s="9"/>
      <c r="C229" s="11">
        <v>4</v>
      </c>
      <c r="D229" s="12"/>
      <c r="E229" s="13">
        <v>3</v>
      </c>
      <c r="F229" s="13"/>
      <c r="G229" s="13">
        <v>5</v>
      </c>
      <c r="H229" s="14"/>
      <c r="K229" s="7"/>
      <c r="N229" s="142" t="s">
        <v>421</v>
      </c>
      <c r="R229" s="7"/>
      <c r="S229" s="167" t="s">
        <v>362</v>
      </c>
      <c r="T229" s="159"/>
      <c r="U229" s="7"/>
      <c r="V229" s="7"/>
      <c r="W229" s="7"/>
      <c r="X229" s="7"/>
      <c r="Y229" s="7"/>
      <c r="Z229" s="7"/>
      <c r="AA229" s="7"/>
      <c r="AB229" s="7"/>
    </row>
    <row r="230" spans="1:28" ht="15" x14ac:dyDescent="0.25">
      <c r="A230" s="17" t="s">
        <v>363</v>
      </c>
      <c r="B230" s="14" t="s">
        <v>364</v>
      </c>
      <c r="C230" s="162" t="s">
        <v>365</v>
      </c>
      <c r="D230" s="156"/>
      <c r="E230" s="162" t="s">
        <v>366</v>
      </c>
      <c r="F230" s="156"/>
      <c r="G230" s="162" t="s">
        <v>49</v>
      </c>
      <c r="H230" s="156"/>
      <c r="I230" s="162" t="s">
        <v>367</v>
      </c>
      <c r="J230" s="156"/>
      <c r="K230" s="156"/>
      <c r="N230" s="139"/>
      <c r="O230" s="139"/>
      <c r="P230" s="139" t="s">
        <v>368</v>
      </c>
      <c r="Q230" s="139" t="s">
        <v>369</v>
      </c>
      <c r="R230" s="139"/>
      <c r="S230" s="84" t="s">
        <v>370</v>
      </c>
      <c r="T230" s="84">
        <v>325851.38500000001</v>
      </c>
      <c r="U230" s="7"/>
      <c r="V230" s="7"/>
      <c r="W230" s="7"/>
      <c r="X230" s="7"/>
      <c r="Y230" s="7"/>
      <c r="Z230" s="7"/>
      <c r="AA230" s="7"/>
      <c r="AB230" s="7"/>
    </row>
    <row r="231" spans="1:28" ht="15" x14ac:dyDescent="0.25">
      <c r="B231" s="96"/>
      <c r="C231" s="95" t="s">
        <v>371</v>
      </c>
      <c r="D231" s="95" t="s">
        <v>372</v>
      </c>
      <c r="E231" s="95" t="s">
        <v>371</v>
      </c>
      <c r="F231" s="95" t="s">
        <v>373</v>
      </c>
      <c r="G231" s="95" t="s">
        <v>371</v>
      </c>
      <c r="H231" s="95" t="s">
        <v>373</v>
      </c>
      <c r="I231" s="95" t="s">
        <v>374</v>
      </c>
      <c r="J231" s="95" t="s">
        <v>375</v>
      </c>
      <c r="K231" s="97" t="s">
        <v>376</v>
      </c>
      <c r="N231" s="139" t="s">
        <v>419</v>
      </c>
      <c r="O231" s="139"/>
      <c r="P231" s="139">
        <v>2</v>
      </c>
      <c r="Q231" s="139">
        <v>16</v>
      </c>
      <c r="R231" s="139"/>
      <c r="S231" s="98" t="s">
        <v>377</v>
      </c>
      <c r="T231" s="84">
        <v>1000000</v>
      </c>
      <c r="V231" s="7"/>
      <c r="W231" s="7"/>
      <c r="X231" s="7"/>
      <c r="Y231" s="7"/>
      <c r="Z231" s="7"/>
      <c r="AA231" s="7"/>
      <c r="AB231" s="7"/>
    </row>
    <row r="232" spans="1:28" ht="15" x14ac:dyDescent="0.25">
      <c r="A232" s="17">
        <v>1970</v>
      </c>
      <c r="B232" s="14" t="str">
        <f>Storage!B4</f>
        <v>Jan</v>
      </c>
      <c r="C232" s="99">
        <f ca="1">HLOOKUP($O232,INDIRECT(R232),C$229,FALSE)</f>
        <v>14923579000</v>
      </c>
      <c r="D232" s="99">
        <f ca="1">C232/$T$230</f>
        <v>45798.728153326709</v>
      </c>
      <c r="E232" s="99">
        <f ca="1">HLOOKUP($O232,INDIRECT(R232),E$229,FALSE)</f>
        <v>30461904000</v>
      </c>
      <c r="F232" s="99">
        <f ca="1">E232/$T$230</f>
        <v>93484.040278054978</v>
      </c>
      <c r="G232" s="99">
        <f ca="1">HLOOKUP($O232,INDIRECT(R232),G$229,FALSE)</f>
        <v>701118000</v>
      </c>
      <c r="H232" s="99">
        <f ca="1">G232/$T$230</f>
        <v>2151.6495932647331</v>
      </c>
      <c r="I232" s="95" t="str">
        <f t="shared" ref="I232:I486" si="1">IF(B231="Dec",H232,"")</f>
        <v/>
      </c>
      <c r="J232" s="100">
        <f ca="1">IF(AND(I232="",NOT(K232="")),D232,"")</f>
        <v>45798.728153326709</v>
      </c>
      <c r="K232" s="97">
        <f t="shared" ref="K232:K486" si="2">IFERROR(IF(I232="", DATEVALUE(CONCATENATE(B232,"-",A232)),K231),"")</f>
        <v>25569</v>
      </c>
      <c r="N232" s="140">
        <f>IF(K232="","",$G$181)</f>
        <v>51915.630000000005</v>
      </c>
      <c r="O232" s="139" t="str">
        <f t="shared" ref="O232:O486" si="3">CONCATENATE(A232,B232)</f>
        <v>1970Jan</v>
      </c>
      <c r="P232" s="139">
        <f>MATCH(A232,Storage!A:A)-1</f>
        <v>3</v>
      </c>
      <c r="Q232" s="139">
        <f>MATCH(A232+1,Storage!A:A)-2</f>
        <v>7</v>
      </c>
      <c r="R232" s="139" t="str">
        <f t="shared" ref="R232:R486" si="4">CONCATENATE("Storage!",$Q$230,Q232,":",$P$230,P232)</f>
        <v>Storage!P7:B3</v>
      </c>
      <c r="V232" s="7"/>
      <c r="W232" s="7"/>
      <c r="X232" s="7"/>
      <c r="Y232" s="7"/>
      <c r="Z232" s="7"/>
      <c r="AA232" s="7"/>
      <c r="AB232" s="7"/>
    </row>
    <row r="233" spans="1:28" ht="15" x14ac:dyDescent="0.25">
      <c r="A233" s="17">
        <f t="shared" ref="A233:A487" si="5">IF(B233="Jan",A232+1,A232)</f>
        <v>1970</v>
      </c>
      <c r="B233" s="14" t="str">
        <f>Storage!C4</f>
        <v>Feb</v>
      </c>
      <c r="C233" s="99">
        <f ca="1">HLOOKUP($O233,INDIRECT(R233),C$229,FALSE)</f>
        <v>14595412000</v>
      </c>
      <c r="D233" s="99">
        <f ca="1">C233/$T$230</f>
        <v>44791.621800226501</v>
      </c>
      <c r="E233" s="99">
        <f ca="1">HLOOKUP($O233,INDIRECT(R233),E$229,FALSE)</f>
        <v>30461904000</v>
      </c>
      <c r="F233" s="99">
        <f ca="1">E233/$T$230</f>
        <v>93484.040278054978</v>
      </c>
      <c r="G233" s="99">
        <f ca="1">HLOOKUP($O233,INDIRECT(R233),G$229,FALSE)</f>
        <v>720833000</v>
      </c>
      <c r="H233" s="99">
        <f ca="1">G233/$T$230</f>
        <v>2212.152635165261</v>
      </c>
      <c r="I233" s="95" t="str">
        <f t="shared" si="1"/>
        <v/>
      </c>
      <c r="J233" s="100">
        <f ca="1">IF(AND(I233="",NOT(K233="")),D233,"")</f>
        <v>44791.621800226501</v>
      </c>
      <c r="K233" s="97">
        <f t="shared" si="2"/>
        <v>25600</v>
      </c>
      <c r="L233" s="7"/>
      <c r="M233" s="7"/>
      <c r="N233" s="140">
        <f t="shared" ref="N233:N296" si="6">IF(K233="","",$G$181)</f>
        <v>51915.630000000005</v>
      </c>
      <c r="O233" s="139" t="str">
        <f t="shared" si="3"/>
        <v>1970Feb</v>
      </c>
      <c r="P233" s="139">
        <f>MATCH(A233,Storage!A:A)-1</f>
        <v>3</v>
      </c>
      <c r="Q233" s="139">
        <f>MATCH(A233+1,Storage!A:A)-2</f>
        <v>7</v>
      </c>
      <c r="R233" s="139" t="str">
        <f t="shared" si="4"/>
        <v>Storage!P7:B3</v>
      </c>
      <c r="V233" s="7"/>
      <c r="W233" s="7"/>
      <c r="X233" s="7"/>
      <c r="Y233" s="7"/>
      <c r="Z233" s="7"/>
      <c r="AA233" s="7"/>
      <c r="AB233" s="7"/>
    </row>
    <row r="234" spans="1:28" ht="15" x14ac:dyDescent="0.25">
      <c r="A234" s="17">
        <f t="shared" si="5"/>
        <v>1970</v>
      </c>
      <c r="B234" s="14" t="str">
        <f>Storage!D4</f>
        <v>Mar</v>
      </c>
      <c r="C234" s="99">
        <f ca="1">HLOOKUP($O234,INDIRECT(R234),C$229,FALSE)</f>
        <v>13939679000</v>
      </c>
      <c r="D234" s="99">
        <f ca="1">C234/$T$230</f>
        <v>42779.253493122334</v>
      </c>
      <c r="E234" s="99">
        <f ca="1">HLOOKUP($O234,INDIRECT(R234),E$229,FALSE)</f>
        <v>30461904000</v>
      </c>
      <c r="F234" s="99">
        <f ca="1">E234/$T$230</f>
        <v>93484.040278054978</v>
      </c>
      <c r="G234" s="99">
        <f ca="1">HLOOKUP($O234,INDIRECT(R234),G$229,FALSE)</f>
        <v>831913000</v>
      </c>
      <c r="H234" s="99">
        <f ca="1">G234/$T$230</f>
        <v>2553.0442351810166</v>
      </c>
      <c r="I234" s="95" t="str">
        <f t="shared" si="1"/>
        <v/>
      </c>
      <c r="J234" s="100">
        <f ca="1">IF(AND(I234="",NOT(K234="")),D234,"")</f>
        <v>42779.253493122334</v>
      </c>
      <c r="K234" s="97">
        <f t="shared" si="2"/>
        <v>25628</v>
      </c>
      <c r="N234" s="140">
        <f t="shared" si="6"/>
        <v>51915.630000000005</v>
      </c>
      <c r="O234" s="139" t="str">
        <f t="shared" si="3"/>
        <v>1970Mar</v>
      </c>
      <c r="P234" s="139">
        <f>MATCH(A234,Storage!A:A)-1</f>
        <v>3</v>
      </c>
      <c r="Q234" s="139">
        <f>MATCH(A234+1,Storage!A:A)-2</f>
        <v>7</v>
      </c>
      <c r="R234" s="139" t="str">
        <f t="shared" si="4"/>
        <v>Storage!P7:B3</v>
      </c>
      <c r="V234" s="7"/>
      <c r="W234" s="7"/>
      <c r="X234" s="7"/>
      <c r="Y234" s="7"/>
      <c r="Z234" s="7"/>
      <c r="AA234" s="7"/>
      <c r="AB234" s="7"/>
    </row>
    <row r="235" spans="1:28" ht="15" x14ac:dyDescent="0.25">
      <c r="A235" s="17">
        <f t="shared" si="5"/>
        <v>1970</v>
      </c>
      <c r="B235" s="14" t="str">
        <f>Storage!E4</f>
        <v>Apr</v>
      </c>
      <c r="C235" s="99">
        <f ca="1">HLOOKUP($O235,INDIRECT(R235),C$229,FALSE)</f>
        <v>13409679000</v>
      </c>
      <c r="D235" s="99">
        <f ca="1">C235/$T$230</f>
        <v>41152.745138707942</v>
      </c>
      <c r="E235" s="99">
        <f ca="1">HLOOKUP($O235,INDIRECT(R235),E$229,FALSE)</f>
        <v>31143296000</v>
      </c>
      <c r="F235" s="99">
        <f ca="1">E235/$T$230</f>
        <v>95575.153071698616</v>
      </c>
      <c r="G235" s="99">
        <f ca="1">HLOOKUP($O235,INDIRECT(R235),G$229,FALSE)</f>
        <v>933678000</v>
      </c>
      <c r="H235" s="99">
        <f ca="1">G235/$T$230</f>
        <v>2865.3491836470175</v>
      </c>
      <c r="I235" s="95" t="str">
        <f t="shared" si="1"/>
        <v/>
      </c>
      <c r="J235" s="100">
        <f ca="1">IF(AND(I235="",NOT(K235="")),D235,"")</f>
        <v>41152.745138707942</v>
      </c>
      <c r="K235" s="97">
        <f t="shared" si="2"/>
        <v>25659</v>
      </c>
      <c r="N235" s="140">
        <f t="shared" si="6"/>
        <v>51915.630000000005</v>
      </c>
      <c r="O235" s="139" t="str">
        <f t="shared" si="3"/>
        <v>1970Apr</v>
      </c>
      <c r="P235" s="139">
        <f>MATCH(A235,Storage!A:A)-1</f>
        <v>3</v>
      </c>
      <c r="Q235" s="139">
        <f>MATCH(A235+1,Storage!A:A)-2</f>
        <v>7</v>
      </c>
      <c r="R235" s="139" t="str">
        <f t="shared" si="4"/>
        <v>Storage!P7:B3</v>
      </c>
      <c r="S235" s="17"/>
      <c r="T235" s="17"/>
      <c r="U235" s="17"/>
      <c r="V235" s="7"/>
      <c r="W235" s="7"/>
      <c r="X235" s="7"/>
      <c r="Y235" s="7"/>
      <c r="Z235" s="7"/>
      <c r="AA235" s="7"/>
      <c r="AB235" s="7"/>
    </row>
    <row r="236" spans="1:28" ht="15" x14ac:dyDescent="0.25">
      <c r="A236" s="17">
        <f t="shared" si="5"/>
        <v>1970</v>
      </c>
      <c r="B236" s="14" t="str">
        <f>Storage!F4</f>
        <v>May</v>
      </c>
      <c r="C236" s="99">
        <f ca="1">HLOOKUP($O236,INDIRECT(R236),C$229,FALSE)</f>
        <v>15301679000</v>
      </c>
      <c r="D236" s="99">
        <f ca="1">C236/$T$230</f>
        <v>46959.073075598557</v>
      </c>
      <c r="E236" s="99">
        <f ca="1">HLOOKUP($O236,INDIRECT(R236),E$229,FALSE)</f>
        <v>31143296000</v>
      </c>
      <c r="F236" s="99">
        <f ca="1">E236/$T$230</f>
        <v>95575.153071698616</v>
      </c>
      <c r="G236" s="99">
        <f ca="1">HLOOKUP($O236,INDIRECT(R236),G$229,FALSE)</f>
        <v>1668300000</v>
      </c>
      <c r="H236" s="99">
        <f ca="1">G236/$T$230</f>
        <v>5119.8186559802407</v>
      </c>
      <c r="I236" s="95" t="str">
        <f t="shared" si="1"/>
        <v/>
      </c>
      <c r="J236" s="100">
        <f ca="1">IF(AND(I236="",NOT(K236="")),D236,"")</f>
        <v>46959.073075598557</v>
      </c>
      <c r="K236" s="97">
        <f t="shared" si="2"/>
        <v>25689</v>
      </c>
      <c r="N236" s="140">
        <f t="shared" si="6"/>
        <v>51915.630000000005</v>
      </c>
      <c r="O236" s="139" t="str">
        <f t="shared" si="3"/>
        <v>1970May</v>
      </c>
      <c r="P236" s="139">
        <f>MATCH(A236,Storage!A:A)-1</f>
        <v>3</v>
      </c>
      <c r="Q236" s="139">
        <f>MATCH(A236+1,Storage!A:A)-2</f>
        <v>7</v>
      </c>
      <c r="R236" s="139" t="str">
        <f t="shared" si="4"/>
        <v>Storage!P7:B3</v>
      </c>
      <c r="S236" s="17"/>
      <c r="T236" s="17"/>
      <c r="U236" s="17"/>
      <c r="V236" s="7"/>
      <c r="W236" s="7"/>
      <c r="X236" s="7"/>
      <c r="Y236" s="7"/>
      <c r="Z236" s="7"/>
      <c r="AA236" s="7"/>
      <c r="AB236" s="7"/>
    </row>
    <row r="237" spans="1:28" ht="15" x14ac:dyDescent="0.25">
      <c r="A237" s="17">
        <f t="shared" si="5"/>
        <v>1970</v>
      </c>
      <c r="B237" s="14" t="str">
        <f>Storage!G4</f>
        <v>Jun</v>
      </c>
      <c r="C237" s="99">
        <f ca="1">HLOOKUP($O237,INDIRECT(R237),C$229,FALSE)</f>
        <v>20167117000</v>
      </c>
      <c r="D237" s="99">
        <f ca="1">C237/$T$230</f>
        <v>61890.536386702792</v>
      </c>
      <c r="E237" s="99">
        <f ca="1">HLOOKUP($O237,INDIRECT(R237),E$229,FALSE)</f>
        <v>31143296000</v>
      </c>
      <c r="F237" s="99">
        <f ca="1">E237/$T$230</f>
        <v>95575.153071698616</v>
      </c>
      <c r="G237" s="99">
        <f ca="1">HLOOKUP($O237,INDIRECT(R237),G$229,FALSE)</f>
        <v>1744555000</v>
      </c>
      <c r="H237" s="99">
        <f ca="1">G237/$T$230</f>
        <v>5353.8363815762204</v>
      </c>
      <c r="I237" s="95" t="str">
        <f t="shared" si="1"/>
        <v/>
      </c>
      <c r="J237" s="100">
        <f ca="1">IF(AND(I237="",NOT(K237="")),D237,"")</f>
        <v>61890.536386702792</v>
      </c>
      <c r="K237" s="97">
        <f t="shared" si="2"/>
        <v>25720</v>
      </c>
      <c r="N237" s="140">
        <f t="shared" si="6"/>
        <v>51915.630000000005</v>
      </c>
      <c r="O237" s="139" t="str">
        <f t="shared" si="3"/>
        <v>1970Jun</v>
      </c>
      <c r="P237" s="139">
        <f>MATCH(A237,Storage!A:A)-1</f>
        <v>3</v>
      </c>
      <c r="Q237" s="139">
        <f>MATCH(A237+1,Storage!A:A)-2</f>
        <v>7</v>
      </c>
      <c r="R237" s="139" t="str">
        <f t="shared" si="4"/>
        <v>Storage!P7:B3</v>
      </c>
      <c r="S237" s="17"/>
      <c r="T237" s="17"/>
      <c r="U237" s="17"/>
      <c r="V237" s="7"/>
      <c r="W237" s="7"/>
      <c r="X237" s="7"/>
      <c r="Y237" s="7"/>
      <c r="Z237" s="7"/>
      <c r="AA237" s="7"/>
      <c r="AB237" s="7"/>
    </row>
    <row r="238" spans="1:28" ht="15" x14ac:dyDescent="0.25">
      <c r="A238" s="17">
        <f t="shared" si="5"/>
        <v>1970</v>
      </c>
      <c r="B238" s="14" t="str">
        <f>Storage!H4</f>
        <v>Jul</v>
      </c>
      <c r="C238" s="99">
        <f ca="1">HLOOKUP($O238,INDIRECT(R238),C$229,FALSE)</f>
        <v>20139645000</v>
      </c>
      <c r="D238" s="99">
        <f ca="1">C238/$T$230</f>
        <v>61806.228014037748</v>
      </c>
      <c r="E238" s="99">
        <f ca="1">HLOOKUP($O238,INDIRECT(R238),E$229,FALSE)</f>
        <v>31143296000</v>
      </c>
      <c r="F238" s="99">
        <f ca="1">E238/$T$230</f>
        <v>95575.153071698616</v>
      </c>
      <c r="G238" s="99">
        <f ca="1">HLOOKUP($O238,INDIRECT(R238),G$229,FALSE)</f>
        <v>1698591000</v>
      </c>
      <c r="H238" s="99">
        <f ca="1">G238/$T$230</f>
        <v>5212.7782117605548</v>
      </c>
      <c r="I238" s="95" t="str">
        <f t="shared" si="1"/>
        <v/>
      </c>
      <c r="J238" s="100">
        <f ca="1">IF(AND(I238="",NOT(K238="")),D238,"")</f>
        <v>61806.228014037748</v>
      </c>
      <c r="K238" s="97">
        <f t="shared" si="2"/>
        <v>25750</v>
      </c>
      <c r="N238" s="140">
        <f t="shared" si="6"/>
        <v>51915.630000000005</v>
      </c>
      <c r="O238" s="139" t="str">
        <f t="shared" si="3"/>
        <v>1970Jul</v>
      </c>
      <c r="P238" s="139">
        <f>MATCH(A238,Storage!A:A)-1</f>
        <v>3</v>
      </c>
      <c r="Q238" s="139">
        <f>MATCH(A238+1,Storage!A:A)-2</f>
        <v>7</v>
      </c>
      <c r="R238" s="139" t="str">
        <f t="shared" si="4"/>
        <v>Storage!P7:B3</v>
      </c>
      <c r="S238" s="17"/>
      <c r="Y238" s="7"/>
      <c r="Z238" s="7"/>
      <c r="AA238" s="7"/>
      <c r="AB238" s="7"/>
    </row>
    <row r="239" spans="1:28" ht="15" x14ac:dyDescent="0.25">
      <c r="A239" s="17">
        <f t="shared" si="5"/>
        <v>1970</v>
      </c>
      <c r="B239" s="14" t="str">
        <f>Storage!I4</f>
        <v>Aug</v>
      </c>
      <c r="C239" s="99">
        <f ca="1">HLOOKUP($O239,INDIRECT(R239),C$229,FALSE)</f>
        <v>19841194000</v>
      </c>
      <c r="D239" s="99">
        <f ca="1">C239/$T$230</f>
        <v>60890.316608597503</v>
      </c>
      <c r="E239" s="99">
        <f ca="1">HLOOKUP($O239,INDIRECT(R239),E$229,FALSE)</f>
        <v>31143296000</v>
      </c>
      <c r="F239" s="99">
        <f ca="1">E239/$T$230</f>
        <v>95575.153071698616</v>
      </c>
      <c r="G239" s="99">
        <f ca="1">HLOOKUP($O239,INDIRECT(R239),G$229,FALSE)</f>
        <v>1690290000</v>
      </c>
      <c r="H239" s="99">
        <f ca="1">G239/$T$230</f>
        <v>5187.3034082699996</v>
      </c>
      <c r="I239" s="95" t="str">
        <f t="shared" si="1"/>
        <v/>
      </c>
      <c r="J239" s="100">
        <f ca="1">IF(AND(I239="",NOT(K239="")),D239,"")</f>
        <v>60890.316608597503</v>
      </c>
      <c r="K239" s="97">
        <f t="shared" si="2"/>
        <v>25781</v>
      </c>
      <c r="N239" s="140">
        <f t="shared" si="6"/>
        <v>51915.630000000005</v>
      </c>
      <c r="O239" s="139" t="str">
        <f t="shared" si="3"/>
        <v>1970Aug</v>
      </c>
      <c r="P239" s="139">
        <f>MATCH(A239,Storage!A:A)-1</f>
        <v>3</v>
      </c>
      <c r="Q239" s="139">
        <f>MATCH(A239+1,Storage!A:A)-2</f>
        <v>7</v>
      </c>
      <c r="R239" s="139" t="str">
        <f t="shared" si="4"/>
        <v>Storage!P7:B3</v>
      </c>
      <c r="S239" s="17"/>
      <c r="Y239" s="7"/>
      <c r="Z239" s="7"/>
      <c r="AA239" s="7"/>
      <c r="AB239" s="7"/>
    </row>
    <row r="240" spans="1:28" ht="15" x14ac:dyDescent="0.25">
      <c r="A240" s="17">
        <f t="shared" si="5"/>
        <v>1970</v>
      </c>
      <c r="B240" s="14" t="str">
        <f>Storage!J4</f>
        <v>Sep</v>
      </c>
      <c r="C240" s="99">
        <f ca="1">HLOOKUP($O240,INDIRECT(R240),C$229,FALSE)</f>
        <v>19417788000</v>
      </c>
      <c r="D240" s="99">
        <f ca="1">C240/$T$230</f>
        <v>59590.932841976413</v>
      </c>
      <c r="E240" s="99">
        <f ca="1">HLOOKUP($O240,INDIRECT(R240),E$229,FALSE)</f>
        <v>31143296000</v>
      </c>
      <c r="F240" s="99">
        <f ca="1">E240/$T$230</f>
        <v>95575.153071698616</v>
      </c>
      <c r="G240" s="99">
        <f ca="1">HLOOKUP($O240,INDIRECT(R240),G$229,FALSE)</f>
        <v>1369980000</v>
      </c>
      <c r="H240" s="99">
        <f ca="1">G240/$T$230</f>
        <v>4204.3092743030693</v>
      </c>
      <c r="I240" s="95" t="str">
        <f t="shared" si="1"/>
        <v/>
      </c>
      <c r="J240" s="100">
        <f ca="1">IF(AND(I240="",NOT(K240="")),D240,"")</f>
        <v>59590.932841976413</v>
      </c>
      <c r="K240" s="97">
        <f t="shared" si="2"/>
        <v>25812</v>
      </c>
      <c r="N240" s="140">
        <f t="shared" si="6"/>
        <v>51915.630000000005</v>
      </c>
      <c r="O240" s="139" t="str">
        <f t="shared" si="3"/>
        <v>1970Sep</v>
      </c>
      <c r="P240" s="139">
        <f>MATCH(A240,Storage!A:A)-1</f>
        <v>3</v>
      </c>
      <c r="Q240" s="139">
        <f>MATCH(A240+1,Storage!A:A)-2</f>
        <v>7</v>
      </c>
      <c r="R240" s="139" t="str">
        <f t="shared" si="4"/>
        <v>Storage!P7:B3</v>
      </c>
      <c r="S240" s="17"/>
      <c r="Y240" s="7"/>
      <c r="Z240" s="7"/>
      <c r="AA240" s="7"/>
      <c r="AB240" s="7"/>
    </row>
    <row r="241" spans="1:28" ht="15" x14ac:dyDescent="0.25">
      <c r="A241" s="17">
        <f t="shared" si="5"/>
        <v>1970</v>
      </c>
      <c r="B241" s="14" t="str">
        <f>Storage!K4</f>
        <v>Oct</v>
      </c>
      <c r="C241" s="99">
        <f ca="1">HLOOKUP($O241,INDIRECT(R241),C$229,FALSE)</f>
        <v>18790679000</v>
      </c>
      <c r="D241" s="99">
        <f ca="1">C241/$T$230</f>
        <v>57666.408261545366</v>
      </c>
      <c r="E241" s="99">
        <f ca="1">HLOOKUP($O241,INDIRECT(R241),E$229,FALSE)</f>
        <v>31143296000</v>
      </c>
      <c r="F241" s="99">
        <f ca="1">E241/$T$230</f>
        <v>95575.153071698616</v>
      </c>
      <c r="G241" s="99">
        <f ca="1">HLOOKUP($O241,INDIRECT(R241),G$229,FALSE)</f>
        <v>873120000</v>
      </c>
      <c r="H241" s="99">
        <f ca="1">G241/$T$230</f>
        <v>2679.5037252948919</v>
      </c>
      <c r="I241" s="95" t="str">
        <f t="shared" si="1"/>
        <v/>
      </c>
      <c r="J241" s="100">
        <f ca="1">IF(AND(I241="",NOT(K241="")),D241,"")</f>
        <v>57666.408261545366</v>
      </c>
      <c r="K241" s="97">
        <f t="shared" si="2"/>
        <v>25842</v>
      </c>
      <c r="N241" s="140">
        <f t="shared" si="6"/>
        <v>51915.630000000005</v>
      </c>
      <c r="O241" s="139" t="str">
        <f t="shared" si="3"/>
        <v>1970Oct</v>
      </c>
      <c r="P241" s="139">
        <f>MATCH(A241,Storage!A:A)-1</f>
        <v>3</v>
      </c>
      <c r="Q241" s="139">
        <f>MATCH(A241+1,Storage!A:A)-2</f>
        <v>7</v>
      </c>
      <c r="R241" s="139" t="str">
        <f t="shared" si="4"/>
        <v>Storage!P7:B3</v>
      </c>
      <c r="S241" s="17"/>
      <c r="Y241" s="7"/>
      <c r="Z241" s="7"/>
      <c r="AA241" s="7"/>
      <c r="AB241" s="7"/>
    </row>
    <row r="242" spans="1:28" ht="15" x14ac:dyDescent="0.25">
      <c r="A242" s="17">
        <f t="shared" si="5"/>
        <v>1970</v>
      </c>
      <c r="B242" s="14" t="str">
        <f>Storage!L4</f>
        <v>Nov</v>
      </c>
      <c r="C242" s="99">
        <f ca="1">HLOOKUP($O242,INDIRECT(R242),C$229,FALSE)</f>
        <v>18288779000</v>
      </c>
      <c r="D242" s="99">
        <f ca="1">C242/$T$230</f>
        <v>56126.135538751812</v>
      </c>
      <c r="E242" s="99">
        <f ca="1">HLOOKUP($O242,INDIRECT(R242),E$229,FALSE)</f>
        <v>31143296000</v>
      </c>
      <c r="F242" s="99">
        <f ca="1">E242/$T$230</f>
        <v>95575.153071698616</v>
      </c>
      <c r="G242" s="99">
        <f ca="1">HLOOKUP($O242,INDIRECT(R242),G$229,FALSE)</f>
        <v>724033000</v>
      </c>
      <c r="H242" s="99">
        <f ca="1">G242/$T$230</f>
        <v>2221.9730629654987</v>
      </c>
      <c r="I242" s="95" t="str">
        <f t="shared" si="1"/>
        <v/>
      </c>
      <c r="J242" s="100">
        <f ca="1">IF(AND(I242="",NOT(K242="")),D242,"")</f>
        <v>56126.135538751812</v>
      </c>
      <c r="K242" s="97">
        <f t="shared" si="2"/>
        <v>25873</v>
      </c>
      <c r="N242" s="140">
        <f t="shared" si="6"/>
        <v>51915.630000000005</v>
      </c>
      <c r="O242" s="139" t="str">
        <f t="shared" si="3"/>
        <v>1970Nov</v>
      </c>
      <c r="P242" s="139">
        <f>MATCH(A242,Storage!A:A)-1</f>
        <v>3</v>
      </c>
      <c r="Q242" s="139">
        <f>MATCH(A242+1,Storage!A:A)-2</f>
        <v>7</v>
      </c>
      <c r="R242" s="139" t="str">
        <f t="shared" si="4"/>
        <v>Storage!P7:B3</v>
      </c>
      <c r="S242" s="17"/>
      <c r="Y242" s="7"/>
      <c r="Z242" s="7"/>
      <c r="AA242" s="7"/>
      <c r="AB242" s="7"/>
    </row>
    <row r="243" spans="1:28" ht="15" x14ac:dyDescent="0.25">
      <c r="A243" s="17">
        <f t="shared" si="5"/>
        <v>1970</v>
      </c>
      <c r="B243" s="14" t="str">
        <f>Storage!M4</f>
        <v>Dec</v>
      </c>
      <c r="C243" s="99">
        <f ca="1">HLOOKUP($O243,INDIRECT(R243),C$229,FALSE)</f>
        <v>17762279000</v>
      </c>
      <c r="D243" s="99">
        <f ca="1">C243/$T$230</f>
        <v>54510.368277243935</v>
      </c>
      <c r="E243" s="99">
        <f ca="1">HLOOKUP($O243,INDIRECT(R243),E$229,FALSE)</f>
        <v>31143296000</v>
      </c>
      <c r="F243" s="99">
        <f ca="1">E243/$T$230</f>
        <v>95575.153071698616</v>
      </c>
      <c r="G243" s="99">
        <f ca="1">HLOOKUP($O243,INDIRECT(R243),G$229,FALSE)</f>
        <v>741609000</v>
      </c>
      <c r="H243" s="99">
        <f ca="1">G243/$T$230</f>
        <v>2275.9117626583052</v>
      </c>
      <c r="I243" s="95" t="str">
        <f t="shared" si="1"/>
        <v/>
      </c>
      <c r="J243" s="100">
        <f ca="1">IF(AND(I243="",NOT(K243="")),D243,"")</f>
        <v>54510.368277243935</v>
      </c>
      <c r="K243" s="97">
        <f t="shared" si="2"/>
        <v>25903</v>
      </c>
      <c r="N243" s="140">
        <f t="shared" si="6"/>
        <v>51915.630000000005</v>
      </c>
      <c r="O243" s="139" t="str">
        <f t="shared" si="3"/>
        <v>1970Dec</v>
      </c>
      <c r="P243" s="139">
        <f>MATCH(A243,Storage!A:A)-1</f>
        <v>3</v>
      </c>
      <c r="Q243" s="139">
        <f>MATCH(A243+1,Storage!A:A)-2</f>
        <v>7</v>
      </c>
      <c r="R243" s="139" t="str">
        <f t="shared" si="4"/>
        <v>Storage!P7:B3</v>
      </c>
      <c r="S243" s="17"/>
      <c r="T243" s="17"/>
      <c r="U243" s="17"/>
      <c r="V243" s="7"/>
      <c r="W243" s="7"/>
      <c r="X243" s="7"/>
      <c r="Y243" s="7"/>
      <c r="Z243" s="7"/>
      <c r="AA243" s="7"/>
      <c r="AB243" s="7"/>
    </row>
    <row r="244" spans="1:28" ht="15" x14ac:dyDescent="0.25">
      <c r="A244" s="17">
        <f t="shared" si="5"/>
        <v>1970</v>
      </c>
      <c r="B244" s="14" t="str">
        <f>Storage!N4</f>
        <v>(YE)&amp; Min Sto</v>
      </c>
      <c r="C244" s="99">
        <f ca="1">HLOOKUP($O244,INDIRECT(R244),C$229,FALSE)</f>
        <v>13409679000</v>
      </c>
      <c r="D244" s="99">
        <f ca="1">C244/$T$230</f>
        <v>41152.745138707942</v>
      </c>
      <c r="E244" s="99">
        <f ca="1">HLOOKUP($O244,INDIRECT(R244),E$229,FALSE)</f>
        <v>31143296000</v>
      </c>
      <c r="F244" s="99">
        <f ca="1">E244/$T$230</f>
        <v>95575.153071698616</v>
      </c>
      <c r="G244" s="99">
        <f ca="1">HLOOKUP($O244,INDIRECT(R244),G$229,FALSE)</f>
        <v>13698020000</v>
      </c>
      <c r="H244" s="99">
        <f ca="1">G244/$T$230</f>
        <v>42037.630130066806</v>
      </c>
      <c r="I244" s="100">
        <f ca="1">IF(B243="Dec",H244,"")</f>
        <v>42037.630130066806</v>
      </c>
      <c r="J244" s="95" t="str">
        <f ca="1">IF(AND(I244="",NOT(K244="")),D244,"")</f>
        <v/>
      </c>
      <c r="K244" s="97">
        <f ca="1">IFERROR(IF(I244="", DATEVALUE(CONCATENATE(B244,"-",A244)),K243),"")</f>
        <v>25903</v>
      </c>
      <c r="N244" s="140">
        <f ca="1">IF(K244="","",$G$181)</f>
        <v>51915.630000000005</v>
      </c>
      <c r="O244" s="139" t="str">
        <f t="shared" si="3"/>
        <v>1970(YE)&amp; Min Sto</v>
      </c>
      <c r="P244" s="139">
        <f>MATCH(A244,Storage!A:A)-1</f>
        <v>3</v>
      </c>
      <c r="Q244" s="139">
        <f>MATCH(A244+1,Storage!A:A)-2</f>
        <v>7</v>
      </c>
      <c r="R244" s="139" t="str">
        <f t="shared" si="4"/>
        <v>Storage!P7:B3</v>
      </c>
      <c r="S244" s="17"/>
      <c r="T244" s="17"/>
      <c r="U244" s="17"/>
      <c r="V244" s="7"/>
      <c r="W244" s="7"/>
      <c r="X244" s="7"/>
      <c r="Y244" s="7"/>
      <c r="Z244" s="7"/>
      <c r="AA244" s="7"/>
      <c r="AB244" s="7"/>
    </row>
    <row r="245" spans="1:28" ht="15" x14ac:dyDescent="0.25">
      <c r="A245" s="17">
        <f t="shared" si="5"/>
        <v>1970</v>
      </c>
      <c r="B245" s="14" t="str">
        <f>Storage!O4</f>
        <v>Avg</v>
      </c>
      <c r="C245" s="99">
        <f ca="1">HLOOKUP($O245,INDIRECT(R245),C$229,FALSE)</f>
        <v>17214792417</v>
      </c>
      <c r="D245" s="99">
        <f ca="1">C245/$T$230</f>
        <v>52830.195633509429</v>
      </c>
      <c r="E245" s="99">
        <f ca="1">HLOOKUP($O245,INDIRECT(R245),E$229,FALSE)</f>
        <v>0</v>
      </c>
      <c r="F245" s="99">
        <f ca="1">E245/$T$230</f>
        <v>0</v>
      </c>
      <c r="G245" s="99">
        <f ca="1">HLOOKUP($O245,INDIRECT(R245),G$229,FALSE)</f>
        <v>0</v>
      </c>
      <c r="H245" s="99"/>
      <c r="I245" s="95" t="str">
        <f t="shared" si="1"/>
        <v/>
      </c>
      <c r="J245" s="95" t="str">
        <f t="shared" ref="J232:J486" si="7">IF(AND(I245="",NOT(K245="")),D245,"")</f>
        <v/>
      </c>
      <c r="K245" s="97" t="str">
        <f t="shared" si="2"/>
        <v/>
      </c>
      <c r="N245" s="140" t="str">
        <f t="shared" si="6"/>
        <v/>
      </c>
      <c r="O245" s="139" t="str">
        <f t="shared" si="3"/>
        <v>1970Avg</v>
      </c>
      <c r="P245" s="139">
        <f>MATCH(A245,Storage!A:A)-1</f>
        <v>3</v>
      </c>
      <c r="Q245" s="139">
        <f>MATCH(A245+1,Storage!A:A)-2</f>
        <v>7</v>
      </c>
      <c r="R245" s="139" t="str">
        <f t="shared" si="4"/>
        <v>Storage!P7:B3</v>
      </c>
      <c r="S245" s="17"/>
      <c r="T245" s="17"/>
      <c r="U245" s="17"/>
      <c r="V245" s="7"/>
      <c r="W245" s="7"/>
      <c r="X245" s="7"/>
      <c r="Y245" s="7"/>
      <c r="Z245" s="7"/>
      <c r="AA245" s="7"/>
      <c r="AB245" s="7"/>
    </row>
    <row r="246" spans="1:28" ht="15" x14ac:dyDescent="0.25">
      <c r="A246" s="17">
        <f t="shared" si="5"/>
        <v>1970</v>
      </c>
      <c r="B246" s="14" t="str">
        <f>Storage!P4</f>
        <v>Max</v>
      </c>
      <c r="C246" s="99">
        <f ca="1">HLOOKUP($O246,INDIRECT(R246),C$229,FALSE)</f>
        <v>20167117000</v>
      </c>
      <c r="D246" s="99">
        <f ca="1">C246/$T$230</f>
        <v>61890.536386702792</v>
      </c>
      <c r="E246" s="99">
        <f ca="1">HLOOKUP($O246,INDIRECT(R246),E$229,FALSE)</f>
        <v>0</v>
      </c>
      <c r="F246" s="99">
        <f ca="1">E246/$T$230</f>
        <v>0</v>
      </c>
      <c r="G246" s="99">
        <f ca="1">HLOOKUP($O246,INDIRECT(R246),G$229,FALSE)</f>
        <v>1744555000</v>
      </c>
      <c r="H246" s="99">
        <f ca="1">G246/$T$230</f>
        <v>5353.8363815762204</v>
      </c>
      <c r="I246" s="95" t="str">
        <f t="shared" si="1"/>
        <v/>
      </c>
      <c r="J246" s="95" t="str">
        <f t="shared" si="7"/>
        <v/>
      </c>
      <c r="K246" s="97" t="str">
        <f t="shared" si="2"/>
        <v/>
      </c>
      <c r="N246" s="140" t="str">
        <f t="shared" si="6"/>
        <v/>
      </c>
      <c r="O246" s="139" t="str">
        <f t="shared" si="3"/>
        <v>1970Max</v>
      </c>
      <c r="P246" s="139">
        <f>MATCH(A246,Storage!A:A)-1</f>
        <v>3</v>
      </c>
      <c r="Q246" s="139">
        <f>MATCH(A246+1,Storage!A:A)-2</f>
        <v>7</v>
      </c>
      <c r="R246" s="139" t="str">
        <f t="shared" si="4"/>
        <v>Storage!P7:B3</v>
      </c>
      <c r="S246" s="17"/>
      <c r="T246" s="17"/>
      <c r="U246" s="17"/>
      <c r="V246" s="7"/>
      <c r="W246" s="7"/>
      <c r="X246" s="7"/>
      <c r="Y246" s="7"/>
      <c r="Z246" s="7"/>
      <c r="AA246" s="7"/>
      <c r="AB246" s="7"/>
    </row>
    <row r="247" spans="1:28" ht="15" x14ac:dyDescent="0.25">
      <c r="A247" s="17">
        <f t="shared" si="5"/>
        <v>1971</v>
      </c>
      <c r="B247" s="14" t="str">
        <f t="shared" ref="B247:B501" si="8">B232</f>
        <v>Jan</v>
      </c>
      <c r="C247" s="99">
        <f ca="1">HLOOKUP($O247,INDIRECT(R247),C$229,FALSE)</f>
        <v>17118482000</v>
      </c>
      <c r="D247" s="99">
        <f ca="1">C247/$T$230</f>
        <v>52534.630165834649</v>
      </c>
      <c r="E247" s="99">
        <f ca="1">HLOOKUP($O247,INDIRECT(R247),E$229,FALSE)</f>
        <v>31143296000</v>
      </c>
      <c r="F247" s="99">
        <f ca="1">E247/$T$230</f>
        <v>95575.153071698616</v>
      </c>
      <c r="G247" s="99">
        <f ca="1">HLOOKUP($O247,INDIRECT(R247),G$229,FALSE)</f>
        <v>775457000</v>
      </c>
      <c r="H247" s="99">
        <f ca="1">G247/$T$230</f>
        <v>2379.7873377153205</v>
      </c>
      <c r="I247" s="95" t="str">
        <f t="shared" si="1"/>
        <v/>
      </c>
      <c r="J247" s="100">
        <f ca="1">IF(AND(I247="",NOT(K247="")),D247,"")</f>
        <v>52534.630165834649</v>
      </c>
      <c r="K247" s="97">
        <f t="shared" si="2"/>
        <v>25934</v>
      </c>
      <c r="N247" s="140">
        <f t="shared" si="6"/>
        <v>51915.630000000005</v>
      </c>
      <c r="O247" s="139" t="str">
        <f t="shared" si="3"/>
        <v>1971Jan</v>
      </c>
      <c r="P247" s="139">
        <f>MATCH(A247,Storage!A:A)-1</f>
        <v>8</v>
      </c>
      <c r="Q247" s="139">
        <f>MATCH(A247+1,Storage!A:A)-2</f>
        <v>12</v>
      </c>
      <c r="R247" s="139" t="str">
        <f t="shared" si="4"/>
        <v>Storage!P12:B8</v>
      </c>
      <c r="S247" s="17"/>
      <c r="T247" s="17"/>
      <c r="U247" s="17"/>
      <c r="V247" s="7"/>
      <c r="W247" s="7"/>
      <c r="X247" s="7"/>
      <c r="Y247" s="7"/>
      <c r="Z247" s="7"/>
      <c r="AA247" s="7"/>
      <c r="AB247" s="7"/>
    </row>
    <row r="248" spans="1:28" ht="15" x14ac:dyDescent="0.25">
      <c r="A248" s="17">
        <f t="shared" si="5"/>
        <v>1971</v>
      </c>
      <c r="B248" s="14" t="str">
        <f t="shared" si="8"/>
        <v>Feb</v>
      </c>
      <c r="C248" s="99">
        <f ca="1">HLOOKUP($O248,INDIRECT(R248),C$229,FALSE)</f>
        <v>16435279000</v>
      </c>
      <c r="D248" s="99">
        <f ca="1">C248/$T$230</f>
        <v>50437.959623832809</v>
      </c>
      <c r="E248" s="99">
        <f ca="1">HLOOKUP($O248,INDIRECT(R248),E$229,FALSE)</f>
        <v>31143300000</v>
      </c>
      <c r="F248" s="99">
        <f ca="1">E248/$T$230</f>
        <v>95575.165347233371</v>
      </c>
      <c r="G248" s="99">
        <f ca="1">HLOOKUP($O248,INDIRECT(R248),G$229,FALSE)</f>
        <v>696989000</v>
      </c>
      <c r="H248" s="99">
        <f ca="1">G248/$T$230</f>
        <v>2138.978172518739</v>
      </c>
      <c r="I248" s="95" t="str">
        <f t="shared" si="1"/>
        <v/>
      </c>
      <c r="J248" s="100">
        <f ca="1">IF(AND(I248="",NOT(K248="")),D248,"")</f>
        <v>50437.959623832809</v>
      </c>
      <c r="K248" s="97">
        <f t="shared" si="2"/>
        <v>25965</v>
      </c>
      <c r="N248" s="140">
        <f t="shared" si="6"/>
        <v>51915.630000000005</v>
      </c>
      <c r="O248" s="139" t="str">
        <f t="shared" si="3"/>
        <v>1971Feb</v>
      </c>
      <c r="P248" s="139">
        <f>MATCH(A248,Storage!A:A)-1</f>
        <v>8</v>
      </c>
      <c r="Q248" s="139">
        <f>MATCH(A248+1,Storage!A:A)-2</f>
        <v>12</v>
      </c>
      <c r="R248" s="139" t="str">
        <f t="shared" si="4"/>
        <v>Storage!P12:B8</v>
      </c>
      <c r="S248" s="17"/>
      <c r="T248" s="17"/>
      <c r="U248" s="17"/>
      <c r="V248" s="7"/>
      <c r="W248" s="7"/>
      <c r="X248" s="7"/>
      <c r="Y248" s="7"/>
      <c r="Z248" s="7"/>
      <c r="AA248" s="7"/>
      <c r="AB248" s="7"/>
    </row>
    <row r="249" spans="1:28" ht="15" x14ac:dyDescent="0.25">
      <c r="A249" s="17">
        <f t="shared" si="5"/>
        <v>1971</v>
      </c>
      <c r="B249" s="14" t="str">
        <f t="shared" si="8"/>
        <v>Mar</v>
      </c>
      <c r="C249" s="99">
        <f ca="1">HLOOKUP($O249,INDIRECT(R249),C$229,FALSE)</f>
        <v>15534464000</v>
      </c>
      <c r="D249" s="99">
        <f ca="1">C249/$T$230</f>
        <v>47673.463164810542</v>
      </c>
      <c r="E249" s="99">
        <f ca="1">HLOOKUP($O249,INDIRECT(R249),E$229,FALSE)</f>
        <v>31143300000</v>
      </c>
      <c r="F249" s="99">
        <f ca="1">E249/$T$230</f>
        <v>95575.165347233371</v>
      </c>
      <c r="G249" s="99">
        <f ca="1">HLOOKUP($O249,INDIRECT(R249),G$229,FALSE)</f>
        <v>844992000</v>
      </c>
      <c r="H249" s="99">
        <f ca="1">G249/$T$230</f>
        <v>2593.1821649308013</v>
      </c>
      <c r="I249" s="95" t="str">
        <f t="shared" si="1"/>
        <v/>
      </c>
      <c r="J249" s="100">
        <f ca="1">IF(AND(I249="",NOT(K249="")),D249,"")</f>
        <v>47673.463164810542</v>
      </c>
      <c r="K249" s="97">
        <f t="shared" si="2"/>
        <v>25993</v>
      </c>
      <c r="N249" s="140">
        <f t="shared" si="6"/>
        <v>51915.630000000005</v>
      </c>
      <c r="O249" s="139" t="str">
        <f t="shared" si="3"/>
        <v>1971Mar</v>
      </c>
      <c r="P249" s="139">
        <f>MATCH(A249,Storage!A:A)-1</f>
        <v>8</v>
      </c>
      <c r="Q249" s="139">
        <f>MATCH(A249+1,Storage!A:A)-2</f>
        <v>12</v>
      </c>
      <c r="R249" s="139" t="str">
        <f t="shared" si="4"/>
        <v>Storage!P12:B8</v>
      </c>
      <c r="S249" s="17"/>
      <c r="T249" s="17"/>
      <c r="U249" s="17"/>
      <c r="V249" s="7"/>
      <c r="W249" s="7"/>
      <c r="X249" s="7"/>
      <c r="Y249" s="7"/>
      <c r="Z249" s="7"/>
      <c r="AA249" s="7"/>
      <c r="AB249" s="7"/>
    </row>
    <row r="250" spans="1:28" ht="15" x14ac:dyDescent="0.25">
      <c r="A250" s="17">
        <f t="shared" si="5"/>
        <v>1971</v>
      </c>
      <c r="B250" s="14" t="str">
        <f t="shared" si="8"/>
        <v>Apr</v>
      </c>
      <c r="C250" s="99">
        <f ca="1">HLOOKUP($O250,INDIRECT(R250),C$229,FALSE)</f>
        <v>15126528000</v>
      </c>
      <c r="D250" s="99">
        <f ca="1">C250/$T$230</f>
        <v>46421.555028836228</v>
      </c>
      <c r="E250" s="99">
        <f ca="1">HLOOKUP($O250,INDIRECT(R250),E$229,FALSE)</f>
        <v>31144699000</v>
      </c>
      <c r="F250" s="99">
        <f ca="1">E250/$T$230</f>
        <v>95579.458715512286</v>
      </c>
      <c r="G250" s="99">
        <f ca="1">HLOOKUP($O250,INDIRECT(R250),G$229,FALSE)</f>
        <v>1033203000</v>
      </c>
      <c r="H250" s="99">
        <f ca="1">G250/$T$230</f>
        <v>3170.7798326528518</v>
      </c>
      <c r="I250" s="95" t="str">
        <f t="shared" si="1"/>
        <v/>
      </c>
      <c r="J250" s="100">
        <f ca="1">IF(AND(I250="",NOT(K250="")),D250,"")</f>
        <v>46421.555028836228</v>
      </c>
      <c r="K250" s="97">
        <f t="shared" si="2"/>
        <v>26024</v>
      </c>
      <c r="N250" s="140">
        <f t="shared" si="6"/>
        <v>51915.630000000005</v>
      </c>
      <c r="O250" s="139" t="str">
        <f t="shared" si="3"/>
        <v>1971Apr</v>
      </c>
      <c r="P250" s="139">
        <f>MATCH(A250,Storage!A:A)-1</f>
        <v>8</v>
      </c>
      <c r="Q250" s="139">
        <f>MATCH(A250+1,Storage!A:A)-2</f>
        <v>12</v>
      </c>
      <c r="R250" s="139" t="str">
        <f t="shared" si="4"/>
        <v>Storage!P12:B8</v>
      </c>
      <c r="S250" s="17"/>
      <c r="T250" s="17"/>
      <c r="U250" s="17"/>
      <c r="V250" s="7"/>
      <c r="W250" s="7"/>
      <c r="X250" s="7"/>
      <c r="Y250" s="7"/>
      <c r="Z250" s="7"/>
      <c r="AA250" s="7"/>
      <c r="AB250" s="7"/>
    </row>
    <row r="251" spans="1:28" ht="15" x14ac:dyDescent="0.25">
      <c r="A251" s="17">
        <f t="shared" si="5"/>
        <v>1971</v>
      </c>
      <c r="B251" s="14" t="str">
        <f t="shared" si="8"/>
        <v>May</v>
      </c>
      <c r="C251" s="99">
        <f ca="1">HLOOKUP($O251,INDIRECT(R251),C$229,FALSE)</f>
        <v>16386852000</v>
      </c>
      <c r="D251" s="99">
        <f ca="1">C251/$T$230</f>
        <v>50289.342793494645</v>
      </c>
      <c r="E251" s="99">
        <f ca="1">HLOOKUP($O251,INDIRECT(R251),E$229,FALSE)</f>
        <v>31144699000</v>
      </c>
      <c r="F251" s="99">
        <f ca="1">E251/$T$230</f>
        <v>95579.458715512286</v>
      </c>
      <c r="G251" s="99">
        <f ca="1">HLOOKUP($O251,INDIRECT(R251),G$229,FALSE)</f>
        <v>1246204000</v>
      </c>
      <c r="H251" s="99">
        <f ca="1">G251/$T$230</f>
        <v>3824.4551269898698</v>
      </c>
      <c r="I251" s="95" t="str">
        <f t="shared" si="1"/>
        <v/>
      </c>
      <c r="J251" s="100">
        <f ca="1">IF(AND(I251="",NOT(K251="")),D251,"")</f>
        <v>50289.342793494645</v>
      </c>
      <c r="K251" s="97">
        <f t="shared" si="2"/>
        <v>26054</v>
      </c>
      <c r="N251" s="140">
        <f t="shared" si="6"/>
        <v>51915.630000000005</v>
      </c>
      <c r="O251" s="139" t="str">
        <f t="shared" si="3"/>
        <v>1971May</v>
      </c>
      <c r="P251" s="139">
        <f>MATCH(A251,Storage!A:A)-1</f>
        <v>8</v>
      </c>
      <c r="Q251" s="139">
        <f>MATCH(A251+1,Storage!A:A)-2</f>
        <v>12</v>
      </c>
      <c r="R251" s="139" t="str">
        <f t="shared" si="4"/>
        <v>Storage!P12:B8</v>
      </c>
      <c r="T251" s="17"/>
      <c r="U251" s="17"/>
      <c r="V251" s="7"/>
      <c r="W251" s="7"/>
      <c r="X251" s="7"/>
      <c r="Y251" s="7"/>
      <c r="Z251" s="7"/>
      <c r="AA251" s="7"/>
      <c r="AB251" s="7"/>
    </row>
    <row r="252" spans="1:28" ht="15" x14ac:dyDescent="0.25">
      <c r="A252" s="17">
        <f t="shared" si="5"/>
        <v>1971</v>
      </c>
      <c r="B252" s="14" t="str">
        <f t="shared" si="8"/>
        <v>Jun</v>
      </c>
      <c r="C252" s="99">
        <f ca="1">HLOOKUP($O252,INDIRECT(R252),C$229,FALSE)</f>
        <v>18984933000</v>
      </c>
      <c r="D252" s="99">
        <f ca="1">C252/$T$230</f>
        <v>58262.551193391424</v>
      </c>
      <c r="E252" s="99">
        <f ca="1">HLOOKUP($O252,INDIRECT(R252),E$229,FALSE)</f>
        <v>31144699000</v>
      </c>
      <c r="F252" s="99">
        <f ca="1">E252/$T$230</f>
        <v>95579.458715512286</v>
      </c>
      <c r="G252" s="99">
        <f ca="1">HLOOKUP($O252,INDIRECT(R252),G$229,FALSE)</f>
        <v>2122447000</v>
      </c>
      <c r="H252" s="99">
        <f ca="1">G252/$T$230</f>
        <v>6513.5429760410561</v>
      </c>
      <c r="I252" s="95" t="str">
        <f t="shared" si="1"/>
        <v/>
      </c>
      <c r="J252" s="100">
        <f ca="1">IF(AND(I252="",NOT(K252="")),D252,"")</f>
        <v>58262.551193391424</v>
      </c>
      <c r="K252" s="97">
        <f t="shared" si="2"/>
        <v>26085</v>
      </c>
      <c r="N252" s="140">
        <f t="shared" si="6"/>
        <v>51915.630000000005</v>
      </c>
      <c r="O252" s="139" t="str">
        <f t="shared" si="3"/>
        <v>1971Jun</v>
      </c>
      <c r="P252" s="139">
        <f>MATCH(A252,Storage!A:A)-1</f>
        <v>8</v>
      </c>
      <c r="Q252" s="139">
        <f>MATCH(A252+1,Storage!A:A)-2</f>
        <v>12</v>
      </c>
      <c r="R252" s="139" t="str">
        <f t="shared" si="4"/>
        <v>Storage!P12:B8</v>
      </c>
      <c r="V252" s="7"/>
      <c r="W252" s="7"/>
      <c r="X252" s="7"/>
      <c r="Y252" s="7"/>
      <c r="Z252" s="7"/>
      <c r="AA252" s="7"/>
      <c r="AB252" s="7"/>
    </row>
    <row r="253" spans="1:28" ht="15" x14ac:dyDescent="0.25">
      <c r="A253" s="17">
        <f t="shared" si="5"/>
        <v>1971</v>
      </c>
      <c r="B253" s="14" t="str">
        <f t="shared" si="8"/>
        <v>Jul</v>
      </c>
      <c r="C253" s="99">
        <f ca="1">HLOOKUP($O253,INDIRECT(R253),C$229,FALSE)</f>
        <v>20558922000</v>
      </c>
      <c r="D253" s="99">
        <f ca="1">C253/$T$230</f>
        <v>63092.940359912849</v>
      </c>
      <c r="E253" s="99">
        <f ca="1">HLOOKUP($O253,INDIRECT(R253),E$229,FALSE)</f>
        <v>31144699000</v>
      </c>
      <c r="F253" s="99">
        <f ca="1">E253/$T$230</f>
        <v>95579.458715512286</v>
      </c>
      <c r="G253" s="99">
        <f ca="1">HLOOKUP($O253,INDIRECT(R253),G$229,FALSE)</f>
        <v>1460866000</v>
      </c>
      <c r="H253" s="99">
        <f ca="1">G253/$T$230</f>
        <v>4483.2278371319489</v>
      </c>
      <c r="I253" s="95" t="str">
        <f t="shared" si="1"/>
        <v/>
      </c>
      <c r="J253" s="100">
        <f ca="1">IF(AND(I253="",NOT(K253="")),D253,"")</f>
        <v>63092.940359912849</v>
      </c>
      <c r="K253" s="97">
        <f t="shared" si="2"/>
        <v>26115</v>
      </c>
      <c r="N253" s="140">
        <f t="shared" si="6"/>
        <v>51915.630000000005</v>
      </c>
      <c r="O253" s="139" t="str">
        <f t="shared" si="3"/>
        <v>1971Jul</v>
      </c>
      <c r="P253" s="139">
        <f>MATCH(A253,Storage!A:A)-1</f>
        <v>8</v>
      </c>
      <c r="Q253" s="139">
        <f>MATCH(A253+1,Storage!A:A)-2</f>
        <v>12</v>
      </c>
      <c r="R253" s="139" t="str">
        <f t="shared" si="4"/>
        <v>Storage!P12:B8</v>
      </c>
      <c r="T253" s="17"/>
      <c r="V253" s="7"/>
      <c r="W253" s="7"/>
      <c r="X253" s="7"/>
      <c r="Y253" s="7"/>
      <c r="Z253" s="7"/>
      <c r="AA253" s="7"/>
      <c r="AB253" s="7"/>
    </row>
    <row r="254" spans="1:28" ht="15" x14ac:dyDescent="0.25">
      <c r="A254" s="17">
        <f t="shared" si="5"/>
        <v>1971</v>
      </c>
      <c r="B254" s="14" t="str">
        <f t="shared" si="8"/>
        <v>Aug</v>
      </c>
      <c r="C254" s="99">
        <f ca="1">HLOOKUP($O254,INDIRECT(R254),C$229,FALSE)</f>
        <v>19920755000</v>
      </c>
      <c r="D254" s="99">
        <f ca="1">C254/$T$230</f>
        <v>61134.480063664603</v>
      </c>
      <c r="E254" s="99">
        <f ca="1">HLOOKUP($O254,INDIRECT(R254),E$229,FALSE)</f>
        <v>31144699000</v>
      </c>
      <c r="F254" s="99">
        <f ca="1">E254/$T$230</f>
        <v>95579.458715512286</v>
      </c>
      <c r="G254" s="99">
        <f ca="1">HLOOKUP($O254,INDIRECT(R254),G$229,FALSE)</f>
        <v>1749480000</v>
      </c>
      <c r="H254" s="99">
        <f ca="1">G254/$T$230</f>
        <v>5368.9506337375242</v>
      </c>
      <c r="I254" s="95" t="str">
        <f t="shared" si="1"/>
        <v/>
      </c>
      <c r="J254" s="100">
        <f ca="1">IF(AND(I254="",NOT(K254="")),D254,"")</f>
        <v>61134.480063664603</v>
      </c>
      <c r="K254" s="97">
        <f t="shared" si="2"/>
        <v>26146</v>
      </c>
      <c r="N254" s="140">
        <f t="shared" si="6"/>
        <v>51915.630000000005</v>
      </c>
      <c r="O254" s="139" t="str">
        <f t="shared" si="3"/>
        <v>1971Aug</v>
      </c>
      <c r="P254" s="139">
        <f>MATCH(A254,Storage!A:A)-1</f>
        <v>8</v>
      </c>
      <c r="Q254" s="139">
        <f>MATCH(A254+1,Storage!A:A)-2</f>
        <v>12</v>
      </c>
      <c r="R254" s="139" t="str">
        <f t="shared" si="4"/>
        <v>Storage!P12:B8</v>
      </c>
      <c r="S254" s="17"/>
      <c r="T254" s="17"/>
      <c r="U254" s="17"/>
      <c r="V254" s="7"/>
      <c r="W254" s="7"/>
      <c r="X254" s="7"/>
      <c r="Y254" s="7"/>
      <c r="Z254" s="7"/>
      <c r="AA254" s="7"/>
      <c r="AB254" s="7"/>
    </row>
    <row r="255" spans="1:28" ht="15" x14ac:dyDescent="0.25">
      <c r="A255" s="17">
        <f t="shared" si="5"/>
        <v>1971</v>
      </c>
      <c r="B255" s="14" t="str">
        <f t="shared" si="8"/>
        <v>Sep</v>
      </c>
      <c r="C255" s="99">
        <f ca="1">HLOOKUP($O255,INDIRECT(R255),C$229,FALSE)</f>
        <v>19462603000</v>
      </c>
      <c r="D255" s="99">
        <f ca="1">C255/$T$230</f>
        <v>59728.464864435053</v>
      </c>
      <c r="E255" s="99">
        <f ca="1">HLOOKUP($O255,INDIRECT(R255),E$229,FALSE)</f>
        <v>31144699000</v>
      </c>
      <c r="F255" s="99">
        <f ca="1">E255/$T$230</f>
        <v>95579.458715512286</v>
      </c>
      <c r="G255" s="99">
        <f ca="1">HLOOKUP($O255,INDIRECT(R255),G$229,FALSE)</f>
        <v>1316472000</v>
      </c>
      <c r="H255" s="99">
        <f ca="1">G255/$T$230</f>
        <v>4040.0994459483422</v>
      </c>
      <c r="I255" s="95" t="str">
        <f t="shared" si="1"/>
        <v/>
      </c>
      <c r="J255" s="100">
        <f ca="1">IF(AND(I255="",NOT(K255="")),D255,"")</f>
        <v>59728.464864435053</v>
      </c>
      <c r="K255" s="97">
        <f t="shared" si="2"/>
        <v>26177</v>
      </c>
      <c r="N255" s="140">
        <f t="shared" si="6"/>
        <v>51915.630000000005</v>
      </c>
      <c r="O255" s="139" t="str">
        <f t="shared" si="3"/>
        <v>1971Sep</v>
      </c>
      <c r="P255" s="139">
        <f>MATCH(A255,Storage!A:A)-1</f>
        <v>8</v>
      </c>
      <c r="Q255" s="139">
        <f>MATCH(A255+1,Storage!A:A)-2</f>
        <v>12</v>
      </c>
      <c r="R255" s="139" t="str">
        <f t="shared" si="4"/>
        <v>Storage!P12:B8</v>
      </c>
      <c r="S255" s="17"/>
      <c r="T255" s="17"/>
      <c r="U255" s="17"/>
      <c r="V255" s="7"/>
      <c r="W255" s="7"/>
      <c r="X255" s="7"/>
      <c r="Y255" s="7"/>
      <c r="Z255" s="7"/>
      <c r="AA255" s="7"/>
      <c r="AB255" s="7"/>
    </row>
    <row r="256" spans="1:28" ht="15" x14ac:dyDescent="0.25">
      <c r="A256" s="17">
        <f t="shared" si="5"/>
        <v>1971</v>
      </c>
      <c r="B256" s="14" t="str">
        <f t="shared" si="8"/>
        <v>Oct</v>
      </c>
      <c r="C256" s="99">
        <f ca="1">HLOOKUP($O256,INDIRECT(R256),C$229,FALSE)</f>
        <v>19401789000</v>
      </c>
      <c r="D256" s="99">
        <f ca="1">C256/$T$230</f>
        <v>59541.83377185891</v>
      </c>
      <c r="E256" s="99">
        <f ca="1">HLOOKUP($O256,INDIRECT(R256),E$229,FALSE)</f>
        <v>31144699000</v>
      </c>
      <c r="F256" s="99">
        <f ca="1">E256/$T$230</f>
        <v>95579.458715512286</v>
      </c>
      <c r="G256" s="99">
        <f ca="1">HLOOKUP($O256,INDIRECT(R256),G$229,FALSE)</f>
        <v>1063282000</v>
      </c>
      <c r="H256" s="99">
        <f ca="1">G256/$T$230</f>
        <v>3263.0887850913996</v>
      </c>
      <c r="I256" s="95" t="str">
        <f t="shared" si="1"/>
        <v/>
      </c>
      <c r="J256" s="100">
        <f ca="1">IF(AND(I256="",NOT(K256="")),D256,"")</f>
        <v>59541.83377185891</v>
      </c>
      <c r="K256" s="97">
        <f t="shared" si="2"/>
        <v>26207</v>
      </c>
      <c r="N256" s="140">
        <f t="shared" si="6"/>
        <v>51915.630000000005</v>
      </c>
      <c r="O256" s="139" t="str">
        <f t="shared" si="3"/>
        <v>1971Oct</v>
      </c>
      <c r="P256" s="139">
        <f>MATCH(A256,Storage!A:A)-1</f>
        <v>8</v>
      </c>
      <c r="Q256" s="139">
        <f>MATCH(A256+1,Storage!A:A)-2</f>
        <v>12</v>
      </c>
      <c r="R256" s="139" t="str">
        <f t="shared" si="4"/>
        <v>Storage!P12:B8</v>
      </c>
      <c r="S256" s="17"/>
      <c r="T256" s="17"/>
      <c r="U256" s="17"/>
      <c r="V256" s="7"/>
      <c r="W256" s="7"/>
      <c r="X256" s="7"/>
      <c r="Y256" s="7"/>
      <c r="Z256" s="7"/>
      <c r="AA256" s="7"/>
      <c r="AB256" s="7"/>
    </row>
    <row r="257" spans="1:28" ht="15" x14ac:dyDescent="0.25">
      <c r="A257" s="17">
        <f t="shared" si="5"/>
        <v>1971</v>
      </c>
      <c r="B257" s="14" t="str">
        <f t="shared" si="8"/>
        <v>Nov</v>
      </c>
      <c r="C257" s="99">
        <f ca="1">HLOOKUP($O257,INDIRECT(R257),C$229,FALSE)</f>
        <v>19477351000</v>
      </c>
      <c r="D257" s="99">
        <f ca="1">C257/$T$230</f>
        <v>59773.724761059399</v>
      </c>
      <c r="E257" s="99">
        <f ca="1">HLOOKUP($O257,INDIRECT(R257),E$229,FALSE)</f>
        <v>31144699000</v>
      </c>
      <c r="F257" s="99">
        <f ca="1">E257/$T$230</f>
        <v>95579.458715512286</v>
      </c>
      <c r="G257" s="99">
        <f ca="1">HLOOKUP($O257,INDIRECT(R257),G$229,FALSE)</f>
        <v>796210000</v>
      </c>
      <c r="H257" s="99">
        <f ca="1">G257/$T$230</f>
        <v>2443.4758808835504</v>
      </c>
      <c r="I257" s="95" t="str">
        <f t="shared" si="1"/>
        <v/>
      </c>
      <c r="J257" s="100">
        <f ca="1">IF(AND(I257="",NOT(K257="")),D257,"")</f>
        <v>59773.724761059399</v>
      </c>
      <c r="K257" s="97">
        <f t="shared" si="2"/>
        <v>26238</v>
      </c>
      <c r="N257" s="140">
        <f t="shared" si="6"/>
        <v>51915.630000000005</v>
      </c>
      <c r="O257" s="139" t="str">
        <f t="shared" si="3"/>
        <v>1971Nov</v>
      </c>
      <c r="P257" s="139">
        <f>MATCH(A257,Storage!A:A)-1</f>
        <v>8</v>
      </c>
      <c r="Q257" s="139">
        <f>MATCH(A257+1,Storage!A:A)-2</f>
        <v>12</v>
      </c>
      <c r="R257" s="139" t="str">
        <f t="shared" si="4"/>
        <v>Storage!P12:B8</v>
      </c>
      <c r="S257" s="17"/>
      <c r="T257" s="17"/>
      <c r="U257" s="17"/>
      <c r="V257" s="7"/>
      <c r="W257" s="7"/>
      <c r="X257" s="7"/>
      <c r="Y257" s="7"/>
      <c r="Z257" s="7"/>
      <c r="AA257" s="7"/>
      <c r="AB257" s="7"/>
    </row>
    <row r="258" spans="1:28" ht="15" x14ac:dyDescent="0.25">
      <c r="A258" s="17">
        <f t="shared" si="5"/>
        <v>1971</v>
      </c>
      <c r="B258" s="14" t="str">
        <f t="shared" si="8"/>
        <v>Dec</v>
      </c>
      <c r="C258" s="99">
        <f ca="1">HLOOKUP($O258,INDIRECT(R258),C$229,FALSE)</f>
        <v>19147712000</v>
      </c>
      <c r="D258" s="99">
        <f ca="1">C258/$T$230</f>
        <v>58762.101011171086</v>
      </c>
      <c r="E258" s="99">
        <f ca="1">HLOOKUP($O258,INDIRECT(R258),E$229,FALSE)</f>
        <v>31144699000</v>
      </c>
      <c r="F258" s="99">
        <f ca="1">E258/$T$230</f>
        <v>95579.458715512286</v>
      </c>
      <c r="G258" s="99">
        <f ca="1">HLOOKUP($O258,INDIRECT(R258),G$229,FALSE)</f>
        <v>793122000</v>
      </c>
      <c r="H258" s="99">
        <f ca="1">G258/$T$230</f>
        <v>2433.9991680563212</v>
      </c>
      <c r="I258" s="95" t="str">
        <f t="shared" si="1"/>
        <v/>
      </c>
      <c r="J258" s="100">
        <f ca="1">IF(AND(I258="",NOT(K258="")),D258,"")</f>
        <v>58762.101011171086</v>
      </c>
      <c r="K258" s="97">
        <f t="shared" si="2"/>
        <v>26268</v>
      </c>
      <c r="N258" s="140">
        <f t="shared" si="6"/>
        <v>51915.630000000005</v>
      </c>
      <c r="O258" s="139" t="str">
        <f t="shared" si="3"/>
        <v>1971Dec</v>
      </c>
      <c r="P258" s="139">
        <f>MATCH(A258,Storage!A:A)-1</f>
        <v>8</v>
      </c>
      <c r="Q258" s="139">
        <f>MATCH(A258+1,Storage!A:A)-2</f>
        <v>12</v>
      </c>
      <c r="R258" s="139" t="str">
        <f t="shared" si="4"/>
        <v>Storage!P12:B8</v>
      </c>
      <c r="S258" s="17"/>
      <c r="T258" s="17"/>
      <c r="U258" s="7"/>
      <c r="V258" s="7"/>
      <c r="W258" s="7"/>
      <c r="X258" s="7"/>
      <c r="Y258" s="7"/>
      <c r="Z258" s="7"/>
      <c r="AA258" s="7"/>
      <c r="AB258" s="7"/>
    </row>
    <row r="259" spans="1:28" ht="15" x14ac:dyDescent="0.25">
      <c r="A259" s="17">
        <f t="shared" si="5"/>
        <v>1971</v>
      </c>
      <c r="B259" s="14" t="str">
        <f t="shared" si="8"/>
        <v>(YE)&amp; Min Sto</v>
      </c>
      <c r="C259" s="99">
        <f ca="1">HLOOKUP($O259,INDIRECT(R259),C$229,FALSE)</f>
        <v>15126528000</v>
      </c>
      <c r="D259" s="99">
        <f ca="1">C259/$T$230</f>
        <v>46421.555028836228</v>
      </c>
      <c r="E259" s="99">
        <f ca="1">HLOOKUP($O259,INDIRECT(R259),E$229,FALSE)</f>
        <v>31144699000</v>
      </c>
      <c r="F259" s="99">
        <f ca="1">E259/$T$230</f>
        <v>95579.458715512286</v>
      </c>
      <c r="G259" s="99">
        <f ca="1">HLOOKUP($O259,INDIRECT(R259),G$229,FALSE)</f>
        <v>13898724000</v>
      </c>
      <c r="H259" s="99">
        <f ca="1">G259/$T$230</f>
        <v>42653.567361697722</v>
      </c>
      <c r="I259" s="100">
        <f ca="1">IF(B258="Dec",H259,"")</f>
        <v>42653.567361697722</v>
      </c>
      <c r="J259" s="95" t="str">
        <f ca="1">IF(AND(I259="",NOT(K259="")),D259,"")</f>
        <v/>
      </c>
      <c r="K259" s="97">
        <f ca="1">IFERROR(IF(I259="", DATEVALUE(CONCATENATE(B259,"-",A259)),K258),"")</f>
        <v>26268</v>
      </c>
      <c r="N259" s="140">
        <f ca="1">IF(K259="","",$G$181)</f>
        <v>51915.630000000005</v>
      </c>
      <c r="O259" s="139" t="str">
        <f t="shared" si="3"/>
        <v>1971(YE)&amp; Min Sto</v>
      </c>
      <c r="P259" s="139">
        <f>MATCH(A259,Storage!A:A)-1</f>
        <v>8</v>
      </c>
      <c r="Q259" s="139">
        <f>MATCH(A259+1,Storage!A:A)-2</f>
        <v>12</v>
      </c>
      <c r="R259" s="139" t="str">
        <f t="shared" si="4"/>
        <v>Storage!P12:B8</v>
      </c>
      <c r="S259" s="17"/>
      <c r="T259" s="17"/>
      <c r="U259" s="7"/>
      <c r="V259" s="7"/>
      <c r="W259" s="7"/>
      <c r="X259" s="7"/>
      <c r="Y259" s="7"/>
      <c r="Z259" s="7"/>
      <c r="AA259" s="7"/>
      <c r="AB259" s="7"/>
    </row>
    <row r="260" spans="1:28" ht="15" x14ac:dyDescent="0.25">
      <c r="A260" s="17">
        <f t="shared" si="5"/>
        <v>1971</v>
      </c>
      <c r="B260" s="14" t="str">
        <f t="shared" si="8"/>
        <v>Avg</v>
      </c>
      <c r="C260" s="99">
        <f ca="1">HLOOKUP($O260,INDIRECT(R260),C$229,FALSE)</f>
        <v>18129639167</v>
      </c>
      <c r="D260" s="99">
        <f ca="1">C260/$T$230</f>
        <v>55637.753901214812</v>
      </c>
      <c r="E260" s="99">
        <f ca="1">HLOOKUP($O260,INDIRECT(R260),E$229,FALSE)</f>
        <v>0</v>
      </c>
      <c r="F260" s="99">
        <f ca="1">E260/$T$230</f>
        <v>0</v>
      </c>
      <c r="G260" s="99">
        <f ca="1">HLOOKUP($O260,INDIRECT(R260),G$229,FALSE)</f>
        <v>0</v>
      </c>
      <c r="H260" s="99">
        <f ca="1">G260/$T$230</f>
        <v>0</v>
      </c>
      <c r="I260" s="95" t="str">
        <f t="shared" si="1"/>
        <v/>
      </c>
      <c r="J260" s="95" t="str">
        <f t="shared" si="7"/>
        <v/>
      </c>
      <c r="K260" s="97" t="str">
        <f t="shared" si="2"/>
        <v/>
      </c>
      <c r="N260" s="140" t="str">
        <f t="shared" si="6"/>
        <v/>
      </c>
      <c r="O260" s="139" t="str">
        <f t="shared" si="3"/>
        <v>1971Avg</v>
      </c>
      <c r="P260" s="139">
        <f>MATCH(A260,Storage!A:A)-1</f>
        <v>8</v>
      </c>
      <c r="Q260" s="139">
        <f>MATCH(A260+1,Storage!A:A)-2</f>
        <v>12</v>
      </c>
      <c r="R260" s="139" t="str">
        <f t="shared" si="4"/>
        <v>Storage!P12:B8</v>
      </c>
      <c r="S260" s="17"/>
      <c r="T260" s="17"/>
      <c r="U260" s="7"/>
      <c r="V260" s="7"/>
      <c r="W260" s="7"/>
      <c r="X260" s="7"/>
      <c r="Y260" s="7"/>
      <c r="Z260" s="7"/>
      <c r="AA260" s="7"/>
      <c r="AB260" s="7"/>
    </row>
    <row r="261" spans="1:28" ht="15" x14ac:dyDescent="0.25">
      <c r="A261" s="17">
        <f t="shared" si="5"/>
        <v>1971</v>
      </c>
      <c r="B261" s="14" t="str">
        <f t="shared" si="8"/>
        <v>Max</v>
      </c>
      <c r="C261" s="99">
        <f ca="1">HLOOKUP($O261,INDIRECT(R261),C$229,FALSE)</f>
        <v>20558922000</v>
      </c>
      <c r="D261" s="99">
        <f ca="1">C261/$T$230</f>
        <v>63092.940359912849</v>
      </c>
      <c r="E261" s="99">
        <f ca="1">HLOOKUP($O261,INDIRECT(R261),E$229,FALSE)</f>
        <v>0</v>
      </c>
      <c r="F261" s="99">
        <f ca="1">E261/$T$230</f>
        <v>0</v>
      </c>
      <c r="G261" s="99">
        <f ca="1">HLOOKUP($O261,INDIRECT(R261),G$229,FALSE)</f>
        <v>2122447000</v>
      </c>
      <c r="H261" s="99">
        <f ca="1">G261/$T$230</f>
        <v>6513.5429760410561</v>
      </c>
      <c r="I261" s="95" t="str">
        <f t="shared" si="1"/>
        <v/>
      </c>
      <c r="J261" s="95" t="str">
        <f t="shared" si="7"/>
        <v/>
      </c>
      <c r="K261" s="97" t="str">
        <f t="shared" si="2"/>
        <v/>
      </c>
      <c r="N261" s="140" t="str">
        <f t="shared" si="6"/>
        <v/>
      </c>
      <c r="O261" s="139" t="str">
        <f t="shared" si="3"/>
        <v>1971Max</v>
      </c>
      <c r="P261" s="139">
        <f>MATCH(A261,Storage!A:A)-1</f>
        <v>8</v>
      </c>
      <c r="Q261" s="139">
        <f>MATCH(A261+1,Storage!A:A)-2</f>
        <v>12</v>
      </c>
      <c r="R261" s="139" t="str">
        <f t="shared" si="4"/>
        <v>Storage!P12:B8</v>
      </c>
      <c r="S261" s="17"/>
      <c r="T261" s="17"/>
      <c r="U261" s="7"/>
      <c r="V261" s="7"/>
      <c r="W261" s="7"/>
      <c r="X261" s="7"/>
      <c r="Y261" s="7"/>
      <c r="Z261" s="7"/>
      <c r="AA261" s="7"/>
      <c r="AB261" s="7"/>
    </row>
    <row r="262" spans="1:28" ht="15" x14ac:dyDescent="0.25">
      <c r="A262" s="17">
        <f t="shared" si="5"/>
        <v>1972</v>
      </c>
      <c r="B262" s="14" t="str">
        <f t="shared" si="8"/>
        <v>Jan</v>
      </c>
      <c r="C262" s="99">
        <f ca="1">HLOOKUP($O262,INDIRECT(R262),C$229,FALSE)</f>
        <v>18658138000</v>
      </c>
      <c r="D262" s="99">
        <f ca="1">C262/$T$230</f>
        <v>57259.655348710578</v>
      </c>
      <c r="E262" s="99">
        <f ca="1">HLOOKUP($O262,INDIRECT(R262),E$229,FALSE)</f>
        <v>31144699000</v>
      </c>
      <c r="F262" s="99">
        <f ca="1">E262/$T$230</f>
        <v>95579.458715512286</v>
      </c>
      <c r="G262" s="99">
        <f ca="1">HLOOKUP($O262,INDIRECT(R262),G$229,FALSE)</f>
        <v>774575000</v>
      </c>
      <c r="H262" s="99">
        <f ca="1">G262/$T$230</f>
        <v>2377.08058230288</v>
      </c>
      <c r="I262" s="95" t="str">
        <f t="shared" si="1"/>
        <v/>
      </c>
      <c r="J262" s="100">
        <f ca="1">IF(AND(I262="",NOT(K262="")),D262,"")</f>
        <v>57259.655348710578</v>
      </c>
      <c r="K262" s="97">
        <f t="shared" si="2"/>
        <v>26299</v>
      </c>
      <c r="N262" s="140">
        <f t="shared" si="6"/>
        <v>51915.630000000005</v>
      </c>
      <c r="O262" s="139" t="str">
        <f t="shared" si="3"/>
        <v>1972Jan</v>
      </c>
      <c r="P262" s="139">
        <f>MATCH(A262,Storage!A:A)-1</f>
        <v>13</v>
      </c>
      <c r="Q262" s="139">
        <f>MATCH(A262+1,Storage!A:A)-2</f>
        <v>17</v>
      </c>
      <c r="R262" s="139" t="str">
        <f t="shared" si="4"/>
        <v>Storage!P17:B13</v>
      </c>
      <c r="S262" s="17"/>
      <c r="T262" s="17"/>
      <c r="U262" s="7"/>
      <c r="V262" s="7"/>
      <c r="W262" s="7"/>
      <c r="X262" s="7"/>
      <c r="Y262" s="7"/>
      <c r="Z262" s="7"/>
      <c r="AA262" s="7"/>
      <c r="AB262" s="7"/>
    </row>
    <row r="263" spans="1:28" ht="15" x14ac:dyDescent="0.25">
      <c r="A263" s="17">
        <f t="shared" si="5"/>
        <v>1972</v>
      </c>
      <c r="B263" s="14" t="str">
        <f t="shared" si="8"/>
        <v>Feb</v>
      </c>
      <c r="C263" s="99">
        <f ca="1">HLOOKUP($O263,INDIRECT(R263),C$229,FALSE)</f>
        <v>18644357000</v>
      </c>
      <c r="D263" s="99">
        <f ca="1">C263/$T$230</f>
        <v>57217.363062612116</v>
      </c>
      <c r="E263" s="99">
        <f ca="1">HLOOKUP($O263,INDIRECT(R263),E$229,FALSE)</f>
        <v>31144699000</v>
      </c>
      <c r="F263" s="99">
        <f ca="1">E263/$T$230</f>
        <v>95579.458715512286</v>
      </c>
      <c r="G263" s="99">
        <f ca="1">HLOOKUP($O263,INDIRECT(R263),G$229,FALSE)</f>
        <v>798827000</v>
      </c>
      <c r="H263" s="99">
        <f ca="1">G263/$T$230</f>
        <v>2451.5071494939325</v>
      </c>
      <c r="I263" s="95" t="str">
        <f t="shared" si="1"/>
        <v/>
      </c>
      <c r="J263" s="100">
        <f ca="1">IF(AND(I263="",NOT(K263="")),D263,"")</f>
        <v>57217.363062612116</v>
      </c>
      <c r="K263" s="97">
        <f t="shared" si="2"/>
        <v>26330</v>
      </c>
      <c r="N263" s="140">
        <f t="shared" si="6"/>
        <v>51915.630000000005</v>
      </c>
      <c r="O263" s="139" t="str">
        <f t="shared" si="3"/>
        <v>1972Feb</v>
      </c>
      <c r="P263" s="139">
        <f>MATCH(A263,Storage!A:A)-1</f>
        <v>13</v>
      </c>
      <c r="Q263" s="139">
        <f>MATCH(A263+1,Storage!A:A)-2</f>
        <v>17</v>
      </c>
      <c r="R263" s="139" t="str">
        <f t="shared" si="4"/>
        <v>Storage!P17:B13</v>
      </c>
      <c r="S263" s="17"/>
      <c r="T263" s="7"/>
      <c r="U263" s="7"/>
      <c r="V263" s="7"/>
      <c r="W263" s="7"/>
      <c r="X263" s="7"/>
      <c r="Y263" s="7"/>
      <c r="Z263" s="7"/>
      <c r="AA263" s="7"/>
      <c r="AB263" s="7"/>
    </row>
    <row r="264" spans="1:28" ht="15" x14ac:dyDescent="0.25">
      <c r="A264" s="17">
        <f t="shared" si="5"/>
        <v>1972</v>
      </c>
      <c r="B264" s="14" t="str">
        <f t="shared" si="8"/>
        <v>Mar</v>
      </c>
      <c r="C264" s="99">
        <f ca="1">HLOOKUP($O264,INDIRECT(R264),C$229,FALSE)</f>
        <v>18015090000</v>
      </c>
      <c r="D264" s="99">
        <f ca="1">C264/$T$230</f>
        <v>55286.215831183283</v>
      </c>
      <c r="E264" s="99">
        <f ca="1">HLOOKUP($O264,INDIRECT(R264),E$229,FALSE)</f>
        <v>31144699000</v>
      </c>
      <c r="F264" s="99">
        <f ca="1">E264/$T$230</f>
        <v>95579.458715512286</v>
      </c>
      <c r="G264" s="99">
        <f ca="1">HLOOKUP($O264,INDIRECT(R264),G$229,FALSE)</f>
        <v>1181325000</v>
      </c>
      <c r="H264" s="99">
        <f ca="1">G264/$T$230</f>
        <v>3625.3490222237356</v>
      </c>
      <c r="I264" s="95" t="str">
        <f t="shared" si="1"/>
        <v/>
      </c>
      <c r="J264" s="100">
        <f ca="1">IF(AND(I264="",NOT(K264="")),D264,"")</f>
        <v>55286.215831183283</v>
      </c>
      <c r="K264" s="97">
        <f t="shared" si="2"/>
        <v>26359</v>
      </c>
      <c r="N264" s="140">
        <f t="shared" si="6"/>
        <v>51915.630000000005</v>
      </c>
      <c r="O264" s="139" t="str">
        <f t="shared" si="3"/>
        <v>1972Mar</v>
      </c>
      <c r="P264" s="139">
        <f>MATCH(A264,Storage!A:A)-1</f>
        <v>13</v>
      </c>
      <c r="Q264" s="139">
        <f>MATCH(A264+1,Storage!A:A)-2</f>
        <v>17</v>
      </c>
      <c r="R264" s="139" t="str">
        <f t="shared" si="4"/>
        <v>Storage!P17:B13</v>
      </c>
      <c r="S264" s="7"/>
      <c r="T264" s="7"/>
      <c r="U264" s="7"/>
      <c r="V264" s="7"/>
      <c r="W264" s="7"/>
      <c r="X264" s="7"/>
      <c r="Y264" s="7"/>
      <c r="Z264" s="7"/>
      <c r="AA264" s="7"/>
      <c r="AB264" s="7"/>
    </row>
    <row r="265" spans="1:28" ht="15" x14ac:dyDescent="0.25">
      <c r="A265" s="17">
        <f t="shared" si="5"/>
        <v>1972</v>
      </c>
      <c r="B265" s="14" t="str">
        <f t="shared" si="8"/>
        <v>Apr</v>
      </c>
      <c r="C265" s="99">
        <f ca="1">HLOOKUP($O265,INDIRECT(R265),C$229,FALSE)</f>
        <v>17334045000</v>
      </c>
      <c r="D265" s="99">
        <f ca="1">C265/$T$230</f>
        <v>53196.167940179228</v>
      </c>
      <c r="E265" s="99">
        <f ca="1">HLOOKUP($O265,INDIRECT(R265),E$229,FALSE)</f>
        <v>31144699000</v>
      </c>
      <c r="F265" s="99">
        <f ca="1">E265/$T$230</f>
        <v>95579.458715512286</v>
      </c>
      <c r="G265" s="99">
        <f ca="1">HLOOKUP($O265,INDIRECT(R265),G$229,FALSE)</f>
        <v>1249508000</v>
      </c>
      <c r="H265" s="99">
        <f ca="1">G265/$T$230</f>
        <v>3834.5947186936155</v>
      </c>
      <c r="I265" s="95" t="str">
        <f t="shared" si="1"/>
        <v/>
      </c>
      <c r="J265" s="100">
        <f ca="1">IF(AND(I265="",NOT(K265="")),D265,"")</f>
        <v>53196.167940179228</v>
      </c>
      <c r="K265" s="97">
        <f t="shared" si="2"/>
        <v>26390</v>
      </c>
      <c r="N265" s="140">
        <f t="shared" si="6"/>
        <v>51915.630000000005</v>
      </c>
      <c r="O265" s="139" t="str">
        <f t="shared" si="3"/>
        <v>1972Apr</v>
      </c>
      <c r="P265" s="139">
        <f>MATCH(A265,Storage!A:A)-1</f>
        <v>13</v>
      </c>
      <c r="Q265" s="139">
        <f>MATCH(A265+1,Storage!A:A)-2</f>
        <v>17</v>
      </c>
      <c r="R265" s="139" t="str">
        <f t="shared" si="4"/>
        <v>Storage!P17:B13</v>
      </c>
      <c r="S265" s="7"/>
      <c r="T265" s="7"/>
      <c r="U265" s="7"/>
      <c r="V265" s="7"/>
      <c r="W265" s="7"/>
      <c r="X265" s="7"/>
      <c r="Y265" s="7"/>
      <c r="Z265" s="7"/>
      <c r="AA265" s="7"/>
      <c r="AB265" s="7"/>
    </row>
    <row r="266" spans="1:28" ht="15" x14ac:dyDescent="0.25">
      <c r="A266" s="17">
        <f t="shared" si="5"/>
        <v>1972</v>
      </c>
      <c r="B266" s="14" t="str">
        <f t="shared" si="8"/>
        <v>May</v>
      </c>
      <c r="C266" s="99">
        <f ca="1">HLOOKUP($O266,INDIRECT(R266),C$229,FALSE)</f>
        <v>17292980000</v>
      </c>
      <c r="D266" s="99">
        <f ca="1">C266/$T$230</f>
        <v>53070.144231548991</v>
      </c>
      <c r="E266" s="99">
        <f ca="1">HLOOKUP($O266,INDIRECT(R266),E$229,FALSE)</f>
        <v>31144699000</v>
      </c>
      <c r="F266" s="99">
        <f ca="1">E266/$T$230</f>
        <v>95579.458715512286</v>
      </c>
      <c r="G266" s="99">
        <f ca="1">HLOOKUP($O266,INDIRECT(R266),G$229,FALSE)</f>
        <v>1372093000</v>
      </c>
      <c r="H266" s="99">
        <f ca="1">G266/$T$230</f>
        <v>4210.7938255349136</v>
      </c>
      <c r="I266" s="95" t="str">
        <f t="shared" si="1"/>
        <v/>
      </c>
      <c r="J266" s="100">
        <f ca="1">IF(AND(I266="",NOT(K266="")),D266,"")</f>
        <v>53070.144231548991</v>
      </c>
      <c r="K266" s="97">
        <f t="shared" si="2"/>
        <v>26420</v>
      </c>
      <c r="N266" s="140">
        <f t="shared" si="6"/>
        <v>51915.630000000005</v>
      </c>
      <c r="O266" s="139" t="str">
        <f t="shared" si="3"/>
        <v>1972May</v>
      </c>
      <c r="P266" s="139">
        <f>MATCH(A266,Storage!A:A)-1</f>
        <v>13</v>
      </c>
      <c r="Q266" s="139">
        <f>MATCH(A266+1,Storage!A:A)-2</f>
        <v>17</v>
      </c>
      <c r="R266" s="139" t="str">
        <f t="shared" si="4"/>
        <v>Storage!P17:B13</v>
      </c>
      <c r="S266" s="7"/>
      <c r="T266" s="7"/>
      <c r="U266" s="7"/>
      <c r="V266" s="7"/>
      <c r="W266" s="7"/>
      <c r="X266" s="7"/>
      <c r="Y266" s="7"/>
      <c r="Z266" s="7"/>
      <c r="AA266" s="7"/>
      <c r="AB266" s="7"/>
    </row>
    <row r="267" spans="1:28" ht="15" x14ac:dyDescent="0.25">
      <c r="A267" s="17">
        <f t="shared" si="5"/>
        <v>1972</v>
      </c>
      <c r="B267" s="14" t="str">
        <f t="shared" si="8"/>
        <v>Jun</v>
      </c>
      <c r="C267" s="99">
        <f ca="1">HLOOKUP($O267,INDIRECT(R267),C$229,FALSE)</f>
        <v>19906683000</v>
      </c>
      <c r="D267" s="99">
        <f ca="1">C267/$T$230</f>
        <v>61091.294732413058</v>
      </c>
      <c r="E267" s="99">
        <f ca="1">HLOOKUP($O267,INDIRECT(R267),E$229,FALSE)</f>
        <v>31144699000</v>
      </c>
      <c r="F267" s="99">
        <f ca="1">E267/$T$230</f>
        <v>95579.458715512286</v>
      </c>
      <c r="G267" s="99">
        <f ca="1">HLOOKUP($O267,INDIRECT(R267),G$229,FALSE)</f>
        <v>1492677000</v>
      </c>
      <c r="H267" s="99">
        <f ca="1">G267/$T$230</f>
        <v>4580.8520961173754</v>
      </c>
      <c r="I267" s="95" t="str">
        <f t="shared" si="1"/>
        <v/>
      </c>
      <c r="J267" s="100">
        <f ca="1">IF(AND(I267="",NOT(K267="")),D267,"")</f>
        <v>61091.294732413058</v>
      </c>
      <c r="K267" s="97">
        <f t="shared" si="2"/>
        <v>26451</v>
      </c>
      <c r="N267" s="140">
        <f t="shared" si="6"/>
        <v>51915.630000000005</v>
      </c>
      <c r="O267" s="139" t="str">
        <f t="shared" si="3"/>
        <v>1972Jun</v>
      </c>
      <c r="P267" s="139">
        <f>MATCH(A267,Storage!A:A)-1</f>
        <v>13</v>
      </c>
      <c r="Q267" s="139">
        <f>MATCH(A267+1,Storage!A:A)-2</f>
        <v>17</v>
      </c>
      <c r="R267" s="139" t="str">
        <f t="shared" si="4"/>
        <v>Storage!P17:B13</v>
      </c>
      <c r="S267" s="7"/>
      <c r="T267" s="7"/>
      <c r="U267" s="7"/>
      <c r="V267" s="7"/>
      <c r="W267" s="7"/>
      <c r="X267" s="7"/>
      <c r="Y267" s="7"/>
      <c r="Z267" s="7"/>
      <c r="AA267" s="7"/>
      <c r="AB267" s="7"/>
    </row>
    <row r="268" spans="1:28" ht="15" x14ac:dyDescent="0.25">
      <c r="A268" s="17">
        <f t="shared" si="5"/>
        <v>1972</v>
      </c>
      <c r="B268" s="14" t="str">
        <f t="shared" si="8"/>
        <v>Jul</v>
      </c>
      <c r="C268" s="99">
        <f ca="1">HLOOKUP($O268,INDIRECT(R268),C$229,FALSE)</f>
        <v>20537116000</v>
      </c>
      <c r="D268" s="99">
        <f ca="1">C268/$T$230</f>
        <v>63026.020282221602</v>
      </c>
      <c r="E268" s="99">
        <f ca="1">HLOOKUP($O268,INDIRECT(R268),E$229,FALSE)</f>
        <v>31144699000</v>
      </c>
      <c r="F268" s="99">
        <f ca="1">E268/$T$230</f>
        <v>95579.458715512286</v>
      </c>
      <c r="G268" s="99">
        <f ca="1">HLOOKUP($O268,INDIRECT(R268),G$229,FALSE)</f>
        <v>1754099000</v>
      </c>
      <c r="H268" s="99">
        <f ca="1">G268/$T$230</f>
        <v>5383.1258074904299</v>
      </c>
      <c r="I268" s="95" t="str">
        <f t="shared" si="1"/>
        <v/>
      </c>
      <c r="J268" s="100">
        <f ca="1">IF(AND(I268="",NOT(K268="")),D268,"")</f>
        <v>63026.020282221602</v>
      </c>
      <c r="K268" s="97">
        <f t="shared" si="2"/>
        <v>26481</v>
      </c>
      <c r="N268" s="140">
        <f t="shared" si="6"/>
        <v>51915.630000000005</v>
      </c>
      <c r="O268" s="139" t="str">
        <f t="shared" si="3"/>
        <v>1972Jul</v>
      </c>
      <c r="P268" s="139">
        <f>MATCH(A268,Storage!A:A)-1</f>
        <v>13</v>
      </c>
      <c r="Q268" s="139">
        <f>MATCH(A268+1,Storage!A:A)-2</f>
        <v>17</v>
      </c>
      <c r="R268" s="139" t="str">
        <f t="shared" si="4"/>
        <v>Storage!P17:B13</v>
      </c>
      <c r="S268" s="7"/>
      <c r="T268" s="7"/>
      <c r="U268" s="7"/>
      <c r="V268" s="7"/>
      <c r="W268" s="7"/>
      <c r="X268" s="7"/>
      <c r="Y268" s="7"/>
      <c r="Z268" s="7"/>
      <c r="AA268" s="7"/>
      <c r="AB268" s="7"/>
    </row>
    <row r="269" spans="1:28" ht="15" x14ac:dyDescent="0.25">
      <c r="A269" s="17">
        <f t="shared" si="5"/>
        <v>1972</v>
      </c>
      <c r="B269" s="14" t="str">
        <f t="shared" si="8"/>
        <v>Aug</v>
      </c>
      <c r="C269" s="99">
        <f ca="1">HLOOKUP($O269,INDIRECT(R269),C$229,FALSE)</f>
        <v>21389403000</v>
      </c>
      <c r="D269" s="99">
        <f ca="1">C269/$T$230</f>
        <v>65641.589953653252</v>
      </c>
      <c r="E269" s="99">
        <f ca="1">HLOOKUP($O269,INDIRECT(R269),E$229,FALSE)</f>
        <v>31144699000</v>
      </c>
      <c r="F269" s="99">
        <f ca="1">E269/$T$230</f>
        <v>95579.458715512286</v>
      </c>
      <c r="G269" s="99">
        <f ca="1">HLOOKUP($O269,INDIRECT(R269),G$229,FALSE)</f>
        <v>1683969000</v>
      </c>
      <c r="H269" s="99">
        <f ca="1">G269/$T$230</f>
        <v>5167.904994480843</v>
      </c>
      <c r="I269" s="95" t="str">
        <f t="shared" si="1"/>
        <v/>
      </c>
      <c r="J269" s="100">
        <f ca="1">IF(AND(I269="",NOT(K269="")),D269,"")</f>
        <v>65641.589953653252</v>
      </c>
      <c r="K269" s="97">
        <f t="shared" si="2"/>
        <v>26512</v>
      </c>
      <c r="N269" s="140">
        <f t="shared" si="6"/>
        <v>51915.630000000005</v>
      </c>
      <c r="O269" s="139" t="str">
        <f t="shared" si="3"/>
        <v>1972Aug</v>
      </c>
      <c r="P269" s="139">
        <f>MATCH(A269,Storage!A:A)-1</f>
        <v>13</v>
      </c>
      <c r="Q269" s="139">
        <f>MATCH(A269+1,Storage!A:A)-2</f>
        <v>17</v>
      </c>
      <c r="R269" s="139" t="str">
        <f t="shared" si="4"/>
        <v>Storage!P17:B13</v>
      </c>
      <c r="S269" s="7"/>
      <c r="T269" s="7"/>
      <c r="U269" s="7"/>
      <c r="V269" s="7"/>
      <c r="W269" s="7"/>
      <c r="X269" s="7"/>
      <c r="Y269" s="7"/>
      <c r="Z269" s="7"/>
      <c r="AA269" s="7"/>
      <c r="AB269" s="7"/>
    </row>
    <row r="270" spans="1:28" ht="15" x14ac:dyDescent="0.25">
      <c r="A270" s="17">
        <f t="shared" si="5"/>
        <v>1972</v>
      </c>
      <c r="B270" s="14" t="str">
        <f t="shared" si="8"/>
        <v>Sep</v>
      </c>
      <c r="C270" s="99">
        <f ca="1">HLOOKUP($O270,INDIRECT(R270),C$229,FALSE)</f>
        <v>21973140000</v>
      </c>
      <c r="D270" s="99">
        <f ca="1">C270/$T$230</f>
        <v>67433.010910786834</v>
      </c>
      <c r="E270" s="99">
        <f ca="1">HLOOKUP($O270,INDIRECT(R270),E$229,FALSE)</f>
        <v>31144699000</v>
      </c>
      <c r="F270" s="99">
        <f ca="1">E270/$T$230</f>
        <v>95579.458715512286</v>
      </c>
      <c r="G270" s="99">
        <f ca="1">HLOOKUP($O270,INDIRECT(R270),G$229,FALSE)</f>
        <v>1231119000</v>
      </c>
      <c r="H270" s="99">
        <f ca="1">G270/$T$230</f>
        <v>3778.1610165628113</v>
      </c>
      <c r="I270" s="95" t="str">
        <f t="shared" si="1"/>
        <v/>
      </c>
      <c r="J270" s="100">
        <f ca="1">IF(AND(I270="",NOT(K270="")),D270,"")</f>
        <v>67433.010910786834</v>
      </c>
      <c r="K270" s="97">
        <f t="shared" si="2"/>
        <v>26543</v>
      </c>
      <c r="N270" s="140">
        <f t="shared" si="6"/>
        <v>51915.630000000005</v>
      </c>
      <c r="O270" s="139" t="str">
        <f t="shared" si="3"/>
        <v>1972Sep</v>
      </c>
      <c r="P270" s="139">
        <f>MATCH(A270,Storage!A:A)-1</f>
        <v>13</v>
      </c>
      <c r="Q270" s="139">
        <f>MATCH(A270+1,Storage!A:A)-2</f>
        <v>17</v>
      </c>
      <c r="R270" s="139" t="str">
        <f t="shared" si="4"/>
        <v>Storage!P17:B13</v>
      </c>
      <c r="S270" s="7"/>
      <c r="T270" s="7"/>
      <c r="U270" s="7"/>
      <c r="V270" s="7"/>
      <c r="W270" s="7"/>
      <c r="X270" s="7"/>
      <c r="Y270" s="7"/>
      <c r="Z270" s="7"/>
      <c r="AA270" s="7"/>
      <c r="AB270" s="7"/>
    </row>
    <row r="271" spans="1:28" ht="15" x14ac:dyDescent="0.25">
      <c r="A271" s="17">
        <f t="shared" si="5"/>
        <v>1972</v>
      </c>
      <c r="B271" s="14" t="str">
        <f t="shared" si="8"/>
        <v>Oct</v>
      </c>
      <c r="C271" s="99">
        <f ca="1">HLOOKUP($O271,INDIRECT(R271),C$229,FALSE)</f>
        <v>22249860000</v>
      </c>
      <c r="D271" s="99">
        <f ca="1">C271/$T$230</f>
        <v>68282.232404812399</v>
      </c>
      <c r="E271" s="99">
        <f ca="1">HLOOKUP($O271,INDIRECT(R271),E$229,FALSE)</f>
        <v>31144699000</v>
      </c>
      <c r="F271" s="99">
        <f ca="1">E271/$T$230</f>
        <v>95579.458715512286</v>
      </c>
      <c r="G271" s="99">
        <f ca="1">HLOOKUP($O271,INDIRECT(R271),G$229,FALSE)</f>
        <v>1129854000</v>
      </c>
      <c r="H271" s="99">
        <f ca="1">G271/$T$230</f>
        <v>3467.3905099405974</v>
      </c>
      <c r="I271" s="95" t="str">
        <f t="shared" si="1"/>
        <v/>
      </c>
      <c r="J271" s="100">
        <f ca="1">IF(AND(I271="",NOT(K271="")),D271,"")</f>
        <v>68282.232404812399</v>
      </c>
      <c r="K271" s="97">
        <f t="shared" si="2"/>
        <v>26573</v>
      </c>
      <c r="N271" s="140">
        <f t="shared" si="6"/>
        <v>51915.630000000005</v>
      </c>
      <c r="O271" s="139" t="str">
        <f t="shared" si="3"/>
        <v>1972Oct</v>
      </c>
      <c r="P271" s="139">
        <f>MATCH(A271,Storage!A:A)-1</f>
        <v>13</v>
      </c>
      <c r="Q271" s="139">
        <f>MATCH(A271+1,Storage!A:A)-2</f>
        <v>17</v>
      </c>
      <c r="R271" s="139" t="str">
        <f t="shared" si="4"/>
        <v>Storage!P17:B13</v>
      </c>
      <c r="S271" s="7"/>
      <c r="T271" s="7"/>
      <c r="U271" s="7"/>
      <c r="V271" s="7"/>
      <c r="W271" s="7"/>
      <c r="X271" s="7"/>
      <c r="Y271" s="7"/>
      <c r="Z271" s="7"/>
      <c r="AA271" s="7"/>
      <c r="AB271" s="7"/>
    </row>
    <row r="272" spans="1:28" ht="15" x14ac:dyDescent="0.25">
      <c r="A272" s="17">
        <f t="shared" si="5"/>
        <v>1972</v>
      </c>
      <c r="B272" s="14" t="str">
        <f t="shared" si="8"/>
        <v>Nov</v>
      </c>
      <c r="C272" s="99">
        <f ca="1">HLOOKUP($O272,INDIRECT(R272),C$229,FALSE)</f>
        <v>21672898000</v>
      </c>
      <c r="D272" s="99">
        <f ca="1">C272/$T$230</f>
        <v>66511.603134662146</v>
      </c>
      <c r="E272" s="99">
        <f ca="1">HLOOKUP($O272,INDIRECT(R272),E$229,FALSE)</f>
        <v>31144699000</v>
      </c>
      <c r="F272" s="99">
        <f ca="1">E272/$T$230</f>
        <v>95579.458715512286</v>
      </c>
      <c r="G272" s="99">
        <f ca="1">HLOOKUP($O272,INDIRECT(R272),G$229,FALSE)</f>
        <v>798303000</v>
      </c>
      <c r="H272" s="99">
        <f ca="1">G272/$T$230</f>
        <v>2449.8990544416438</v>
      </c>
      <c r="I272" s="95" t="str">
        <f t="shared" si="1"/>
        <v/>
      </c>
      <c r="J272" s="100">
        <f ca="1">IF(AND(I272="",NOT(K272="")),D272,"")</f>
        <v>66511.603134662146</v>
      </c>
      <c r="K272" s="97">
        <f t="shared" si="2"/>
        <v>26604</v>
      </c>
      <c r="N272" s="140">
        <f t="shared" si="6"/>
        <v>51915.630000000005</v>
      </c>
      <c r="O272" s="139" t="str">
        <f t="shared" si="3"/>
        <v>1972Nov</v>
      </c>
      <c r="P272" s="139">
        <f>MATCH(A272,Storage!A:A)-1</f>
        <v>13</v>
      </c>
      <c r="Q272" s="139">
        <f>MATCH(A272+1,Storage!A:A)-2</f>
        <v>17</v>
      </c>
      <c r="R272" s="139" t="str">
        <f t="shared" si="4"/>
        <v>Storage!P17:B13</v>
      </c>
      <c r="S272" s="7"/>
      <c r="T272" s="7"/>
      <c r="U272" s="7"/>
      <c r="V272" s="7"/>
      <c r="W272" s="7"/>
      <c r="X272" s="7"/>
      <c r="Y272" s="7"/>
      <c r="Z272" s="7"/>
      <c r="AA272" s="7"/>
      <c r="AB272" s="7"/>
    </row>
    <row r="273" spans="1:28" ht="15" x14ac:dyDescent="0.25">
      <c r="A273" s="17">
        <f t="shared" si="5"/>
        <v>1972</v>
      </c>
      <c r="B273" s="14" t="str">
        <f t="shared" si="8"/>
        <v>Dec</v>
      </c>
      <c r="C273" s="99">
        <f ca="1">HLOOKUP($O273,INDIRECT(R273),C$229,FALSE)</f>
        <v>21026676000</v>
      </c>
      <c r="D273" s="99">
        <f ca="1">C273/$T$230</f>
        <v>64528.422980310483</v>
      </c>
      <c r="E273" s="99">
        <f ca="1">HLOOKUP($O273,INDIRECT(R273),E$229,FALSE)</f>
        <v>39942082000</v>
      </c>
      <c r="F273" s="99">
        <f ca="1">E273/$T$230</f>
        <v>122577.60389755593</v>
      </c>
      <c r="G273" s="99">
        <f ca="1">HLOOKUP($O273,INDIRECT(R273),G$229,FALSE)</f>
        <v>798036000</v>
      </c>
      <c r="H273" s="99">
        <f ca="1">G273/$T$230</f>
        <v>2449.0796624970612</v>
      </c>
      <c r="I273" s="95" t="str">
        <f t="shared" si="1"/>
        <v/>
      </c>
      <c r="J273" s="100">
        <f ca="1">IF(AND(I273="",NOT(K273="")),D273,"")</f>
        <v>64528.422980310483</v>
      </c>
      <c r="K273" s="97">
        <f t="shared" si="2"/>
        <v>26634</v>
      </c>
      <c r="N273" s="140">
        <f t="shared" si="6"/>
        <v>51915.630000000005</v>
      </c>
      <c r="O273" s="139" t="str">
        <f t="shared" si="3"/>
        <v>1972Dec</v>
      </c>
      <c r="P273" s="139">
        <f>MATCH(A273,Storage!A:A)-1</f>
        <v>13</v>
      </c>
      <c r="Q273" s="139">
        <f>MATCH(A273+1,Storage!A:A)-2</f>
        <v>17</v>
      </c>
      <c r="R273" s="139" t="str">
        <f t="shared" si="4"/>
        <v>Storage!P17:B13</v>
      </c>
      <c r="S273" s="7"/>
      <c r="T273" s="7"/>
      <c r="U273" s="7"/>
      <c r="V273" s="7"/>
      <c r="W273" s="7"/>
      <c r="X273" s="7"/>
      <c r="Y273" s="7"/>
      <c r="Z273" s="7"/>
      <c r="AA273" s="7"/>
      <c r="AB273" s="7"/>
    </row>
    <row r="274" spans="1:28" ht="15" x14ac:dyDescent="0.25">
      <c r="A274" s="17">
        <f t="shared" si="5"/>
        <v>1972</v>
      </c>
      <c r="B274" s="14" t="str">
        <f t="shared" si="8"/>
        <v>(YE)&amp; Min Sto</v>
      </c>
      <c r="C274" s="99">
        <f ca="1">HLOOKUP($O274,INDIRECT(R274),C$229,FALSE)</f>
        <v>17292980000</v>
      </c>
      <c r="D274" s="99">
        <f ca="1">C274/$T$230</f>
        <v>53070.144231548991</v>
      </c>
      <c r="E274" s="99">
        <f ca="1">HLOOKUP($O274,INDIRECT(R274),E$229,FALSE)</f>
        <v>39942082000</v>
      </c>
      <c r="F274" s="99">
        <f ca="1">E274/$T$230</f>
        <v>122577.60389755593</v>
      </c>
      <c r="G274" s="99">
        <f ca="1">HLOOKUP($O274,INDIRECT(R274),G$229,FALSE)</f>
        <v>14264385000</v>
      </c>
      <c r="H274" s="99">
        <f ca="1">G274/$T$230</f>
        <v>43775.738439779838</v>
      </c>
      <c r="I274" s="100">
        <f ca="1">IF(B273="Dec",H274,"")</f>
        <v>43775.738439779838</v>
      </c>
      <c r="J274" s="95" t="str">
        <f ca="1">IF(AND(I274="",NOT(K274="")),D274,"")</f>
        <v/>
      </c>
      <c r="K274" s="97">
        <f ca="1">IFERROR(IF(I274="", DATEVALUE(CONCATENATE(B274,"-",A274)),K273),"")</f>
        <v>26634</v>
      </c>
      <c r="N274" s="140">
        <f ca="1">IF(K274="","",$G$181)</f>
        <v>51915.630000000005</v>
      </c>
      <c r="O274" s="139" t="str">
        <f t="shared" si="3"/>
        <v>1972(YE)&amp; Min Sto</v>
      </c>
      <c r="P274" s="139">
        <f>MATCH(A274,Storage!A:A)-1</f>
        <v>13</v>
      </c>
      <c r="Q274" s="139">
        <f>MATCH(A274+1,Storage!A:A)-2</f>
        <v>17</v>
      </c>
      <c r="R274" s="139" t="str">
        <f t="shared" si="4"/>
        <v>Storage!P17:B13</v>
      </c>
      <c r="S274" s="7"/>
      <c r="T274" s="7"/>
      <c r="U274" s="7"/>
      <c r="V274" s="7"/>
      <c r="W274" s="7"/>
      <c r="X274" s="7"/>
      <c r="Y274" s="7"/>
      <c r="Z274" s="7"/>
      <c r="AA274" s="7"/>
      <c r="AB274" s="7"/>
    </row>
    <row r="275" spans="1:28" ht="15" x14ac:dyDescent="0.25">
      <c r="A275" s="17">
        <f t="shared" si="5"/>
        <v>1972</v>
      </c>
      <c r="B275" s="14" t="str">
        <f t="shared" si="8"/>
        <v>Avg</v>
      </c>
      <c r="C275" s="99">
        <f ca="1">HLOOKUP($O275,INDIRECT(R275),C$229,FALSE)</f>
        <v>19891698833</v>
      </c>
      <c r="D275" s="99">
        <f ca="1">C275/$T$230</f>
        <v>61045.31006673487</v>
      </c>
      <c r="E275" s="99">
        <f ca="1">HLOOKUP($O275,INDIRECT(R275),E$229,FALSE)</f>
        <v>0</v>
      </c>
      <c r="F275" s="99">
        <f ca="1">E275/$T$230</f>
        <v>0</v>
      </c>
      <c r="G275" s="99">
        <f ca="1">HLOOKUP($O275,INDIRECT(R275),G$229,FALSE)</f>
        <v>0</v>
      </c>
      <c r="H275" s="99">
        <f ca="1">G275/$T$230</f>
        <v>0</v>
      </c>
      <c r="I275" s="95" t="str">
        <f t="shared" si="1"/>
        <v/>
      </c>
      <c r="J275" s="95" t="str">
        <f t="shared" si="7"/>
        <v/>
      </c>
      <c r="K275" s="97" t="str">
        <f t="shared" si="2"/>
        <v/>
      </c>
      <c r="N275" s="140" t="str">
        <f t="shared" si="6"/>
        <v/>
      </c>
      <c r="O275" s="139" t="str">
        <f t="shared" si="3"/>
        <v>1972Avg</v>
      </c>
      <c r="P275" s="139">
        <f>MATCH(A275,Storage!A:A)-1</f>
        <v>13</v>
      </c>
      <c r="Q275" s="139">
        <f>MATCH(A275+1,Storage!A:A)-2</f>
        <v>17</v>
      </c>
      <c r="R275" s="139" t="str">
        <f t="shared" si="4"/>
        <v>Storage!P17:B13</v>
      </c>
      <c r="S275" s="7"/>
      <c r="T275" s="7"/>
      <c r="U275" s="7"/>
      <c r="V275" s="7"/>
      <c r="W275" s="7"/>
      <c r="X275" s="7"/>
      <c r="Y275" s="7"/>
      <c r="Z275" s="7"/>
      <c r="AA275" s="7"/>
      <c r="AB275" s="7"/>
    </row>
    <row r="276" spans="1:28" ht="15" x14ac:dyDescent="0.25">
      <c r="A276" s="17">
        <f t="shared" si="5"/>
        <v>1972</v>
      </c>
      <c r="B276" s="14" t="str">
        <f t="shared" si="8"/>
        <v>Max</v>
      </c>
      <c r="C276" s="99">
        <f ca="1">HLOOKUP($O276,INDIRECT(R276),C$229,FALSE)</f>
        <v>22249860000</v>
      </c>
      <c r="D276" s="99">
        <f ca="1">C276/$T$230</f>
        <v>68282.232404812399</v>
      </c>
      <c r="E276" s="99">
        <f ca="1">HLOOKUP($O276,INDIRECT(R276),E$229,FALSE)</f>
        <v>0</v>
      </c>
      <c r="F276" s="99">
        <f ca="1">E276/$T$230</f>
        <v>0</v>
      </c>
      <c r="G276" s="99">
        <f ca="1">HLOOKUP($O276,INDIRECT(R276),G$229,FALSE)</f>
        <v>1754099000</v>
      </c>
      <c r="H276" s="99">
        <f ca="1">G276/$T$230</f>
        <v>5383.1258074904299</v>
      </c>
      <c r="I276" s="95" t="str">
        <f t="shared" si="1"/>
        <v/>
      </c>
      <c r="J276" s="95" t="str">
        <f t="shared" si="7"/>
        <v/>
      </c>
      <c r="K276" s="97" t="str">
        <f t="shared" si="2"/>
        <v/>
      </c>
      <c r="N276" s="140" t="str">
        <f t="shared" si="6"/>
        <v/>
      </c>
      <c r="O276" s="139" t="str">
        <f t="shared" si="3"/>
        <v>1972Max</v>
      </c>
      <c r="P276" s="139">
        <f>MATCH(A276,Storage!A:A)-1</f>
        <v>13</v>
      </c>
      <c r="Q276" s="139">
        <f>MATCH(A276+1,Storage!A:A)-2</f>
        <v>17</v>
      </c>
      <c r="R276" s="139" t="str">
        <f t="shared" si="4"/>
        <v>Storage!P17:B13</v>
      </c>
      <c r="S276" s="7"/>
      <c r="T276" s="7"/>
      <c r="U276" s="7"/>
      <c r="V276" s="7"/>
      <c r="W276" s="7"/>
      <c r="X276" s="7"/>
      <c r="Y276" s="7"/>
      <c r="Z276" s="7"/>
      <c r="AA276" s="7"/>
      <c r="AB276" s="7"/>
    </row>
    <row r="277" spans="1:28" ht="15" x14ac:dyDescent="0.25">
      <c r="A277" s="17">
        <f t="shared" si="5"/>
        <v>1973</v>
      </c>
      <c r="B277" s="14" t="str">
        <f t="shared" si="8"/>
        <v>Jan</v>
      </c>
      <c r="C277" s="99">
        <f ca="1">HLOOKUP($O277,INDIRECT(R277),C$229,FALSE)</f>
        <v>20491428000</v>
      </c>
      <c r="D277" s="99">
        <f ca="1">C277/$T$230</f>
        <v>62885.809124303705</v>
      </c>
      <c r="E277" s="99">
        <f ca="1">HLOOKUP($O277,INDIRECT(R277),E$229,FALSE)</f>
        <v>39942082000</v>
      </c>
      <c r="F277" s="99">
        <f ca="1">E277/$T$230</f>
        <v>122577.60389755593</v>
      </c>
      <c r="G277" s="99">
        <f ca="1">HLOOKUP($O277,INDIRECT(R277),G$229,FALSE)</f>
        <v>798829000</v>
      </c>
      <c r="H277" s="99">
        <f ca="1">G277/$T$230</f>
        <v>2451.5132872613076</v>
      </c>
      <c r="I277" s="95" t="str">
        <f t="shared" si="1"/>
        <v/>
      </c>
      <c r="J277" s="100">
        <f ca="1">IF(AND(I277="",NOT(K277="")),D277,"")</f>
        <v>62885.809124303705</v>
      </c>
      <c r="K277" s="97">
        <f t="shared" si="2"/>
        <v>26665</v>
      </c>
      <c r="N277" s="140">
        <f t="shared" si="6"/>
        <v>51915.630000000005</v>
      </c>
      <c r="O277" s="139" t="str">
        <f t="shared" si="3"/>
        <v>1973Jan</v>
      </c>
      <c r="P277" s="139">
        <f>MATCH(A277,Storage!A:A)-1</f>
        <v>18</v>
      </c>
      <c r="Q277" s="139">
        <f>MATCH(A277+1,Storage!A:A)-2</f>
        <v>22</v>
      </c>
      <c r="R277" s="139" t="str">
        <f t="shared" si="4"/>
        <v>Storage!P22:B18</v>
      </c>
      <c r="S277" s="7"/>
      <c r="T277" s="7"/>
      <c r="U277" s="7"/>
      <c r="V277" s="7"/>
      <c r="W277" s="7"/>
      <c r="X277" s="7"/>
      <c r="Y277" s="7"/>
      <c r="Z277" s="7"/>
      <c r="AA277" s="7"/>
      <c r="AB277" s="7"/>
    </row>
    <row r="278" spans="1:28" ht="15" x14ac:dyDescent="0.25">
      <c r="A278" s="17">
        <f t="shared" si="5"/>
        <v>1973</v>
      </c>
      <c r="B278" s="14" t="str">
        <f t="shared" si="8"/>
        <v>Feb</v>
      </c>
      <c r="C278" s="99">
        <f ca="1">HLOOKUP($O278,INDIRECT(R278),C$229,FALSE)</f>
        <v>19646010000</v>
      </c>
      <c r="D278" s="99">
        <f ca="1">C278/$T$230</f>
        <v>60291.319614921995</v>
      </c>
      <c r="E278" s="99">
        <f ca="1">HLOOKUP($O278,INDIRECT(R278),E$229,FALSE)</f>
        <v>39942082000</v>
      </c>
      <c r="F278" s="99">
        <f ca="1">E278/$T$230</f>
        <v>122577.60389755593</v>
      </c>
      <c r="G278" s="99">
        <f ca="1">HLOOKUP($O278,INDIRECT(R278),G$229,FALSE)</f>
        <v>722482000</v>
      </c>
      <c r="H278" s="99">
        <f ca="1">G278/$T$230</f>
        <v>2217.2132243660708</v>
      </c>
      <c r="I278" s="95" t="str">
        <f t="shared" si="1"/>
        <v/>
      </c>
      <c r="J278" s="100">
        <f ca="1">IF(AND(I278="",NOT(K278="")),D278,"")</f>
        <v>60291.319614921995</v>
      </c>
      <c r="K278" s="97">
        <f t="shared" si="2"/>
        <v>26696</v>
      </c>
      <c r="N278" s="140">
        <f t="shared" si="6"/>
        <v>51915.630000000005</v>
      </c>
      <c r="O278" s="139" t="str">
        <f t="shared" si="3"/>
        <v>1973Feb</v>
      </c>
      <c r="P278" s="139">
        <f>MATCH(A278,Storage!A:A)-1</f>
        <v>18</v>
      </c>
      <c r="Q278" s="139">
        <f>MATCH(A278+1,Storage!A:A)-2</f>
        <v>22</v>
      </c>
      <c r="R278" s="139" t="str">
        <f t="shared" si="4"/>
        <v>Storage!P22:B18</v>
      </c>
      <c r="S278" s="7"/>
      <c r="T278" s="7"/>
      <c r="U278" s="7"/>
      <c r="V278" s="7"/>
      <c r="W278" s="7"/>
      <c r="X278" s="7"/>
      <c r="Y278" s="7"/>
      <c r="Z278" s="7"/>
      <c r="AA278" s="7"/>
      <c r="AB278" s="7"/>
    </row>
    <row r="279" spans="1:28" ht="15" x14ac:dyDescent="0.25">
      <c r="A279" s="17">
        <f t="shared" si="5"/>
        <v>1973</v>
      </c>
      <c r="B279" s="14" t="str">
        <f t="shared" si="8"/>
        <v>Mar</v>
      </c>
      <c r="C279" s="99">
        <f ca="1">HLOOKUP($O279,INDIRECT(R279),C$229,FALSE)</f>
        <v>19060054000</v>
      </c>
      <c r="D279" s="99">
        <f ca="1">C279/$T$230</f>
        <v>58493.088804885701</v>
      </c>
      <c r="E279" s="99">
        <f ca="1">HLOOKUP($O279,INDIRECT(R279),E$229,FALSE)</f>
        <v>39942082000</v>
      </c>
      <c r="F279" s="99">
        <f ca="1">E279/$T$230</f>
        <v>122577.60389755593</v>
      </c>
      <c r="G279" s="99">
        <f ca="1">HLOOKUP($O279,INDIRECT(R279),G$229,FALSE)</f>
        <v>818968000</v>
      </c>
      <c r="H279" s="99">
        <f ca="1">G279/$T$230</f>
        <v>2513.3175358453668</v>
      </c>
      <c r="I279" s="95" t="str">
        <f t="shared" si="1"/>
        <v/>
      </c>
      <c r="J279" s="100">
        <f ca="1">IF(AND(I279="",NOT(K279="")),D279,"")</f>
        <v>58493.088804885701</v>
      </c>
      <c r="K279" s="97">
        <f t="shared" si="2"/>
        <v>26724</v>
      </c>
      <c r="N279" s="140">
        <f t="shared" si="6"/>
        <v>51915.630000000005</v>
      </c>
      <c r="O279" s="139" t="str">
        <f t="shared" si="3"/>
        <v>1973Mar</v>
      </c>
      <c r="P279" s="139">
        <f>MATCH(A279,Storage!A:A)-1</f>
        <v>18</v>
      </c>
      <c r="Q279" s="139">
        <f>MATCH(A279+1,Storage!A:A)-2</f>
        <v>22</v>
      </c>
      <c r="R279" s="139" t="str">
        <f t="shared" si="4"/>
        <v>Storage!P22:B18</v>
      </c>
      <c r="S279" s="7"/>
      <c r="T279" s="7"/>
      <c r="U279" s="7"/>
      <c r="V279" s="7"/>
      <c r="W279" s="7"/>
      <c r="X279" s="7"/>
      <c r="Y279" s="7"/>
      <c r="Z279" s="7"/>
      <c r="AA279" s="7"/>
      <c r="AB279" s="7"/>
    </row>
    <row r="280" spans="1:28" ht="15" x14ac:dyDescent="0.25">
      <c r="A280" s="17">
        <f t="shared" si="5"/>
        <v>1973</v>
      </c>
      <c r="B280" s="14" t="str">
        <f t="shared" si="8"/>
        <v>Apr</v>
      </c>
      <c r="C280" s="99">
        <f ca="1">HLOOKUP($O280,INDIRECT(R280),C$229,FALSE)</f>
        <v>18922309000</v>
      </c>
      <c r="D280" s="99">
        <f ca="1">C280/$T$230</f>
        <v>58070.365421340772</v>
      </c>
      <c r="E280" s="99">
        <f ca="1">HLOOKUP($O280,INDIRECT(R280),E$229,FALSE)</f>
        <v>39942082000</v>
      </c>
      <c r="F280" s="99">
        <f ca="1">E280/$T$230</f>
        <v>122577.60389755593</v>
      </c>
      <c r="G280" s="99">
        <f ca="1">HLOOKUP($O280,INDIRECT(R280),G$229,FALSE)</f>
        <v>988841000</v>
      </c>
      <c r="H280" s="99">
        <f ca="1">G280/$T$230</f>
        <v>3034.6380145046796</v>
      </c>
      <c r="I280" s="95" t="str">
        <f t="shared" si="1"/>
        <v/>
      </c>
      <c r="J280" s="100">
        <f ca="1">IF(AND(I280="",NOT(K280="")),D280,"")</f>
        <v>58070.365421340772</v>
      </c>
      <c r="K280" s="97">
        <f t="shared" si="2"/>
        <v>26755</v>
      </c>
      <c r="N280" s="140">
        <f t="shared" si="6"/>
        <v>51915.630000000005</v>
      </c>
      <c r="O280" s="139" t="str">
        <f t="shared" si="3"/>
        <v>1973Apr</v>
      </c>
      <c r="P280" s="139">
        <f>MATCH(A280,Storage!A:A)-1</f>
        <v>18</v>
      </c>
      <c r="Q280" s="139">
        <f>MATCH(A280+1,Storage!A:A)-2</f>
        <v>22</v>
      </c>
      <c r="R280" s="139" t="str">
        <f t="shared" si="4"/>
        <v>Storage!P22:B18</v>
      </c>
      <c r="S280" s="7"/>
      <c r="T280" s="7"/>
      <c r="U280" s="7"/>
      <c r="V280" s="7"/>
      <c r="W280" s="7"/>
      <c r="X280" s="7"/>
      <c r="Y280" s="7"/>
      <c r="Z280" s="7"/>
      <c r="AA280" s="7"/>
      <c r="AB280" s="7"/>
    </row>
    <row r="281" spans="1:28" ht="15" x14ac:dyDescent="0.25">
      <c r="A281" s="17">
        <f t="shared" si="5"/>
        <v>1973</v>
      </c>
      <c r="B281" s="14" t="str">
        <f t="shared" si="8"/>
        <v>May</v>
      </c>
      <c r="C281" s="99">
        <f ca="1">HLOOKUP($O281,INDIRECT(R281),C$229,FALSE)</f>
        <v>21592041000</v>
      </c>
      <c r="D281" s="99">
        <f ca="1">C281/$T$230</f>
        <v>66263.462406335937</v>
      </c>
      <c r="E281" s="99">
        <f ca="1">HLOOKUP($O281,INDIRECT(R281),E$229,FALSE)</f>
        <v>40768890000</v>
      </c>
      <c r="F281" s="99">
        <f ca="1">E281/$T$230</f>
        <v>125114.98148151189</v>
      </c>
      <c r="G281" s="99">
        <f ca="1">HLOOKUP($O281,INDIRECT(R281),G$229,FALSE)</f>
        <v>1416020000</v>
      </c>
      <c r="H281" s="99">
        <f ca="1">G281/$T$230</f>
        <v>4345.6006792789913</v>
      </c>
      <c r="I281" s="95" t="str">
        <f t="shared" si="1"/>
        <v/>
      </c>
      <c r="J281" s="100">
        <f ca="1">IF(AND(I281="",NOT(K281="")),D281,"")</f>
        <v>66263.462406335937</v>
      </c>
      <c r="K281" s="97">
        <f t="shared" si="2"/>
        <v>26785</v>
      </c>
      <c r="N281" s="140">
        <f t="shared" si="6"/>
        <v>51915.630000000005</v>
      </c>
      <c r="O281" s="139" t="str">
        <f t="shared" si="3"/>
        <v>1973May</v>
      </c>
      <c r="P281" s="139">
        <f>MATCH(A281,Storage!A:A)-1</f>
        <v>18</v>
      </c>
      <c r="Q281" s="139">
        <f>MATCH(A281+1,Storage!A:A)-2</f>
        <v>22</v>
      </c>
      <c r="R281" s="139" t="str">
        <f t="shared" si="4"/>
        <v>Storage!P22:B18</v>
      </c>
      <c r="S281" s="7"/>
      <c r="T281" s="7"/>
      <c r="U281" s="7"/>
      <c r="V281" s="7"/>
      <c r="W281" s="7"/>
      <c r="X281" s="7"/>
      <c r="Y281" s="7"/>
      <c r="Z281" s="7"/>
      <c r="AA281" s="7"/>
      <c r="AB281" s="7"/>
    </row>
    <row r="282" spans="1:28" ht="15" x14ac:dyDescent="0.25">
      <c r="A282" s="17">
        <f t="shared" si="5"/>
        <v>1973</v>
      </c>
      <c r="B282" s="14" t="str">
        <f t="shared" si="8"/>
        <v>Jun</v>
      </c>
      <c r="C282" s="99">
        <f ca="1">HLOOKUP($O282,INDIRECT(R282),C$229,FALSE)</f>
        <v>24664317000</v>
      </c>
      <c r="D282" s="99">
        <f ca="1">C282/$T$230</f>
        <v>75691.920106462028</v>
      </c>
      <c r="E282" s="99">
        <f ca="1">HLOOKUP($O282,INDIRECT(R282),E$229,FALSE)</f>
        <v>40768890000</v>
      </c>
      <c r="F282" s="99">
        <f ca="1">E282/$T$230</f>
        <v>125114.98148151189</v>
      </c>
      <c r="G282" s="99">
        <f ca="1">HLOOKUP($O282,INDIRECT(R282),G$229,FALSE)</f>
        <v>2248790000</v>
      </c>
      <c r="H282" s="99">
        <f ca="1">G282/$T$230</f>
        <v>6901.274947780259</v>
      </c>
      <c r="I282" s="95" t="str">
        <f t="shared" si="1"/>
        <v/>
      </c>
      <c r="J282" s="100">
        <f ca="1">IF(AND(I282="",NOT(K282="")),D282,"")</f>
        <v>75691.920106462028</v>
      </c>
      <c r="K282" s="97">
        <f t="shared" si="2"/>
        <v>26816</v>
      </c>
      <c r="N282" s="140">
        <f t="shared" si="6"/>
        <v>51915.630000000005</v>
      </c>
      <c r="O282" s="139" t="str">
        <f t="shared" si="3"/>
        <v>1973Jun</v>
      </c>
      <c r="P282" s="139">
        <f>MATCH(A282,Storage!A:A)-1</f>
        <v>18</v>
      </c>
      <c r="Q282" s="139">
        <f>MATCH(A282+1,Storage!A:A)-2</f>
        <v>22</v>
      </c>
      <c r="R282" s="139" t="str">
        <f t="shared" si="4"/>
        <v>Storage!P22:B18</v>
      </c>
      <c r="S282" s="7"/>
      <c r="T282" s="7"/>
      <c r="U282" s="7"/>
      <c r="V282" s="7"/>
      <c r="W282" s="7"/>
      <c r="X282" s="7"/>
      <c r="Y282" s="7"/>
      <c r="Z282" s="7"/>
      <c r="AA282" s="7"/>
      <c r="AB282" s="7"/>
    </row>
    <row r="283" spans="1:28" ht="15" x14ac:dyDescent="0.25">
      <c r="A283" s="17">
        <f t="shared" si="5"/>
        <v>1973</v>
      </c>
      <c r="B283" s="14" t="str">
        <f t="shared" si="8"/>
        <v>Jul</v>
      </c>
      <c r="C283" s="99">
        <f ca="1">HLOOKUP($O283,INDIRECT(R283),C$229,FALSE)</f>
        <v>26203941000</v>
      </c>
      <c r="D283" s="99">
        <f ca="1">C283/$T$230</f>
        <v>80416.847085059955</v>
      </c>
      <c r="E283" s="99">
        <f ca="1">HLOOKUP($O283,INDIRECT(R283),E$229,FALSE)</f>
        <v>40768890000</v>
      </c>
      <c r="F283" s="99">
        <f ca="1">E283/$T$230</f>
        <v>125114.98148151189</v>
      </c>
      <c r="G283" s="99">
        <f ca="1">HLOOKUP($O283,INDIRECT(R283),G$229,FALSE)</f>
        <v>1909689000</v>
      </c>
      <c r="H283" s="99">
        <f ca="1">G283/$T$230</f>
        <v>5860.6134204401187</v>
      </c>
      <c r="I283" s="95" t="str">
        <f t="shared" si="1"/>
        <v/>
      </c>
      <c r="J283" s="100">
        <f ca="1">IF(AND(I283="",NOT(K283="")),D283,"")</f>
        <v>80416.847085059955</v>
      </c>
      <c r="K283" s="97">
        <f t="shared" si="2"/>
        <v>26846</v>
      </c>
      <c r="N283" s="140">
        <f t="shared" si="6"/>
        <v>51915.630000000005</v>
      </c>
      <c r="O283" s="139" t="str">
        <f t="shared" si="3"/>
        <v>1973Jul</v>
      </c>
      <c r="P283" s="139">
        <f>MATCH(A283,Storage!A:A)-1</f>
        <v>18</v>
      </c>
      <c r="Q283" s="139">
        <f>MATCH(A283+1,Storage!A:A)-2</f>
        <v>22</v>
      </c>
      <c r="R283" s="139" t="str">
        <f t="shared" si="4"/>
        <v>Storage!P22:B18</v>
      </c>
      <c r="S283" s="7"/>
      <c r="T283" s="7"/>
      <c r="U283" s="7"/>
      <c r="V283" s="7"/>
      <c r="W283" s="7"/>
      <c r="X283" s="7"/>
      <c r="Y283" s="7"/>
      <c r="Z283" s="7"/>
      <c r="AA283" s="7"/>
      <c r="AB283" s="7"/>
    </row>
    <row r="284" spans="1:28" ht="15" x14ac:dyDescent="0.25">
      <c r="A284" s="17">
        <f t="shared" si="5"/>
        <v>1973</v>
      </c>
      <c r="B284" s="14" t="str">
        <f t="shared" si="8"/>
        <v>Aug</v>
      </c>
      <c r="C284" s="99">
        <f ca="1">HLOOKUP($O284,INDIRECT(R284),C$229,FALSE)</f>
        <v>25843438000</v>
      </c>
      <c r="D284" s="99">
        <f ca="1">C284/$T$230</f>
        <v>79310.505309038344</v>
      </c>
      <c r="E284" s="99">
        <f ca="1">HLOOKUP($O284,INDIRECT(R284),E$229,FALSE)</f>
        <v>40768890000</v>
      </c>
      <c r="F284" s="99">
        <f ca="1">E284/$T$230</f>
        <v>125114.98148151189</v>
      </c>
      <c r="G284" s="99">
        <f ca="1">HLOOKUP($O284,INDIRECT(R284),G$229,FALSE)</f>
        <v>1971724000</v>
      </c>
      <c r="H284" s="99">
        <f ca="1">G284/$T$230</f>
        <v>6050.991619998792</v>
      </c>
      <c r="I284" s="95" t="str">
        <f t="shared" si="1"/>
        <v/>
      </c>
      <c r="J284" s="100">
        <f ca="1">IF(AND(I284="",NOT(K284="")),D284,"")</f>
        <v>79310.505309038344</v>
      </c>
      <c r="K284" s="97">
        <f t="shared" si="2"/>
        <v>26877</v>
      </c>
      <c r="N284" s="140">
        <f t="shared" si="6"/>
        <v>51915.630000000005</v>
      </c>
      <c r="O284" s="139" t="str">
        <f t="shared" si="3"/>
        <v>1973Aug</v>
      </c>
      <c r="P284" s="139">
        <f>MATCH(A284,Storage!A:A)-1</f>
        <v>18</v>
      </c>
      <c r="Q284" s="139">
        <f>MATCH(A284+1,Storage!A:A)-2</f>
        <v>22</v>
      </c>
      <c r="R284" s="139" t="str">
        <f t="shared" si="4"/>
        <v>Storage!P22:B18</v>
      </c>
      <c r="S284" s="7"/>
      <c r="T284" s="7"/>
      <c r="U284" s="7"/>
      <c r="V284" s="7"/>
      <c r="W284" s="7"/>
      <c r="X284" s="7"/>
      <c r="Y284" s="7"/>
      <c r="Z284" s="7"/>
      <c r="AA284" s="7"/>
      <c r="AB284" s="7"/>
    </row>
    <row r="285" spans="1:28" ht="15" x14ac:dyDescent="0.25">
      <c r="A285" s="17">
        <f t="shared" si="5"/>
        <v>1973</v>
      </c>
      <c r="B285" s="14" t="str">
        <f t="shared" si="8"/>
        <v>Sep</v>
      </c>
      <c r="C285" s="99">
        <f ca="1">HLOOKUP($O285,INDIRECT(R285),C$229,FALSE)</f>
        <v>24946246000</v>
      </c>
      <c r="D285" s="99">
        <f ca="1">C285/$T$230</f>
        <v>76557.127415616167</v>
      </c>
      <c r="E285" s="99">
        <f ca="1">HLOOKUP($O285,INDIRECT(R285),E$229,FALSE)</f>
        <v>40768890000</v>
      </c>
      <c r="F285" s="99">
        <f ca="1">E285/$T$230</f>
        <v>125114.98148151189</v>
      </c>
      <c r="G285" s="99">
        <f ca="1">HLOOKUP($O285,INDIRECT(R285),G$229,FALSE)</f>
        <v>1393415000</v>
      </c>
      <c r="H285" s="99">
        <f ca="1">G285/$T$230</f>
        <v>4276.228563521373</v>
      </c>
      <c r="I285" s="95" t="str">
        <f t="shared" si="1"/>
        <v/>
      </c>
      <c r="J285" s="100">
        <f ca="1">IF(AND(I285="",NOT(K285="")),D285,"")</f>
        <v>76557.127415616167</v>
      </c>
      <c r="K285" s="97">
        <f t="shared" si="2"/>
        <v>26908</v>
      </c>
      <c r="N285" s="140">
        <f t="shared" si="6"/>
        <v>51915.630000000005</v>
      </c>
      <c r="O285" s="139" t="str">
        <f t="shared" si="3"/>
        <v>1973Sep</v>
      </c>
      <c r="P285" s="139">
        <f>MATCH(A285,Storage!A:A)-1</f>
        <v>18</v>
      </c>
      <c r="Q285" s="139">
        <f>MATCH(A285+1,Storage!A:A)-2</f>
        <v>22</v>
      </c>
      <c r="R285" s="139" t="str">
        <f t="shared" si="4"/>
        <v>Storage!P22:B18</v>
      </c>
      <c r="S285" s="7"/>
      <c r="T285" s="7"/>
      <c r="U285" s="7"/>
      <c r="V285" s="7"/>
      <c r="W285" s="7"/>
      <c r="X285" s="7"/>
      <c r="Y285" s="7"/>
      <c r="Z285" s="7"/>
      <c r="AA285" s="7"/>
      <c r="AB285" s="7"/>
    </row>
    <row r="286" spans="1:28" ht="15" x14ac:dyDescent="0.25">
      <c r="A286" s="17">
        <f t="shared" si="5"/>
        <v>1973</v>
      </c>
      <c r="B286" s="14" t="str">
        <f t="shared" si="8"/>
        <v>Oct</v>
      </c>
      <c r="C286" s="99">
        <f ca="1">HLOOKUP($O286,INDIRECT(R286),C$229,FALSE)</f>
        <v>23809555000</v>
      </c>
      <c r="D286" s="99">
        <f ca="1">C286/$T$230</f>
        <v>73068.754947903624</v>
      </c>
      <c r="E286" s="99">
        <f ca="1">HLOOKUP($O286,INDIRECT(R286),E$229,FALSE)</f>
        <v>40768890000</v>
      </c>
      <c r="F286" s="99">
        <f ca="1">E286/$T$230</f>
        <v>125114.98148151189</v>
      </c>
      <c r="G286" s="99">
        <f ca="1">HLOOKUP($O286,INDIRECT(R286),G$229,FALSE)</f>
        <v>1210136000</v>
      </c>
      <c r="H286" s="99">
        <f ca="1">G286/$T$230</f>
        <v>3713.7666301464392</v>
      </c>
      <c r="I286" s="95" t="str">
        <f t="shared" si="1"/>
        <v/>
      </c>
      <c r="J286" s="100">
        <f ca="1">IF(AND(I286="",NOT(K286="")),D286,"")</f>
        <v>73068.754947903624</v>
      </c>
      <c r="K286" s="97">
        <f t="shared" si="2"/>
        <v>26938</v>
      </c>
      <c r="N286" s="140">
        <f t="shared" si="6"/>
        <v>51915.630000000005</v>
      </c>
      <c r="O286" s="139" t="str">
        <f t="shared" si="3"/>
        <v>1973Oct</v>
      </c>
      <c r="P286" s="139">
        <f>MATCH(A286,Storage!A:A)-1</f>
        <v>18</v>
      </c>
      <c r="Q286" s="139">
        <f>MATCH(A286+1,Storage!A:A)-2</f>
        <v>22</v>
      </c>
      <c r="R286" s="139" t="str">
        <f t="shared" si="4"/>
        <v>Storage!P22:B18</v>
      </c>
      <c r="S286" s="7"/>
      <c r="T286" s="7"/>
      <c r="U286" s="7"/>
      <c r="V286" s="7"/>
      <c r="W286" s="7"/>
      <c r="X286" s="7"/>
      <c r="Y286" s="7"/>
      <c r="Z286" s="7"/>
      <c r="AA286" s="7"/>
      <c r="AB286" s="7"/>
    </row>
    <row r="287" spans="1:28" ht="15" x14ac:dyDescent="0.25">
      <c r="A287" s="17">
        <f t="shared" si="5"/>
        <v>1973</v>
      </c>
      <c r="B287" s="14" t="str">
        <f t="shared" si="8"/>
        <v>Nov</v>
      </c>
      <c r="C287" s="99">
        <f ca="1">HLOOKUP($O287,INDIRECT(R287),C$229,FALSE)</f>
        <v>22989663000</v>
      </c>
      <c r="D287" s="99">
        <f ca="1">C287/$T$230</f>
        <v>70552.60176353094</v>
      </c>
      <c r="E287" s="99">
        <f ca="1">HLOOKUP($O287,INDIRECT(R287),E$229,FALSE)</f>
        <v>40768890000</v>
      </c>
      <c r="F287" s="99">
        <f ca="1">E287/$T$230</f>
        <v>125114.98148151189</v>
      </c>
      <c r="G287" s="99">
        <f ca="1">HLOOKUP($O287,INDIRECT(R287),G$229,FALSE)</f>
        <v>928870000</v>
      </c>
      <c r="H287" s="99">
        <f ca="1">G287/$T$230</f>
        <v>2850.5939908771602</v>
      </c>
      <c r="I287" s="95" t="str">
        <f t="shared" si="1"/>
        <v/>
      </c>
      <c r="J287" s="100">
        <f ca="1">IF(AND(I287="",NOT(K287="")),D287,"")</f>
        <v>70552.60176353094</v>
      </c>
      <c r="K287" s="97">
        <f t="shared" si="2"/>
        <v>26969</v>
      </c>
      <c r="N287" s="140">
        <f t="shared" si="6"/>
        <v>51915.630000000005</v>
      </c>
      <c r="O287" s="139" t="str">
        <f t="shared" si="3"/>
        <v>1973Nov</v>
      </c>
      <c r="P287" s="139">
        <f>MATCH(A287,Storage!A:A)-1</f>
        <v>18</v>
      </c>
      <c r="Q287" s="139">
        <f>MATCH(A287+1,Storage!A:A)-2</f>
        <v>22</v>
      </c>
      <c r="R287" s="139" t="str">
        <f t="shared" si="4"/>
        <v>Storage!P22:B18</v>
      </c>
      <c r="S287" s="7"/>
      <c r="T287" s="7"/>
      <c r="U287" s="7"/>
      <c r="V287" s="7"/>
      <c r="W287" s="7"/>
      <c r="X287" s="7"/>
      <c r="Y287" s="7"/>
      <c r="Z287" s="7"/>
      <c r="AA287" s="7"/>
      <c r="AB287" s="7"/>
    </row>
    <row r="288" spans="1:28" ht="15" x14ac:dyDescent="0.25">
      <c r="A288" s="17">
        <f t="shared" si="5"/>
        <v>1973</v>
      </c>
      <c r="B288" s="14" t="str">
        <f t="shared" si="8"/>
        <v>Dec</v>
      </c>
      <c r="C288" s="99">
        <f ca="1">HLOOKUP($O288,INDIRECT(R288),C$229,FALSE)</f>
        <v>22145493000</v>
      </c>
      <c r="D288" s="99">
        <f ca="1">C288/$T$230</f>
        <v>67961.942220991332</v>
      </c>
      <c r="E288" s="99">
        <f ca="1">HLOOKUP($O288,INDIRECT(R288),E$229,FALSE)</f>
        <v>40768890000</v>
      </c>
      <c r="F288" s="99">
        <f ca="1">E288/$T$230</f>
        <v>125114.98148151189</v>
      </c>
      <c r="G288" s="99">
        <f ca="1">HLOOKUP($O288,INDIRECT(R288),G$229,FALSE)</f>
        <v>856527000</v>
      </c>
      <c r="H288" s="99">
        <f ca="1">G288/$T$230</f>
        <v>2628.5817382669711</v>
      </c>
      <c r="I288" s="95" t="str">
        <f t="shared" si="1"/>
        <v/>
      </c>
      <c r="J288" s="100">
        <f ca="1">IF(AND(I288="",NOT(K288="")),D288,"")</f>
        <v>67961.942220991332</v>
      </c>
      <c r="K288" s="97">
        <f t="shared" si="2"/>
        <v>26999</v>
      </c>
      <c r="N288" s="140">
        <f t="shared" si="6"/>
        <v>51915.630000000005</v>
      </c>
      <c r="O288" s="139" t="str">
        <f t="shared" si="3"/>
        <v>1973Dec</v>
      </c>
      <c r="P288" s="139">
        <f>MATCH(A288,Storage!A:A)-1</f>
        <v>18</v>
      </c>
      <c r="Q288" s="139">
        <f>MATCH(A288+1,Storage!A:A)-2</f>
        <v>22</v>
      </c>
      <c r="R288" s="139" t="str">
        <f t="shared" si="4"/>
        <v>Storage!P22:B18</v>
      </c>
      <c r="S288" s="7"/>
      <c r="T288" s="7"/>
      <c r="U288" s="7"/>
      <c r="V288" s="7"/>
      <c r="W288" s="7"/>
      <c r="X288" s="7"/>
      <c r="Y288" s="7"/>
      <c r="Z288" s="7"/>
      <c r="AA288" s="7"/>
      <c r="AB288" s="7"/>
    </row>
    <row r="289" spans="1:28" ht="15" x14ac:dyDescent="0.25">
      <c r="A289" s="17">
        <f t="shared" si="5"/>
        <v>1973</v>
      </c>
      <c r="B289" s="14" t="str">
        <f t="shared" si="8"/>
        <v>(YE)&amp; Min Sto</v>
      </c>
      <c r="C289" s="99">
        <f ca="1">HLOOKUP($O289,INDIRECT(R289),C$229,FALSE)</f>
        <v>18922309000</v>
      </c>
      <c r="D289" s="99">
        <f ca="1">C289/$T$230</f>
        <v>58070.365421340772</v>
      </c>
      <c r="E289" s="99">
        <f ca="1">HLOOKUP($O289,INDIRECT(R289),E$229,FALSE)</f>
        <v>40768890000</v>
      </c>
      <c r="F289" s="99">
        <f ca="1">E289/$T$230</f>
        <v>125114.98148151189</v>
      </c>
      <c r="G289" s="99">
        <f ca="1">HLOOKUP($O289,INDIRECT(R289),G$229,FALSE)</f>
        <v>15264291000</v>
      </c>
      <c r="H289" s="99">
        <f ca="1">G289/$T$230</f>
        <v>46844.333652287525</v>
      </c>
      <c r="I289" s="100">
        <f ca="1">IF(B288="Dec",H289,"")</f>
        <v>46844.333652287525</v>
      </c>
      <c r="J289" s="95" t="str">
        <f ca="1">IF(AND(I289="",NOT(K289="")),D289,"")</f>
        <v/>
      </c>
      <c r="K289" s="97">
        <f ca="1">IFERROR(IF(I289="", DATEVALUE(CONCATENATE(B289,"-",A289)),K288),"")</f>
        <v>26999</v>
      </c>
      <c r="N289" s="140">
        <f ca="1">IF(K289="","",$G$181)</f>
        <v>51915.630000000005</v>
      </c>
      <c r="O289" s="139" t="str">
        <f t="shared" si="3"/>
        <v>1973(YE)&amp; Min Sto</v>
      </c>
      <c r="P289" s="139">
        <f>MATCH(A289,Storage!A:A)-1</f>
        <v>18</v>
      </c>
      <c r="Q289" s="139">
        <f>MATCH(A289+1,Storage!A:A)-2</f>
        <v>22</v>
      </c>
      <c r="R289" s="139" t="str">
        <f t="shared" si="4"/>
        <v>Storage!P22:B18</v>
      </c>
      <c r="S289" s="7"/>
      <c r="T289" s="7"/>
      <c r="U289" s="7"/>
      <c r="V289" s="7"/>
      <c r="W289" s="7"/>
      <c r="X289" s="7"/>
      <c r="Y289" s="7"/>
      <c r="Z289" s="7"/>
      <c r="AA289" s="7"/>
      <c r="AB289" s="7"/>
    </row>
    <row r="290" spans="1:28" ht="15" x14ac:dyDescent="0.25">
      <c r="A290" s="17">
        <f t="shared" si="5"/>
        <v>1973</v>
      </c>
      <c r="B290" s="14" t="str">
        <f t="shared" si="8"/>
        <v>Avg</v>
      </c>
      <c r="C290" s="99">
        <f ca="1">HLOOKUP($O290,INDIRECT(R290),C$229,FALSE)</f>
        <v>22526207917</v>
      </c>
      <c r="D290" s="99">
        <f ca="1">C290/$T$230</f>
        <v>69130.312019388832</v>
      </c>
      <c r="E290" s="99">
        <f ca="1">HLOOKUP($O290,INDIRECT(R290),E$229,FALSE)</f>
        <v>0</v>
      </c>
      <c r="F290" s="99">
        <f ca="1">E290/$T$230</f>
        <v>0</v>
      </c>
      <c r="G290" s="99">
        <f ca="1">HLOOKUP($O290,INDIRECT(R290),G$229,FALSE)</f>
        <v>0</v>
      </c>
      <c r="H290" s="99">
        <f ca="1">G290/$T$230</f>
        <v>0</v>
      </c>
      <c r="I290" s="95" t="str">
        <f t="shared" si="1"/>
        <v/>
      </c>
      <c r="J290" s="95" t="str">
        <f t="shared" si="7"/>
        <v/>
      </c>
      <c r="K290" s="97" t="str">
        <f t="shared" si="2"/>
        <v/>
      </c>
      <c r="N290" s="140" t="str">
        <f t="shared" si="6"/>
        <v/>
      </c>
      <c r="O290" s="139" t="str">
        <f t="shared" si="3"/>
        <v>1973Avg</v>
      </c>
      <c r="P290" s="139">
        <f>MATCH(A290,Storage!A:A)-1</f>
        <v>18</v>
      </c>
      <c r="Q290" s="139">
        <f>MATCH(A290+1,Storage!A:A)-2</f>
        <v>22</v>
      </c>
      <c r="R290" s="139" t="str">
        <f t="shared" si="4"/>
        <v>Storage!P22:B18</v>
      </c>
      <c r="S290" s="7"/>
      <c r="T290" s="7"/>
      <c r="U290" s="7"/>
      <c r="V290" s="7"/>
      <c r="W290" s="7"/>
      <c r="X290" s="7"/>
      <c r="Y290" s="7"/>
      <c r="Z290" s="7"/>
      <c r="AA290" s="7"/>
      <c r="AB290" s="7"/>
    </row>
    <row r="291" spans="1:28" ht="15" x14ac:dyDescent="0.25">
      <c r="A291" s="17">
        <f t="shared" si="5"/>
        <v>1973</v>
      </c>
      <c r="B291" s="14" t="str">
        <f t="shared" si="8"/>
        <v>Max</v>
      </c>
      <c r="C291" s="99">
        <f ca="1">HLOOKUP($O291,INDIRECT(R291),C$229,FALSE)</f>
        <v>26203941000</v>
      </c>
      <c r="D291" s="99">
        <f ca="1">C291/$T$230</f>
        <v>80416.847085059955</v>
      </c>
      <c r="E291" s="99">
        <f ca="1">HLOOKUP($O291,INDIRECT(R291),E$229,FALSE)</f>
        <v>0</v>
      </c>
      <c r="F291" s="99">
        <f ca="1">E291/$T$230</f>
        <v>0</v>
      </c>
      <c r="G291" s="99">
        <f ca="1">HLOOKUP($O291,INDIRECT(R291),G$229,FALSE)</f>
        <v>2248790000</v>
      </c>
      <c r="H291" s="99">
        <f ca="1">G291/$T$230</f>
        <v>6901.274947780259</v>
      </c>
      <c r="I291" s="95" t="str">
        <f t="shared" si="1"/>
        <v/>
      </c>
      <c r="J291" s="95" t="str">
        <f t="shared" si="7"/>
        <v/>
      </c>
      <c r="K291" s="97" t="str">
        <f t="shared" si="2"/>
        <v/>
      </c>
      <c r="N291" s="140" t="str">
        <f t="shared" si="6"/>
        <v/>
      </c>
      <c r="O291" s="139" t="str">
        <f t="shared" si="3"/>
        <v>1973Max</v>
      </c>
      <c r="P291" s="139">
        <f>MATCH(A291,Storage!A:A)-1</f>
        <v>18</v>
      </c>
      <c r="Q291" s="139">
        <f>MATCH(A291+1,Storage!A:A)-2</f>
        <v>22</v>
      </c>
      <c r="R291" s="139" t="str">
        <f t="shared" si="4"/>
        <v>Storage!P22:B18</v>
      </c>
      <c r="S291" s="7"/>
      <c r="T291" s="7"/>
      <c r="U291" s="7"/>
      <c r="V291" s="7"/>
      <c r="W291" s="7"/>
      <c r="X291" s="7"/>
      <c r="Y291" s="7"/>
      <c r="Z291" s="7"/>
      <c r="AA291" s="7"/>
      <c r="AB291" s="7"/>
    </row>
    <row r="292" spans="1:28" ht="15" x14ac:dyDescent="0.25">
      <c r="A292" s="17">
        <f t="shared" si="5"/>
        <v>1974</v>
      </c>
      <c r="B292" s="14" t="str">
        <f t="shared" si="8"/>
        <v>Jan</v>
      </c>
      <c r="C292" s="99">
        <f ca="1">HLOOKUP($O292,INDIRECT(R292),C$229,FALSE)</f>
        <v>21573444000</v>
      </c>
      <c r="D292" s="99">
        <f ca="1">C292/$T$230</f>
        <v>66206.390376398122</v>
      </c>
      <c r="E292" s="99">
        <f ca="1">HLOOKUP($O292,INDIRECT(R292),E$229,FALSE)</f>
        <v>40768890000</v>
      </c>
      <c r="F292" s="99">
        <f ca="1">E292/$T$230</f>
        <v>125114.98148151189</v>
      </c>
      <c r="G292" s="99">
        <f ca="1">HLOOKUP($O292,INDIRECT(R292),G$229,FALSE)</f>
        <v>836053000</v>
      </c>
      <c r="H292" s="99">
        <f ca="1">G292/$T$230</f>
        <v>2565.7494136475743</v>
      </c>
      <c r="I292" s="95" t="str">
        <f t="shared" si="1"/>
        <v/>
      </c>
      <c r="J292" s="100">
        <f ca="1">IF(AND(I292="",NOT(K292="")),D292,"")</f>
        <v>66206.390376398122</v>
      </c>
      <c r="K292" s="97">
        <f t="shared" si="2"/>
        <v>27030</v>
      </c>
      <c r="N292" s="140">
        <f t="shared" si="6"/>
        <v>51915.630000000005</v>
      </c>
      <c r="O292" s="139" t="str">
        <f t="shared" si="3"/>
        <v>1974Jan</v>
      </c>
      <c r="P292" s="139">
        <f>MATCH(A292,Storage!A:A)-1</f>
        <v>23</v>
      </c>
      <c r="Q292" s="139">
        <f>MATCH(A292+1,Storage!A:A)-2</f>
        <v>27</v>
      </c>
      <c r="R292" s="139" t="str">
        <f t="shared" si="4"/>
        <v>Storage!P27:B23</v>
      </c>
      <c r="S292" s="7"/>
      <c r="T292" s="7"/>
      <c r="U292" s="7"/>
      <c r="V292" s="7"/>
      <c r="W292" s="7"/>
      <c r="X292" s="7"/>
      <c r="Y292" s="7"/>
      <c r="Z292" s="7"/>
      <c r="AA292" s="7"/>
      <c r="AB292" s="7"/>
    </row>
    <row r="293" spans="1:28" ht="15" x14ac:dyDescent="0.25">
      <c r="A293" s="17">
        <f t="shared" si="5"/>
        <v>1974</v>
      </c>
      <c r="B293" s="14" t="str">
        <f t="shared" si="8"/>
        <v>Feb</v>
      </c>
      <c r="C293" s="99">
        <f ca="1">HLOOKUP($O293,INDIRECT(R293),C$229,FALSE)</f>
        <v>21012383000</v>
      </c>
      <c r="D293" s="99">
        <f ca="1">C293/$T$230</f>
        <v>64484.559425763982</v>
      </c>
      <c r="E293" s="99">
        <f ca="1">HLOOKUP($O293,INDIRECT(R293),E$229,FALSE)</f>
        <v>40768890000</v>
      </c>
      <c r="F293" s="99">
        <f ca="1">E293/$T$230</f>
        <v>125114.98148151189</v>
      </c>
      <c r="G293" s="99">
        <f ca="1">HLOOKUP($O293,INDIRECT(R293),G$229,FALSE)</f>
        <v>743575000</v>
      </c>
      <c r="H293" s="99">
        <f ca="1">G293/$T$230</f>
        <v>2281.9451879880762</v>
      </c>
      <c r="I293" s="95" t="str">
        <f t="shared" si="1"/>
        <v/>
      </c>
      <c r="J293" s="100">
        <f ca="1">IF(AND(I293="",NOT(K293="")),D293,"")</f>
        <v>64484.559425763982</v>
      </c>
      <c r="K293" s="97">
        <f t="shared" si="2"/>
        <v>27061</v>
      </c>
      <c r="N293" s="140">
        <f t="shared" si="6"/>
        <v>51915.630000000005</v>
      </c>
      <c r="O293" s="139" t="str">
        <f t="shared" si="3"/>
        <v>1974Feb</v>
      </c>
      <c r="P293" s="139">
        <f>MATCH(A293,Storage!A:A)-1</f>
        <v>23</v>
      </c>
      <c r="Q293" s="139">
        <f>MATCH(A293+1,Storage!A:A)-2</f>
        <v>27</v>
      </c>
      <c r="R293" s="139" t="str">
        <f t="shared" si="4"/>
        <v>Storage!P27:B23</v>
      </c>
      <c r="S293" s="7"/>
      <c r="T293" s="7"/>
      <c r="U293" s="7"/>
      <c r="V293" s="7"/>
      <c r="W293" s="7"/>
      <c r="X293" s="7"/>
      <c r="Y293" s="7"/>
      <c r="Z293" s="7"/>
      <c r="AA293" s="7"/>
      <c r="AB293" s="7"/>
    </row>
    <row r="294" spans="1:28" ht="15" x14ac:dyDescent="0.25">
      <c r="A294" s="17">
        <f t="shared" si="5"/>
        <v>1974</v>
      </c>
      <c r="B294" s="14" t="str">
        <f t="shared" si="8"/>
        <v>Mar</v>
      </c>
      <c r="C294" s="99">
        <f ca="1">HLOOKUP($O294,INDIRECT(R294),C$229,FALSE)</f>
        <v>20273153000</v>
      </c>
      <c r="D294" s="99">
        <f ca="1">C294/$T$230</f>
        <v>62215.948537398421</v>
      </c>
      <c r="E294" s="99">
        <f ca="1">HLOOKUP($O294,INDIRECT(R294),E$229,FALSE)</f>
        <v>40768890000</v>
      </c>
      <c r="F294" s="99">
        <f ca="1">E294/$T$230</f>
        <v>125114.98148151189</v>
      </c>
      <c r="G294" s="99">
        <f ca="1">HLOOKUP($O294,INDIRECT(R294),G$229,FALSE)</f>
        <v>908079000</v>
      </c>
      <c r="H294" s="99">
        <f ca="1">G294/$T$230</f>
        <v>2786.7888301288021</v>
      </c>
      <c r="I294" s="95" t="str">
        <f t="shared" si="1"/>
        <v/>
      </c>
      <c r="J294" s="100">
        <f ca="1">IF(AND(I294="",NOT(K294="")),D294,"")</f>
        <v>62215.948537398421</v>
      </c>
      <c r="K294" s="97">
        <f t="shared" si="2"/>
        <v>27089</v>
      </c>
      <c r="N294" s="140">
        <f t="shared" si="6"/>
        <v>51915.630000000005</v>
      </c>
      <c r="O294" s="139" t="str">
        <f t="shared" si="3"/>
        <v>1974Mar</v>
      </c>
      <c r="P294" s="139">
        <f>MATCH(A294,Storage!A:A)-1</f>
        <v>23</v>
      </c>
      <c r="Q294" s="139">
        <f>MATCH(A294+1,Storage!A:A)-2</f>
        <v>27</v>
      </c>
      <c r="R294" s="139" t="str">
        <f t="shared" si="4"/>
        <v>Storage!P27:B23</v>
      </c>
      <c r="S294" s="7"/>
      <c r="T294" s="7"/>
      <c r="U294" s="7"/>
      <c r="V294" s="7"/>
      <c r="W294" s="7"/>
      <c r="X294" s="7"/>
      <c r="Y294" s="7"/>
      <c r="Z294" s="7"/>
      <c r="AA294" s="7"/>
      <c r="AB294" s="7"/>
    </row>
    <row r="295" spans="1:28" ht="15" x14ac:dyDescent="0.25">
      <c r="A295" s="17">
        <f t="shared" si="5"/>
        <v>1974</v>
      </c>
      <c r="B295" s="14" t="str">
        <f t="shared" si="8"/>
        <v>Apr</v>
      </c>
      <c r="C295" s="99">
        <f ca="1">HLOOKUP($O295,INDIRECT(R295),C$229,FALSE)</f>
        <v>19370600000</v>
      </c>
      <c r="D295" s="99">
        <f ca="1">C295/$T$230</f>
        <v>59446.11835852715</v>
      </c>
      <c r="E295" s="99">
        <f ca="1">HLOOKUP($O295,INDIRECT(R295),E$229,FALSE)</f>
        <v>40768890000</v>
      </c>
      <c r="F295" s="99">
        <f ca="1">E295/$T$230</f>
        <v>125114.98148151189</v>
      </c>
      <c r="G295" s="99">
        <f ca="1">HLOOKUP($O295,INDIRECT(R295),G$229,FALSE)</f>
        <v>1169946000</v>
      </c>
      <c r="H295" s="99">
        <f ca="1">G295/$T$230</f>
        <v>3590.4281947428271</v>
      </c>
      <c r="I295" s="95" t="str">
        <f t="shared" si="1"/>
        <v/>
      </c>
      <c r="J295" s="100">
        <f ca="1">IF(AND(I295="",NOT(K295="")),D295,"")</f>
        <v>59446.11835852715</v>
      </c>
      <c r="K295" s="97">
        <f t="shared" si="2"/>
        <v>27120</v>
      </c>
      <c r="N295" s="140">
        <f t="shared" si="6"/>
        <v>51915.630000000005</v>
      </c>
      <c r="O295" s="139" t="str">
        <f t="shared" si="3"/>
        <v>1974Apr</v>
      </c>
      <c r="P295" s="139">
        <f>MATCH(A295,Storage!A:A)-1</f>
        <v>23</v>
      </c>
      <c r="Q295" s="139">
        <f>MATCH(A295+1,Storage!A:A)-2</f>
        <v>27</v>
      </c>
      <c r="R295" s="139" t="str">
        <f t="shared" si="4"/>
        <v>Storage!P27:B23</v>
      </c>
      <c r="S295" s="7"/>
      <c r="T295" s="7"/>
      <c r="U295" s="7"/>
      <c r="V295" s="7"/>
      <c r="W295" s="7"/>
      <c r="X295" s="7"/>
      <c r="Y295" s="7"/>
      <c r="Z295" s="7"/>
      <c r="AA295" s="7"/>
      <c r="AB295" s="7"/>
    </row>
    <row r="296" spans="1:28" ht="15" x14ac:dyDescent="0.25">
      <c r="A296" s="17">
        <f t="shared" si="5"/>
        <v>1974</v>
      </c>
      <c r="B296" s="14" t="str">
        <f t="shared" si="8"/>
        <v>May</v>
      </c>
      <c r="C296" s="99">
        <f ca="1">HLOOKUP($O296,INDIRECT(R296),C$229,FALSE)</f>
        <v>20314933000</v>
      </c>
      <c r="D296" s="99">
        <f ca="1">C296/$T$230</f>
        <v>62344.166497865277</v>
      </c>
      <c r="E296" s="99">
        <f ca="1">HLOOKUP($O296,INDIRECT(R296),E$229,FALSE)</f>
        <v>40768890000</v>
      </c>
      <c r="F296" s="99">
        <f ca="1">E296/$T$230</f>
        <v>125114.98148151189</v>
      </c>
      <c r="G296" s="99">
        <f ca="1">HLOOKUP($O296,INDIRECT(R296),G$229,FALSE)</f>
        <v>1884001000</v>
      </c>
      <c r="H296" s="99">
        <f ca="1">G296/$T$230</f>
        <v>5781.7799362737096</v>
      </c>
      <c r="I296" s="95" t="str">
        <f t="shared" si="1"/>
        <v/>
      </c>
      <c r="J296" s="100">
        <f ca="1">IF(AND(I296="",NOT(K296="")),D296,"")</f>
        <v>62344.166497865277</v>
      </c>
      <c r="K296" s="97">
        <f t="shared" si="2"/>
        <v>27150</v>
      </c>
      <c r="N296" s="140">
        <f t="shared" si="6"/>
        <v>51915.630000000005</v>
      </c>
      <c r="O296" s="139" t="str">
        <f t="shared" si="3"/>
        <v>1974May</v>
      </c>
      <c r="P296" s="139">
        <f>MATCH(A296,Storage!A:A)-1</f>
        <v>23</v>
      </c>
      <c r="Q296" s="139">
        <f>MATCH(A296+1,Storage!A:A)-2</f>
        <v>27</v>
      </c>
      <c r="R296" s="139" t="str">
        <f t="shared" si="4"/>
        <v>Storage!P27:B23</v>
      </c>
      <c r="S296" s="7"/>
      <c r="T296" s="7"/>
      <c r="U296" s="7"/>
      <c r="V296" s="7"/>
      <c r="W296" s="7"/>
      <c r="X296" s="7"/>
      <c r="Y296" s="7"/>
      <c r="Z296" s="7"/>
      <c r="AA296" s="7"/>
      <c r="AB296" s="7"/>
    </row>
    <row r="297" spans="1:28" ht="15" x14ac:dyDescent="0.25">
      <c r="A297" s="17">
        <f t="shared" si="5"/>
        <v>1974</v>
      </c>
      <c r="B297" s="14" t="str">
        <f t="shared" si="8"/>
        <v>Jun</v>
      </c>
      <c r="C297" s="99">
        <f ca="1">HLOOKUP($O297,INDIRECT(R297),C$229,FALSE)</f>
        <v>24100586000</v>
      </c>
      <c r="D297" s="99">
        <f ca="1">C297/$T$230</f>
        <v>73961.895236382072</v>
      </c>
      <c r="E297" s="99">
        <f ca="1">HLOOKUP($O297,INDIRECT(R297),E$229,FALSE)</f>
        <v>40768890000</v>
      </c>
      <c r="F297" s="99">
        <f ca="1">E297/$T$230</f>
        <v>125114.98148151189</v>
      </c>
      <c r="G297" s="99">
        <f ca="1">HLOOKUP($O297,INDIRECT(R297),G$229,FALSE)</f>
        <v>2107141000</v>
      </c>
      <c r="H297" s="99">
        <f ca="1">G297/$T$230</f>
        <v>6466.5706423190431</v>
      </c>
      <c r="I297" s="95" t="str">
        <f t="shared" si="1"/>
        <v/>
      </c>
      <c r="J297" s="100">
        <f ca="1">IF(AND(I297="",NOT(K297="")),D297,"")</f>
        <v>73961.895236382072</v>
      </c>
      <c r="K297" s="97">
        <f t="shared" si="2"/>
        <v>27181</v>
      </c>
      <c r="N297" s="140">
        <f t="shared" ref="N297:N360" si="9">IF(K297="","",$G$181)</f>
        <v>51915.630000000005</v>
      </c>
      <c r="O297" s="139" t="str">
        <f t="shared" si="3"/>
        <v>1974Jun</v>
      </c>
      <c r="P297" s="139">
        <f>MATCH(A297,Storage!A:A)-1</f>
        <v>23</v>
      </c>
      <c r="Q297" s="139">
        <f>MATCH(A297+1,Storage!A:A)-2</f>
        <v>27</v>
      </c>
      <c r="R297" s="139" t="str">
        <f t="shared" si="4"/>
        <v>Storage!P27:B23</v>
      </c>
      <c r="S297" s="7"/>
      <c r="T297" s="7"/>
      <c r="U297" s="7"/>
      <c r="V297" s="7"/>
      <c r="W297" s="7"/>
      <c r="X297" s="7"/>
      <c r="Y297" s="7"/>
      <c r="Z297" s="7"/>
      <c r="AA297" s="7"/>
      <c r="AB297" s="7"/>
    </row>
    <row r="298" spans="1:28" ht="15" x14ac:dyDescent="0.25">
      <c r="A298" s="17">
        <f t="shared" si="5"/>
        <v>1974</v>
      </c>
      <c r="B298" s="14" t="str">
        <f t="shared" si="8"/>
        <v>Jul</v>
      </c>
      <c r="C298" s="99">
        <f ca="1">HLOOKUP($O298,INDIRECT(R298),C$229,FALSE)</f>
        <v>23502015000</v>
      </c>
      <c r="D298" s="99">
        <f ca="1">C298/$T$230</f>
        <v>72124.95045862702</v>
      </c>
      <c r="E298" s="99">
        <f ca="1">HLOOKUP($O298,INDIRECT(R298),E$229,FALSE)</f>
        <v>40768890000</v>
      </c>
      <c r="F298" s="99">
        <f ca="1">E298/$T$230</f>
        <v>125114.98148151189</v>
      </c>
      <c r="G298" s="99">
        <f ca="1">HLOOKUP($O298,INDIRECT(R298),G$229,FALSE)</f>
        <v>2234454000</v>
      </c>
      <c r="H298" s="99">
        <f ca="1">G298/$T$230</f>
        <v>6857.2794312351934</v>
      </c>
      <c r="I298" s="95" t="str">
        <f t="shared" si="1"/>
        <v/>
      </c>
      <c r="J298" s="100">
        <f ca="1">IF(AND(I298="",NOT(K298="")),D298,"")</f>
        <v>72124.95045862702</v>
      </c>
      <c r="K298" s="97">
        <f t="shared" si="2"/>
        <v>27211</v>
      </c>
      <c r="N298" s="140">
        <f t="shared" si="9"/>
        <v>51915.630000000005</v>
      </c>
      <c r="O298" s="139" t="str">
        <f t="shared" si="3"/>
        <v>1974Jul</v>
      </c>
      <c r="P298" s="139">
        <f>MATCH(A298,Storage!A:A)-1</f>
        <v>23</v>
      </c>
      <c r="Q298" s="139">
        <f>MATCH(A298+1,Storage!A:A)-2</f>
        <v>27</v>
      </c>
      <c r="R298" s="139" t="str">
        <f t="shared" si="4"/>
        <v>Storage!P27:B23</v>
      </c>
      <c r="S298" s="7"/>
      <c r="T298" s="7"/>
      <c r="U298" s="7"/>
      <c r="V298" s="7"/>
      <c r="W298" s="7"/>
      <c r="X298" s="7"/>
      <c r="Y298" s="7"/>
      <c r="Z298" s="7"/>
      <c r="AA298" s="7"/>
      <c r="AB298" s="7"/>
    </row>
    <row r="299" spans="1:28" ht="15" x14ac:dyDescent="0.25">
      <c r="A299" s="17">
        <f t="shared" si="5"/>
        <v>1974</v>
      </c>
      <c r="B299" s="14" t="str">
        <f t="shared" si="8"/>
        <v>Aug</v>
      </c>
      <c r="C299" s="99">
        <f ca="1">HLOOKUP($O299,INDIRECT(R299),C$229,FALSE)</f>
        <v>22026417000</v>
      </c>
      <c r="D299" s="99">
        <f ca="1">C299/$T$230</f>
        <v>67596.51182700973</v>
      </c>
      <c r="E299" s="99">
        <f ca="1">HLOOKUP($O299,INDIRECT(R299),E$229,FALSE)</f>
        <v>40768890000</v>
      </c>
      <c r="F299" s="99">
        <f ca="1">E299/$T$230</f>
        <v>125114.98148151189</v>
      </c>
      <c r="G299" s="99">
        <f ca="1">HLOOKUP($O299,INDIRECT(R299),G$229,FALSE)</f>
        <v>2158942000</v>
      </c>
      <c r="H299" s="99">
        <f ca="1">G299/$T$230</f>
        <v>6625.5418862190809</v>
      </c>
      <c r="I299" s="95" t="str">
        <f t="shared" si="1"/>
        <v/>
      </c>
      <c r="J299" s="100">
        <f ca="1">IF(AND(I299="",NOT(K299="")),D299,"")</f>
        <v>67596.51182700973</v>
      </c>
      <c r="K299" s="97">
        <f t="shared" si="2"/>
        <v>27242</v>
      </c>
      <c r="N299" s="140">
        <f t="shared" si="9"/>
        <v>51915.630000000005</v>
      </c>
      <c r="O299" s="139" t="str">
        <f t="shared" si="3"/>
        <v>1974Aug</v>
      </c>
      <c r="P299" s="139">
        <f>MATCH(A299,Storage!A:A)-1</f>
        <v>23</v>
      </c>
      <c r="Q299" s="139">
        <f>MATCH(A299+1,Storage!A:A)-2</f>
        <v>27</v>
      </c>
      <c r="R299" s="139" t="str">
        <f t="shared" si="4"/>
        <v>Storage!P27:B23</v>
      </c>
      <c r="S299" s="7"/>
      <c r="T299" s="7"/>
      <c r="U299" s="7"/>
      <c r="V299" s="7"/>
      <c r="W299" s="7"/>
      <c r="X299" s="7"/>
      <c r="Y299" s="7"/>
      <c r="Z299" s="7"/>
      <c r="AA299" s="7"/>
      <c r="AB299" s="7"/>
    </row>
    <row r="300" spans="1:28" ht="15" x14ac:dyDescent="0.25">
      <c r="A300" s="17">
        <f t="shared" si="5"/>
        <v>1974</v>
      </c>
      <c r="B300" s="14" t="str">
        <f t="shared" si="8"/>
        <v>Sep</v>
      </c>
      <c r="C300" s="99">
        <f ca="1">HLOOKUP($O300,INDIRECT(R300),C$229,FALSE)</f>
        <v>20495373000</v>
      </c>
      <c r="D300" s="99">
        <f ca="1">C300/$T$230</f>
        <v>62897.915870451186</v>
      </c>
      <c r="E300" s="99">
        <f ca="1">HLOOKUP($O300,INDIRECT(R300),E$229,FALSE)</f>
        <v>40768890000</v>
      </c>
      <c r="F300" s="99">
        <f ca="1">E300/$T$230</f>
        <v>125114.98148151189</v>
      </c>
      <c r="G300" s="99">
        <f ca="1">HLOOKUP($O300,INDIRECT(R300),G$229,FALSE)</f>
        <v>1573473000</v>
      </c>
      <c r="H300" s="99">
        <f ca="1">G300/$T$230</f>
        <v>4828.8056225386308</v>
      </c>
      <c r="I300" s="95" t="str">
        <f t="shared" si="1"/>
        <v/>
      </c>
      <c r="J300" s="100">
        <f ca="1">IF(AND(I300="",NOT(K300="")),D300,"")</f>
        <v>62897.915870451186</v>
      </c>
      <c r="K300" s="97">
        <f t="shared" si="2"/>
        <v>27273</v>
      </c>
      <c r="N300" s="140">
        <f t="shared" si="9"/>
        <v>51915.630000000005</v>
      </c>
      <c r="O300" s="139" t="str">
        <f t="shared" si="3"/>
        <v>1974Sep</v>
      </c>
      <c r="P300" s="139">
        <f>MATCH(A300,Storage!A:A)-1</f>
        <v>23</v>
      </c>
      <c r="Q300" s="139">
        <f>MATCH(A300+1,Storage!A:A)-2</f>
        <v>27</v>
      </c>
      <c r="R300" s="139" t="str">
        <f t="shared" si="4"/>
        <v>Storage!P27:B23</v>
      </c>
      <c r="S300" s="7"/>
      <c r="T300" s="7"/>
      <c r="U300" s="7"/>
      <c r="V300" s="7"/>
      <c r="W300" s="7"/>
      <c r="X300" s="7"/>
      <c r="Y300" s="7"/>
      <c r="Z300" s="7"/>
      <c r="AA300" s="7"/>
      <c r="AB300" s="7"/>
    </row>
    <row r="301" spans="1:28" ht="15" x14ac:dyDescent="0.25">
      <c r="A301" s="17">
        <f t="shared" si="5"/>
        <v>1974</v>
      </c>
      <c r="B301" s="14" t="str">
        <f t="shared" si="8"/>
        <v>Oct</v>
      </c>
      <c r="C301" s="99">
        <f ca="1">HLOOKUP($O301,INDIRECT(R301),C$229,FALSE)</f>
        <v>19656860000</v>
      </c>
      <c r="D301" s="99">
        <f ca="1">C301/$T$230</f>
        <v>60324.61700293218</v>
      </c>
      <c r="E301" s="99">
        <f ca="1">HLOOKUP($O301,INDIRECT(R301),E$229,FALSE)</f>
        <v>40768890000</v>
      </c>
      <c r="F301" s="99">
        <f ca="1">E301/$T$230</f>
        <v>125114.98148151189</v>
      </c>
      <c r="G301" s="99">
        <f ca="1">HLOOKUP($O301,INDIRECT(R301),G$229,FALSE)</f>
        <v>1163615000</v>
      </c>
      <c r="H301" s="99">
        <f ca="1">G301/$T$230</f>
        <v>3570.9990921167941</v>
      </c>
      <c r="I301" s="95" t="str">
        <f t="shared" si="1"/>
        <v/>
      </c>
      <c r="J301" s="100">
        <f ca="1">IF(AND(I301="",NOT(K301="")),D301,"")</f>
        <v>60324.61700293218</v>
      </c>
      <c r="K301" s="97">
        <f t="shared" si="2"/>
        <v>27303</v>
      </c>
      <c r="N301" s="140">
        <f t="shared" si="9"/>
        <v>51915.630000000005</v>
      </c>
      <c r="O301" s="139" t="str">
        <f t="shared" si="3"/>
        <v>1974Oct</v>
      </c>
      <c r="P301" s="139">
        <f>MATCH(A301,Storage!A:A)-1</f>
        <v>23</v>
      </c>
      <c r="Q301" s="139">
        <f>MATCH(A301+1,Storage!A:A)-2</f>
        <v>27</v>
      </c>
      <c r="R301" s="139" t="str">
        <f t="shared" si="4"/>
        <v>Storage!P27:B23</v>
      </c>
      <c r="S301" s="7"/>
      <c r="T301" s="7"/>
      <c r="U301" s="7"/>
      <c r="V301" s="7"/>
      <c r="W301" s="7"/>
      <c r="X301" s="7"/>
      <c r="Y301" s="7"/>
      <c r="Z301" s="7"/>
      <c r="AA301" s="7"/>
      <c r="AB301" s="7"/>
    </row>
    <row r="302" spans="1:28" ht="15" x14ac:dyDescent="0.25">
      <c r="A302" s="17">
        <f t="shared" si="5"/>
        <v>1974</v>
      </c>
      <c r="B302" s="14" t="str">
        <f t="shared" si="8"/>
        <v>Nov</v>
      </c>
      <c r="C302" s="99">
        <f ca="1">HLOOKUP($O302,INDIRECT(R302),C$229,FALSE)</f>
        <v>19101246000</v>
      </c>
      <c r="D302" s="99">
        <f ca="1">C302/$T$230</f>
        <v>58619.502261744259</v>
      </c>
      <c r="E302" s="99">
        <f ca="1">HLOOKUP($O302,INDIRECT(R302),E$229,FALSE)</f>
        <v>40768890000</v>
      </c>
      <c r="F302" s="99">
        <f ca="1">E302/$T$230</f>
        <v>125114.98148151189</v>
      </c>
      <c r="G302" s="99">
        <f ca="1">HLOOKUP($O302,INDIRECT(R302),G$229,FALSE)</f>
        <v>821932000</v>
      </c>
      <c r="H302" s="99">
        <f ca="1">G302/$T$230</f>
        <v>2522.4137070953375</v>
      </c>
      <c r="I302" s="95" t="str">
        <f t="shared" si="1"/>
        <v/>
      </c>
      <c r="J302" s="100">
        <f ca="1">IF(AND(I302="",NOT(K302="")),D302,"")</f>
        <v>58619.502261744259</v>
      </c>
      <c r="K302" s="97">
        <f t="shared" si="2"/>
        <v>27334</v>
      </c>
      <c r="N302" s="140">
        <f t="shared" si="9"/>
        <v>51915.630000000005</v>
      </c>
      <c r="O302" s="139" t="str">
        <f t="shared" si="3"/>
        <v>1974Nov</v>
      </c>
      <c r="P302" s="139">
        <f>MATCH(A302,Storage!A:A)-1</f>
        <v>23</v>
      </c>
      <c r="Q302" s="139">
        <f>MATCH(A302+1,Storage!A:A)-2</f>
        <v>27</v>
      </c>
      <c r="R302" s="139" t="str">
        <f t="shared" si="4"/>
        <v>Storage!P27:B23</v>
      </c>
      <c r="S302" s="7"/>
      <c r="T302" s="7"/>
      <c r="U302" s="7"/>
      <c r="V302" s="7"/>
      <c r="W302" s="7"/>
      <c r="X302" s="7"/>
      <c r="Y302" s="7"/>
      <c r="Z302" s="7"/>
      <c r="AA302" s="7"/>
      <c r="AB302" s="7"/>
    </row>
    <row r="303" spans="1:28" ht="15" x14ac:dyDescent="0.25">
      <c r="A303" s="17">
        <f t="shared" si="5"/>
        <v>1974</v>
      </c>
      <c r="B303" s="14" t="str">
        <f t="shared" si="8"/>
        <v>Dec</v>
      </c>
      <c r="C303" s="99">
        <f ca="1">HLOOKUP($O303,INDIRECT(R303),C$229,FALSE)</f>
        <v>18391666000</v>
      </c>
      <c r="D303" s="99">
        <f ca="1">C303/$T$230</f>
        <v>56441.883774715272</v>
      </c>
      <c r="E303" s="99">
        <f ca="1">HLOOKUP($O303,INDIRECT(R303),E$229,FALSE)</f>
        <v>40768890000</v>
      </c>
      <c r="F303" s="99">
        <f ca="1">E303/$T$230</f>
        <v>125114.98148151189</v>
      </c>
      <c r="G303" s="99">
        <f ca="1">HLOOKUP($O303,INDIRECT(R303),G$229,FALSE)</f>
        <v>779123000</v>
      </c>
      <c r="H303" s="99">
        <f ca="1">G303/$T$230</f>
        <v>2391.0378653139683</v>
      </c>
      <c r="I303" s="95" t="str">
        <f t="shared" si="1"/>
        <v/>
      </c>
      <c r="J303" s="100">
        <f ca="1">IF(AND(I303="",NOT(K303="")),D303,"")</f>
        <v>56441.883774715272</v>
      </c>
      <c r="K303" s="97">
        <f t="shared" si="2"/>
        <v>27364</v>
      </c>
      <c r="N303" s="140">
        <f t="shared" si="9"/>
        <v>51915.630000000005</v>
      </c>
      <c r="O303" s="139" t="str">
        <f t="shared" si="3"/>
        <v>1974Dec</v>
      </c>
      <c r="P303" s="139">
        <f>MATCH(A303,Storage!A:A)-1</f>
        <v>23</v>
      </c>
      <c r="Q303" s="139">
        <f>MATCH(A303+1,Storage!A:A)-2</f>
        <v>27</v>
      </c>
      <c r="R303" s="139" t="str">
        <f t="shared" si="4"/>
        <v>Storage!P27:B23</v>
      </c>
      <c r="S303" s="7"/>
      <c r="T303" s="7"/>
      <c r="U303" s="7"/>
      <c r="V303" s="7"/>
      <c r="W303" s="7"/>
      <c r="X303" s="7"/>
      <c r="Y303" s="7"/>
      <c r="Z303" s="7"/>
      <c r="AA303" s="7"/>
      <c r="AB303" s="7"/>
    </row>
    <row r="304" spans="1:28" ht="15" x14ac:dyDescent="0.25">
      <c r="A304" s="17">
        <f t="shared" si="5"/>
        <v>1974</v>
      </c>
      <c r="B304" s="14" t="str">
        <f t="shared" si="8"/>
        <v>(YE)&amp; Min Sto</v>
      </c>
      <c r="C304" s="99">
        <f ca="1">HLOOKUP($O304,INDIRECT(R304),C$229,FALSE)</f>
        <v>18391666000</v>
      </c>
      <c r="D304" s="99">
        <f ca="1">C304/$T$230</f>
        <v>56441.883774715272</v>
      </c>
      <c r="E304" s="99">
        <f ca="1">HLOOKUP($O304,INDIRECT(R304),E$229,FALSE)</f>
        <v>40768890000</v>
      </c>
      <c r="F304" s="99">
        <f ca="1">E304/$T$230</f>
        <v>125114.98148151189</v>
      </c>
      <c r="G304" s="99">
        <f ca="1">HLOOKUP($O304,INDIRECT(R304),G$229,FALSE)</f>
        <v>16380334000</v>
      </c>
      <c r="H304" s="99">
        <f ca="1">G304/$T$230</f>
        <v>50269.339809619036</v>
      </c>
      <c r="I304" s="100">
        <f ca="1">IF(B303="Dec",H304,"")</f>
        <v>50269.339809619036</v>
      </c>
      <c r="J304" s="95" t="str">
        <f ca="1">IF(AND(I304="",NOT(K304="")),D304,"")</f>
        <v/>
      </c>
      <c r="K304" s="97">
        <f ca="1">IFERROR(IF(I304="", DATEVALUE(CONCATENATE(B304,"-",A304)),K303),"")</f>
        <v>27364</v>
      </c>
      <c r="N304" s="140">
        <f ca="1">IF(K304="","",$G$181)</f>
        <v>51915.630000000005</v>
      </c>
      <c r="O304" s="139" t="str">
        <f t="shared" si="3"/>
        <v>1974(YE)&amp; Min Sto</v>
      </c>
      <c r="P304" s="139">
        <f>MATCH(A304,Storage!A:A)-1</f>
        <v>23</v>
      </c>
      <c r="Q304" s="139">
        <f>MATCH(A304+1,Storage!A:A)-2</f>
        <v>27</v>
      </c>
      <c r="R304" s="139" t="str">
        <f t="shared" si="4"/>
        <v>Storage!P27:B23</v>
      </c>
      <c r="S304" s="7"/>
      <c r="T304" s="7"/>
      <c r="U304" s="7"/>
      <c r="V304" s="7"/>
      <c r="W304" s="7"/>
      <c r="X304" s="7"/>
      <c r="Y304" s="7"/>
      <c r="Z304" s="7"/>
      <c r="AA304" s="7"/>
      <c r="AB304" s="7"/>
    </row>
    <row r="305" spans="1:28" ht="15" x14ac:dyDescent="0.25">
      <c r="A305" s="17">
        <f t="shared" si="5"/>
        <v>1974</v>
      </c>
      <c r="B305" s="14" t="str">
        <f t="shared" si="8"/>
        <v>Avg</v>
      </c>
      <c r="C305" s="99">
        <f ca="1">HLOOKUP($O305,INDIRECT(R305),C$229,FALSE)</f>
        <v>20818223000</v>
      </c>
      <c r="D305" s="99">
        <f ca="1">C305/$T$230</f>
        <v>63888.704968984559</v>
      </c>
      <c r="E305" s="99">
        <f ca="1">HLOOKUP($O305,INDIRECT(R305),E$229,FALSE)</f>
        <v>0</v>
      </c>
      <c r="F305" s="99">
        <f ca="1">E305/$T$230</f>
        <v>0</v>
      </c>
      <c r="G305" s="99">
        <f ca="1">HLOOKUP($O305,INDIRECT(R305),G$229,FALSE)</f>
        <v>0</v>
      </c>
      <c r="H305" s="99">
        <f ca="1">G305/$T$230</f>
        <v>0</v>
      </c>
      <c r="I305" s="95" t="str">
        <f t="shared" si="1"/>
        <v/>
      </c>
      <c r="J305" s="95" t="str">
        <f t="shared" si="7"/>
        <v/>
      </c>
      <c r="K305" s="97" t="str">
        <f t="shared" si="2"/>
        <v/>
      </c>
      <c r="N305" s="140" t="str">
        <f t="shared" si="9"/>
        <v/>
      </c>
      <c r="O305" s="139" t="str">
        <f t="shared" si="3"/>
        <v>1974Avg</v>
      </c>
      <c r="P305" s="139">
        <f>MATCH(A305,Storage!A:A)-1</f>
        <v>23</v>
      </c>
      <c r="Q305" s="139">
        <f>MATCH(A305+1,Storage!A:A)-2</f>
        <v>27</v>
      </c>
      <c r="R305" s="139" t="str">
        <f t="shared" si="4"/>
        <v>Storage!P27:B23</v>
      </c>
      <c r="S305" s="7"/>
      <c r="T305" s="7"/>
      <c r="U305" s="7"/>
      <c r="V305" s="7"/>
      <c r="W305" s="7"/>
      <c r="X305" s="7"/>
      <c r="Y305" s="7"/>
      <c r="Z305" s="7"/>
      <c r="AA305" s="7"/>
      <c r="AB305" s="7"/>
    </row>
    <row r="306" spans="1:28" ht="15" x14ac:dyDescent="0.25">
      <c r="A306" s="17">
        <f t="shared" si="5"/>
        <v>1974</v>
      </c>
      <c r="B306" s="14" t="str">
        <f t="shared" si="8"/>
        <v>Max</v>
      </c>
      <c r="C306" s="99">
        <f ca="1">HLOOKUP($O306,INDIRECT(R306),C$229,FALSE)</f>
        <v>24100586000</v>
      </c>
      <c r="D306" s="99">
        <f ca="1">C306/$T$230</f>
        <v>73961.895236382072</v>
      </c>
      <c r="E306" s="99">
        <f ca="1">HLOOKUP($O306,INDIRECT(R306),E$229,FALSE)</f>
        <v>0</v>
      </c>
      <c r="F306" s="99">
        <f ca="1">E306/$T$230</f>
        <v>0</v>
      </c>
      <c r="G306" s="99">
        <f ca="1">HLOOKUP($O306,INDIRECT(R306),G$229,FALSE)</f>
        <v>2234454000</v>
      </c>
      <c r="H306" s="99">
        <f ca="1">G306/$T$230</f>
        <v>6857.2794312351934</v>
      </c>
      <c r="I306" s="95" t="str">
        <f t="shared" si="1"/>
        <v/>
      </c>
      <c r="J306" s="95" t="str">
        <f t="shared" si="7"/>
        <v/>
      </c>
      <c r="K306" s="97" t="str">
        <f t="shared" si="2"/>
        <v/>
      </c>
      <c r="N306" s="140" t="str">
        <f t="shared" si="9"/>
        <v/>
      </c>
      <c r="O306" s="139" t="str">
        <f t="shared" si="3"/>
        <v>1974Max</v>
      </c>
      <c r="P306" s="139">
        <f>MATCH(A306,Storage!A:A)-1</f>
        <v>23</v>
      </c>
      <c r="Q306" s="139">
        <f>MATCH(A306+1,Storage!A:A)-2</f>
        <v>27</v>
      </c>
      <c r="R306" s="139" t="str">
        <f t="shared" si="4"/>
        <v>Storage!P27:B23</v>
      </c>
      <c r="S306" s="7"/>
      <c r="T306" s="7"/>
      <c r="U306" s="7"/>
      <c r="V306" s="7"/>
      <c r="W306" s="7"/>
      <c r="X306" s="7"/>
      <c r="Y306" s="7"/>
      <c r="Z306" s="7"/>
      <c r="AA306" s="7"/>
      <c r="AB306" s="7"/>
    </row>
    <row r="307" spans="1:28" ht="15" x14ac:dyDescent="0.25">
      <c r="A307" s="17">
        <f t="shared" si="5"/>
        <v>1975</v>
      </c>
      <c r="B307" s="14" t="str">
        <f t="shared" si="8"/>
        <v>Jan</v>
      </c>
      <c r="C307" s="99">
        <f ca="1">HLOOKUP($O307,INDIRECT(R307),C$229,FALSE)</f>
        <v>17552640000</v>
      </c>
      <c r="D307" s="99">
        <f ca="1">C307/$T$230</f>
        <v>53867.010569864542</v>
      </c>
      <c r="E307" s="99">
        <f ca="1">HLOOKUP($O307,INDIRECT(R307),E$229,FALSE)</f>
        <v>40768890000</v>
      </c>
      <c r="F307" s="99">
        <f ca="1">E307/$T$230</f>
        <v>125114.98148151189</v>
      </c>
      <c r="G307" s="99">
        <f ca="1">HLOOKUP($O307,INDIRECT(R307),G$229,FALSE)</f>
        <v>824767000</v>
      </c>
      <c r="H307" s="99">
        <f ca="1">G307/$T$230</f>
        <v>2531.1139923496103</v>
      </c>
      <c r="I307" s="95" t="str">
        <f t="shared" si="1"/>
        <v/>
      </c>
      <c r="J307" s="100">
        <f ca="1">IF(AND(I307="",NOT(K307="")),D307,"")</f>
        <v>53867.010569864542</v>
      </c>
      <c r="K307" s="97">
        <f t="shared" si="2"/>
        <v>27395</v>
      </c>
      <c r="N307" s="140">
        <f t="shared" si="9"/>
        <v>51915.630000000005</v>
      </c>
      <c r="O307" s="139" t="str">
        <f t="shared" si="3"/>
        <v>1975Jan</v>
      </c>
      <c r="P307" s="139">
        <f>MATCH(A307,Storage!A:A)-1</f>
        <v>28</v>
      </c>
      <c r="Q307" s="139">
        <f>MATCH(A307+1,Storage!A:A)-2</f>
        <v>32</v>
      </c>
      <c r="R307" s="139" t="str">
        <f t="shared" si="4"/>
        <v>Storage!P32:B28</v>
      </c>
      <c r="S307" s="7"/>
      <c r="T307" s="7"/>
      <c r="U307" s="7"/>
      <c r="V307" s="7"/>
      <c r="W307" s="7"/>
      <c r="X307" s="7"/>
      <c r="Y307" s="7"/>
      <c r="Z307" s="7"/>
      <c r="AA307" s="7"/>
      <c r="AB307" s="7"/>
    </row>
    <row r="308" spans="1:28" ht="15" x14ac:dyDescent="0.25">
      <c r="A308" s="17">
        <f t="shared" si="5"/>
        <v>1975</v>
      </c>
      <c r="B308" s="14" t="str">
        <f t="shared" si="8"/>
        <v>Feb</v>
      </c>
      <c r="C308" s="99">
        <f ca="1">HLOOKUP($O308,INDIRECT(R308),C$229,FALSE)</f>
        <v>16989133000</v>
      </c>
      <c r="D308" s="99">
        <f ca="1">C308/$T$230</f>
        <v>52137.673129730596</v>
      </c>
      <c r="E308" s="99">
        <f ca="1">HLOOKUP($O308,INDIRECT(R308),E$229,FALSE)</f>
        <v>40768890000</v>
      </c>
      <c r="F308" s="99">
        <f ca="1">E308/$T$230</f>
        <v>125114.98148151189</v>
      </c>
      <c r="G308" s="99">
        <f ca="1">HLOOKUP($O308,INDIRECT(R308),G$229,FALSE)</f>
        <v>725263000</v>
      </c>
      <c r="H308" s="99">
        <f ca="1">G308/$T$230</f>
        <v>2225.7477899012151</v>
      </c>
      <c r="I308" s="95" t="str">
        <f t="shared" si="1"/>
        <v/>
      </c>
      <c r="J308" s="100">
        <f ca="1">IF(AND(I308="",NOT(K308="")),D308,"")</f>
        <v>52137.673129730596</v>
      </c>
      <c r="K308" s="97">
        <f t="shared" si="2"/>
        <v>27426</v>
      </c>
      <c r="N308" s="140">
        <f t="shared" si="9"/>
        <v>51915.630000000005</v>
      </c>
      <c r="O308" s="139" t="str">
        <f t="shared" si="3"/>
        <v>1975Feb</v>
      </c>
      <c r="P308" s="139">
        <f>MATCH(A308,Storage!A:A)-1</f>
        <v>28</v>
      </c>
      <c r="Q308" s="139">
        <f>MATCH(A308+1,Storage!A:A)-2</f>
        <v>32</v>
      </c>
      <c r="R308" s="139" t="str">
        <f t="shared" si="4"/>
        <v>Storage!P32:B28</v>
      </c>
      <c r="S308" s="7"/>
      <c r="T308" s="7"/>
      <c r="U308" s="7"/>
      <c r="V308" s="7"/>
      <c r="W308" s="7"/>
      <c r="X308" s="7"/>
      <c r="Y308" s="7"/>
      <c r="Z308" s="7"/>
      <c r="AA308" s="7"/>
      <c r="AB308" s="7"/>
    </row>
    <row r="309" spans="1:28" ht="15" x14ac:dyDescent="0.25">
      <c r="A309" s="17">
        <f t="shared" si="5"/>
        <v>1975</v>
      </c>
      <c r="B309" s="14" t="str">
        <f t="shared" si="8"/>
        <v>Mar</v>
      </c>
      <c r="C309" s="99">
        <f ca="1">HLOOKUP($O309,INDIRECT(R309),C$229,FALSE)</f>
        <v>16407017000</v>
      </c>
      <c r="D309" s="99">
        <f ca="1">C309/$T$230</f>
        <v>50351.226833054585</v>
      </c>
      <c r="E309" s="99">
        <f ca="1">HLOOKUP($O309,INDIRECT(R309),E$229,FALSE)</f>
        <v>40768890000</v>
      </c>
      <c r="F309" s="99">
        <f ca="1">E309/$T$230</f>
        <v>125114.98148151189</v>
      </c>
      <c r="G309" s="99">
        <f ca="1">HLOOKUP($O309,INDIRECT(R309),G$229,FALSE)</f>
        <v>891576000</v>
      </c>
      <c r="H309" s="99">
        <f ca="1">G309/$T$230</f>
        <v>2736.1430426327634</v>
      </c>
      <c r="I309" s="95" t="str">
        <f t="shared" si="1"/>
        <v/>
      </c>
      <c r="J309" s="100">
        <f ca="1">IF(AND(I309="",NOT(K309="")),D309,"")</f>
        <v>50351.226833054585</v>
      </c>
      <c r="K309" s="97">
        <f t="shared" si="2"/>
        <v>27454</v>
      </c>
      <c r="N309" s="140">
        <f t="shared" si="9"/>
        <v>51915.630000000005</v>
      </c>
      <c r="O309" s="139" t="str">
        <f t="shared" si="3"/>
        <v>1975Mar</v>
      </c>
      <c r="P309" s="139">
        <f>MATCH(A309,Storage!A:A)-1</f>
        <v>28</v>
      </c>
      <c r="Q309" s="139">
        <f>MATCH(A309+1,Storage!A:A)-2</f>
        <v>32</v>
      </c>
      <c r="R309" s="139" t="str">
        <f t="shared" si="4"/>
        <v>Storage!P32:B28</v>
      </c>
      <c r="S309" s="7"/>
      <c r="T309" s="7"/>
      <c r="U309" s="7"/>
      <c r="V309" s="7"/>
      <c r="W309" s="7"/>
      <c r="X309" s="7"/>
      <c r="Y309" s="7"/>
      <c r="Z309" s="7"/>
      <c r="AA309" s="7"/>
      <c r="AB309" s="7"/>
    </row>
    <row r="310" spans="1:28" ht="15" x14ac:dyDescent="0.25">
      <c r="A310" s="17">
        <f t="shared" si="5"/>
        <v>1975</v>
      </c>
      <c r="B310" s="14" t="str">
        <f t="shared" si="8"/>
        <v>Apr</v>
      </c>
      <c r="C310" s="99">
        <f ca="1">HLOOKUP($O310,INDIRECT(R310),C$229,FALSE)</f>
        <v>15527079000</v>
      </c>
      <c r="D310" s="99">
        <f ca="1">C310/$T$230</f>
        <v>47650.799458777808</v>
      </c>
      <c r="E310" s="99">
        <f ca="1">HLOOKUP($O310,INDIRECT(R310),E$229,FALSE)</f>
        <v>40768890000</v>
      </c>
      <c r="F310" s="99">
        <f ca="1">E310/$T$230</f>
        <v>125114.98148151189</v>
      </c>
      <c r="G310" s="99">
        <f ca="1">HLOOKUP($O310,INDIRECT(R310),G$229,FALSE)</f>
        <v>1185048000</v>
      </c>
      <c r="H310" s="99">
        <f ca="1">G310/$T$230</f>
        <v>3636.7744761925746</v>
      </c>
      <c r="I310" s="95" t="str">
        <f t="shared" si="1"/>
        <v/>
      </c>
      <c r="J310" s="100">
        <f ca="1">IF(AND(I310="",NOT(K310="")),D310,"")</f>
        <v>47650.799458777808</v>
      </c>
      <c r="K310" s="97">
        <f t="shared" si="2"/>
        <v>27485</v>
      </c>
      <c r="N310" s="140">
        <f t="shared" si="9"/>
        <v>51915.630000000005</v>
      </c>
      <c r="O310" s="139" t="str">
        <f t="shared" si="3"/>
        <v>1975Apr</v>
      </c>
      <c r="P310" s="139">
        <f>MATCH(A310,Storage!A:A)-1</f>
        <v>28</v>
      </c>
      <c r="Q310" s="139">
        <f>MATCH(A310+1,Storage!A:A)-2</f>
        <v>32</v>
      </c>
      <c r="R310" s="139" t="str">
        <f t="shared" si="4"/>
        <v>Storage!P32:B28</v>
      </c>
      <c r="S310" s="7"/>
      <c r="T310" s="7"/>
      <c r="U310" s="7"/>
      <c r="V310" s="7"/>
      <c r="W310" s="7"/>
      <c r="X310" s="7"/>
      <c r="Y310" s="7"/>
      <c r="Z310" s="7"/>
      <c r="AA310" s="7"/>
      <c r="AB310" s="7"/>
    </row>
    <row r="311" spans="1:28" ht="15" x14ac:dyDescent="0.25">
      <c r="A311" s="17">
        <f t="shared" si="5"/>
        <v>1975</v>
      </c>
      <c r="B311" s="14" t="str">
        <f t="shared" si="8"/>
        <v>May</v>
      </c>
      <c r="C311" s="99">
        <f ca="1">HLOOKUP($O311,INDIRECT(R311),C$229,FALSE)</f>
        <v>15743975000</v>
      </c>
      <c r="D311" s="99">
        <f ca="1">C311/$T$230</f>
        <v>48316.428055077929</v>
      </c>
      <c r="E311" s="99">
        <f ca="1">HLOOKUP($O311,INDIRECT(R311),E$229,FALSE)</f>
        <v>38814242000</v>
      </c>
      <c r="F311" s="99">
        <f ca="1">E311/$T$230</f>
        <v>119116.39411936211</v>
      </c>
      <c r="G311" s="99">
        <f ca="1">HLOOKUP($O311,INDIRECT(R311),G$229,FALSE)</f>
        <v>1834545000</v>
      </c>
      <c r="H311" s="99">
        <f ca="1">G311/$T$230</f>
        <v>5630.0052246210334</v>
      </c>
      <c r="I311" s="95" t="str">
        <f t="shared" si="1"/>
        <v/>
      </c>
      <c r="J311" s="100">
        <f ca="1">IF(AND(I311="",NOT(K311="")),D311,"")</f>
        <v>48316.428055077929</v>
      </c>
      <c r="K311" s="97">
        <f t="shared" si="2"/>
        <v>27515</v>
      </c>
      <c r="N311" s="140">
        <f t="shared" si="9"/>
        <v>51915.630000000005</v>
      </c>
      <c r="O311" s="139" t="str">
        <f t="shared" si="3"/>
        <v>1975May</v>
      </c>
      <c r="P311" s="139">
        <f>MATCH(A311,Storage!A:A)-1</f>
        <v>28</v>
      </c>
      <c r="Q311" s="139">
        <f>MATCH(A311+1,Storage!A:A)-2</f>
        <v>32</v>
      </c>
      <c r="R311" s="139" t="str">
        <f t="shared" si="4"/>
        <v>Storage!P32:B28</v>
      </c>
      <c r="S311" s="7"/>
      <c r="T311" s="7"/>
      <c r="U311" s="7"/>
      <c r="V311" s="7"/>
      <c r="W311" s="7"/>
      <c r="X311" s="7"/>
      <c r="Y311" s="7"/>
      <c r="Z311" s="7"/>
      <c r="AA311" s="7"/>
      <c r="AB311" s="7"/>
    </row>
    <row r="312" spans="1:28" ht="15" x14ac:dyDescent="0.25">
      <c r="A312" s="17">
        <f t="shared" si="5"/>
        <v>1975</v>
      </c>
      <c r="B312" s="14" t="str">
        <f t="shared" si="8"/>
        <v>Jun</v>
      </c>
      <c r="C312" s="99">
        <f ca="1">HLOOKUP($O312,INDIRECT(R312),C$229,FALSE)</f>
        <v>21129041000</v>
      </c>
      <c r="D312" s="99">
        <f ca="1">C312/$T$230</f>
        <v>64842.569258989031</v>
      </c>
      <c r="E312" s="99">
        <f ca="1">HLOOKUP($O312,INDIRECT(R312),E$229,FALSE)</f>
        <v>38814242000</v>
      </c>
      <c r="F312" s="99">
        <f ca="1">E312/$T$230</f>
        <v>119116.39411936211</v>
      </c>
      <c r="G312" s="99">
        <f ca="1">HLOOKUP($O312,INDIRECT(R312),G$229,FALSE)</f>
        <v>2020953000</v>
      </c>
      <c r="H312" s="99">
        <f ca="1">G312/$T$230</f>
        <v>6202.0696950543879</v>
      </c>
      <c r="I312" s="95" t="str">
        <f t="shared" si="1"/>
        <v/>
      </c>
      <c r="J312" s="100">
        <f ca="1">IF(AND(I312="",NOT(K312="")),D312,"")</f>
        <v>64842.569258989031</v>
      </c>
      <c r="K312" s="97">
        <f t="shared" si="2"/>
        <v>27546</v>
      </c>
      <c r="N312" s="140">
        <f t="shared" si="9"/>
        <v>51915.630000000005</v>
      </c>
      <c r="O312" s="139" t="str">
        <f t="shared" si="3"/>
        <v>1975Jun</v>
      </c>
      <c r="P312" s="139">
        <f>MATCH(A312,Storage!A:A)-1</f>
        <v>28</v>
      </c>
      <c r="Q312" s="139">
        <f>MATCH(A312+1,Storage!A:A)-2</f>
        <v>32</v>
      </c>
      <c r="R312" s="139" t="str">
        <f t="shared" si="4"/>
        <v>Storage!P32:B28</v>
      </c>
      <c r="S312" s="7"/>
      <c r="T312" s="7"/>
      <c r="U312" s="7"/>
      <c r="V312" s="7"/>
      <c r="W312" s="7"/>
      <c r="X312" s="7"/>
      <c r="Y312" s="7"/>
      <c r="Z312" s="7"/>
      <c r="AA312" s="7"/>
      <c r="AB312" s="7"/>
    </row>
    <row r="313" spans="1:28" ht="15" x14ac:dyDescent="0.25">
      <c r="A313" s="17">
        <f t="shared" si="5"/>
        <v>1975</v>
      </c>
      <c r="B313" s="14" t="str">
        <f t="shared" si="8"/>
        <v>Jul</v>
      </c>
      <c r="C313" s="99">
        <f ca="1">HLOOKUP($O313,INDIRECT(R313),C$229,FALSE)</f>
        <v>23141522000</v>
      </c>
      <c r="D313" s="99">
        <f ca="1">C313/$T$230</f>
        <v>71018.639371442288</v>
      </c>
      <c r="E313" s="99">
        <f ca="1">HLOOKUP($O313,INDIRECT(R313),E$229,FALSE)</f>
        <v>38814242000</v>
      </c>
      <c r="F313" s="99">
        <f ca="1">E313/$T$230</f>
        <v>119116.39411936211</v>
      </c>
      <c r="G313" s="99">
        <f ca="1">HLOOKUP($O313,INDIRECT(R313),G$229,FALSE)</f>
        <v>2378619000</v>
      </c>
      <c r="H313" s="99">
        <f ca="1">G313/$T$230</f>
        <v>7299.7050480543448</v>
      </c>
      <c r="I313" s="95" t="str">
        <f t="shared" si="1"/>
        <v/>
      </c>
      <c r="J313" s="100">
        <f ca="1">IF(AND(I313="",NOT(K313="")),D313,"")</f>
        <v>71018.639371442288</v>
      </c>
      <c r="K313" s="97">
        <f t="shared" si="2"/>
        <v>27576</v>
      </c>
      <c r="N313" s="140">
        <f t="shared" si="9"/>
        <v>51915.630000000005</v>
      </c>
      <c r="O313" s="139" t="str">
        <f t="shared" si="3"/>
        <v>1975Jul</v>
      </c>
      <c r="P313" s="139">
        <f>MATCH(A313,Storage!A:A)-1</f>
        <v>28</v>
      </c>
      <c r="Q313" s="139">
        <f>MATCH(A313+1,Storage!A:A)-2</f>
        <v>32</v>
      </c>
      <c r="R313" s="139" t="str">
        <f t="shared" si="4"/>
        <v>Storage!P32:B28</v>
      </c>
      <c r="S313" s="7"/>
      <c r="T313" s="7"/>
      <c r="U313" s="7"/>
      <c r="V313" s="7"/>
      <c r="W313" s="7"/>
      <c r="X313" s="7"/>
      <c r="Y313" s="7"/>
      <c r="Z313" s="7"/>
      <c r="AA313" s="7"/>
      <c r="AB313" s="7"/>
    </row>
    <row r="314" spans="1:28" ht="15" x14ac:dyDescent="0.25">
      <c r="A314" s="17">
        <f t="shared" si="5"/>
        <v>1975</v>
      </c>
      <c r="B314" s="14" t="str">
        <f t="shared" si="8"/>
        <v>Aug</v>
      </c>
      <c r="C314" s="99">
        <f ca="1">HLOOKUP($O314,INDIRECT(R314),C$229,FALSE)</f>
        <v>22348457000</v>
      </c>
      <c r="D314" s="99">
        <f ca="1">C314/$T$230</f>
        <v>68584.815129756156</v>
      </c>
      <c r="E314" s="99">
        <f ca="1">HLOOKUP($O314,INDIRECT(R314),E$229,FALSE)</f>
        <v>38814242000</v>
      </c>
      <c r="F314" s="99">
        <f ca="1">E314/$T$230</f>
        <v>119116.39411936211</v>
      </c>
      <c r="G314" s="99">
        <f ca="1">HLOOKUP($O314,INDIRECT(R314),G$229,FALSE)</f>
        <v>2234548000</v>
      </c>
      <c r="H314" s="99">
        <f ca="1">G314/$T$230</f>
        <v>6857.5679063018251</v>
      </c>
      <c r="I314" s="95" t="str">
        <f t="shared" si="1"/>
        <v/>
      </c>
      <c r="J314" s="100">
        <f ca="1">IF(AND(I314="",NOT(K314="")),D314,"")</f>
        <v>68584.815129756156</v>
      </c>
      <c r="K314" s="97">
        <f t="shared" si="2"/>
        <v>27607</v>
      </c>
      <c r="N314" s="140">
        <f t="shared" si="9"/>
        <v>51915.630000000005</v>
      </c>
      <c r="O314" s="139" t="str">
        <f t="shared" si="3"/>
        <v>1975Aug</v>
      </c>
      <c r="P314" s="139">
        <f>MATCH(A314,Storage!A:A)-1</f>
        <v>28</v>
      </c>
      <c r="Q314" s="139">
        <f>MATCH(A314+1,Storage!A:A)-2</f>
        <v>32</v>
      </c>
      <c r="R314" s="139" t="str">
        <f t="shared" si="4"/>
        <v>Storage!P32:B28</v>
      </c>
      <c r="S314" s="7"/>
      <c r="T314" s="7"/>
      <c r="U314" s="7"/>
      <c r="V314" s="7"/>
      <c r="W314" s="7"/>
      <c r="X314" s="7"/>
      <c r="Y314" s="7"/>
      <c r="Z314" s="7"/>
      <c r="AA314" s="7"/>
      <c r="AB314" s="7"/>
    </row>
    <row r="315" spans="1:28" ht="15" x14ac:dyDescent="0.25">
      <c r="A315" s="17">
        <f t="shared" si="5"/>
        <v>1975</v>
      </c>
      <c r="B315" s="14" t="str">
        <f t="shared" si="8"/>
        <v>Sep</v>
      </c>
      <c r="C315" s="99">
        <f ca="1">HLOOKUP($O315,INDIRECT(R315),C$229,FALSE)</f>
        <v>20563027000</v>
      </c>
      <c r="D315" s="99">
        <f ca="1">C315/$T$230</f>
        <v>63105.538127450338</v>
      </c>
      <c r="E315" s="99">
        <f ca="1">HLOOKUP($O315,INDIRECT(R315),E$229,FALSE)</f>
        <v>38814242000</v>
      </c>
      <c r="F315" s="99">
        <f ca="1">E315/$T$230</f>
        <v>119116.39411936211</v>
      </c>
      <c r="G315" s="99">
        <f ca="1">HLOOKUP($O315,INDIRECT(R315),G$229,FALSE)</f>
        <v>1781405000</v>
      </c>
      <c r="H315" s="99">
        <f ca="1">G315/$T$230</f>
        <v>5466.9247454633341</v>
      </c>
      <c r="I315" s="95" t="str">
        <f t="shared" si="1"/>
        <v/>
      </c>
      <c r="J315" s="100">
        <f ca="1">IF(AND(I315="",NOT(K315="")),D315,"")</f>
        <v>63105.538127450338</v>
      </c>
      <c r="K315" s="97">
        <f t="shared" si="2"/>
        <v>27638</v>
      </c>
      <c r="N315" s="140">
        <f t="shared" si="9"/>
        <v>51915.630000000005</v>
      </c>
      <c r="O315" s="139" t="str">
        <f t="shared" si="3"/>
        <v>1975Sep</v>
      </c>
      <c r="P315" s="139">
        <f>MATCH(A315,Storage!A:A)-1</f>
        <v>28</v>
      </c>
      <c r="Q315" s="139">
        <f>MATCH(A315+1,Storage!A:A)-2</f>
        <v>32</v>
      </c>
      <c r="R315" s="139" t="str">
        <f t="shared" si="4"/>
        <v>Storage!P32:B28</v>
      </c>
      <c r="S315" s="7"/>
      <c r="T315" s="7"/>
      <c r="U315" s="7"/>
      <c r="V315" s="7"/>
      <c r="W315" s="7"/>
      <c r="X315" s="7"/>
      <c r="Y315" s="7"/>
      <c r="Z315" s="7"/>
      <c r="AA315" s="7"/>
      <c r="AB315" s="7"/>
    </row>
    <row r="316" spans="1:28" ht="15" x14ac:dyDescent="0.25">
      <c r="A316" s="17">
        <f t="shared" si="5"/>
        <v>1975</v>
      </c>
      <c r="B316" s="14" t="str">
        <f t="shared" si="8"/>
        <v>Oct</v>
      </c>
      <c r="C316" s="99">
        <f ca="1">HLOOKUP($O316,INDIRECT(R316),C$229,FALSE)</f>
        <v>18991118000</v>
      </c>
      <c r="D316" s="99">
        <f ca="1">C316/$T$230</f>
        <v>58281.532238999076</v>
      </c>
      <c r="E316" s="99">
        <f ca="1">HLOOKUP($O316,INDIRECT(R316),E$229,FALSE)</f>
        <v>38814242000</v>
      </c>
      <c r="F316" s="99">
        <f ca="1">E316/$T$230</f>
        <v>119116.39411936211</v>
      </c>
      <c r="G316" s="99">
        <f ca="1">HLOOKUP($O316,INDIRECT(R316),G$229,FALSE)</f>
        <v>1400378000</v>
      </c>
      <c r="H316" s="99">
        <f ca="1">G316/$T$230</f>
        <v>4297.5972006379534</v>
      </c>
      <c r="I316" s="95" t="str">
        <f t="shared" si="1"/>
        <v/>
      </c>
      <c r="J316" s="100">
        <f ca="1">IF(AND(I316="",NOT(K316="")),D316,"")</f>
        <v>58281.532238999076</v>
      </c>
      <c r="K316" s="97">
        <f t="shared" si="2"/>
        <v>27668</v>
      </c>
      <c r="N316" s="140">
        <f t="shared" si="9"/>
        <v>51915.630000000005</v>
      </c>
      <c r="O316" s="139" t="str">
        <f t="shared" si="3"/>
        <v>1975Oct</v>
      </c>
      <c r="P316" s="139">
        <f>MATCH(A316,Storage!A:A)-1</f>
        <v>28</v>
      </c>
      <c r="Q316" s="139">
        <f>MATCH(A316+1,Storage!A:A)-2</f>
        <v>32</v>
      </c>
      <c r="R316" s="139" t="str">
        <f t="shared" si="4"/>
        <v>Storage!P32:B28</v>
      </c>
      <c r="S316" s="7"/>
      <c r="T316" s="7"/>
      <c r="U316" s="7"/>
      <c r="V316" s="7"/>
      <c r="W316" s="7"/>
      <c r="X316" s="7"/>
      <c r="Y316" s="7"/>
      <c r="Z316" s="7"/>
      <c r="AA316" s="7"/>
      <c r="AB316" s="7"/>
    </row>
    <row r="317" spans="1:28" ht="15" x14ac:dyDescent="0.25">
      <c r="A317" s="17">
        <f t="shared" si="5"/>
        <v>1975</v>
      </c>
      <c r="B317" s="14" t="str">
        <f t="shared" si="8"/>
        <v>Nov</v>
      </c>
      <c r="C317" s="99">
        <f ca="1">HLOOKUP($O317,INDIRECT(R317),C$229,FALSE)</f>
        <v>18322799000</v>
      </c>
      <c r="D317" s="99">
        <f ca="1">C317/$T$230</f>
        <v>56230.538961803089</v>
      </c>
      <c r="E317" s="99">
        <f ca="1">HLOOKUP($O317,INDIRECT(R317),E$229,FALSE)</f>
        <v>38814242000</v>
      </c>
      <c r="F317" s="99">
        <f ca="1">E317/$T$230</f>
        <v>119116.39411936211</v>
      </c>
      <c r="G317" s="99">
        <f ca="1">HLOOKUP($O317,INDIRECT(R317),G$229,FALSE)</f>
        <v>844110000</v>
      </c>
      <c r="H317" s="99">
        <f ca="1">G317/$T$230</f>
        <v>2590.4754095183607</v>
      </c>
      <c r="I317" s="95" t="str">
        <f t="shared" si="1"/>
        <v/>
      </c>
      <c r="J317" s="100">
        <f ca="1">IF(AND(I317="",NOT(K317="")),D317,"")</f>
        <v>56230.538961803089</v>
      </c>
      <c r="K317" s="97">
        <f t="shared" si="2"/>
        <v>27699</v>
      </c>
      <c r="N317" s="140">
        <f t="shared" si="9"/>
        <v>51915.630000000005</v>
      </c>
      <c r="O317" s="139" t="str">
        <f t="shared" si="3"/>
        <v>1975Nov</v>
      </c>
      <c r="P317" s="139">
        <f>MATCH(A317,Storage!A:A)-1</f>
        <v>28</v>
      </c>
      <c r="Q317" s="139">
        <f>MATCH(A317+1,Storage!A:A)-2</f>
        <v>32</v>
      </c>
      <c r="R317" s="139" t="str">
        <f t="shared" si="4"/>
        <v>Storage!P32:B28</v>
      </c>
      <c r="S317" s="7"/>
      <c r="T317" s="7"/>
      <c r="U317" s="7"/>
      <c r="V317" s="7"/>
      <c r="W317" s="7"/>
      <c r="X317" s="7"/>
      <c r="Y317" s="7"/>
      <c r="Z317" s="7"/>
      <c r="AA317" s="7"/>
      <c r="AB317" s="7"/>
    </row>
    <row r="318" spans="1:28" ht="15" x14ac:dyDescent="0.25">
      <c r="A318" s="17">
        <f t="shared" si="5"/>
        <v>1975</v>
      </c>
      <c r="B318" s="14" t="str">
        <f t="shared" si="8"/>
        <v>Dec</v>
      </c>
      <c r="C318" s="99">
        <f ca="1">HLOOKUP($O318,INDIRECT(R318),C$229,FALSE)</f>
        <v>17755824000</v>
      </c>
      <c r="D318" s="99">
        <f ca="1">C318/$T$230</f>
        <v>54490.558633040644</v>
      </c>
      <c r="E318" s="99">
        <f ca="1">HLOOKUP($O318,INDIRECT(R318),E$229,FALSE)</f>
        <v>38814242000</v>
      </c>
      <c r="F318" s="99">
        <f ca="1">E318/$T$230</f>
        <v>119116.39411936211</v>
      </c>
      <c r="G318" s="99">
        <f ca="1">HLOOKUP($O318,INDIRECT(R318),G$229,FALSE)</f>
        <v>825683000</v>
      </c>
      <c r="H318" s="99">
        <f ca="1">G318/$T$230</f>
        <v>2533.9250898074288</v>
      </c>
      <c r="I318" s="95" t="str">
        <f t="shared" si="1"/>
        <v/>
      </c>
      <c r="J318" s="100">
        <f ca="1">IF(AND(I318="",NOT(K318="")),D318,"")</f>
        <v>54490.558633040644</v>
      </c>
      <c r="K318" s="97">
        <f t="shared" si="2"/>
        <v>27729</v>
      </c>
      <c r="N318" s="140">
        <f t="shared" si="9"/>
        <v>51915.630000000005</v>
      </c>
      <c r="O318" s="139" t="str">
        <f t="shared" si="3"/>
        <v>1975Dec</v>
      </c>
      <c r="P318" s="139">
        <f>MATCH(A318,Storage!A:A)-1</f>
        <v>28</v>
      </c>
      <c r="Q318" s="139">
        <f>MATCH(A318+1,Storage!A:A)-2</f>
        <v>32</v>
      </c>
      <c r="R318" s="139" t="str">
        <f t="shared" si="4"/>
        <v>Storage!P32:B28</v>
      </c>
      <c r="S318" s="7"/>
      <c r="T318" s="7"/>
      <c r="U318" s="7"/>
      <c r="V318" s="7"/>
      <c r="W318" s="7"/>
      <c r="X318" s="7"/>
      <c r="Y318" s="7"/>
      <c r="Z318" s="7"/>
      <c r="AA318" s="7"/>
      <c r="AB318" s="7"/>
    </row>
    <row r="319" spans="1:28" ht="15" x14ac:dyDescent="0.25">
      <c r="A319" s="17">
        <f t="shared" si="5"/>
        <v>1975</v>
      </c>
      <c r="B319" s="14" t="str">
        <f t="shared" si="8"/>
        <v>(YE)&amp; Min Sto</v>
      </c>
      <c r="C319" s="99">
        <f ca="1">HLOOKUP($O319,INDIRECT(R319),C$229,FALSE)</f>
        <v>15527079000</v>
      </c>
      <c r="D319" s="99">
        <f ca="1">C319/$T$230</f>
        <v>47650.799458777808</v>
      </c>
      <c r="E319" s="99">
        <f ca="1">HLOOKUP($O319,INDIRECT(R319),E$229,FALSE)</f>
        <v>38814242000</v>
      </c>
      <c r="F319" s="99">
        <f ca="1">E319/$T$230</f>
        <v>119116.39411936211</v>
      </c>
      <c r="G319" s="99">
        <f ca="1">HLOOKUP($O319,INDIRECT(R319),G$229,FALSE)</f>
        <v>16946895000</v>
      </c>
      <c r="H319" s="99">
        <f ca="1">G319/$T$230</f>
        <v>52008.049620534832</v>
      </c>
      <c r="I319" s="100">
        <f ca="1">IF(B318="Dec",H319,"")</f>
        <v>52008.049620534832</v>
      </c>
      <c r="J319" s="95" t="str">
        <f ca="1">IF(AND(I319="",NOT(K319="")),D319,"")</f>
        <v/>
      </c>
      <c r="K319" s="97">
        <f ca="1">IFERROR(IF(I319="", DATEVALUE(CONCATENATE(B319,"-",A319)),K318),"")</f>
        <v>27729</v>
      </c>
      <c r="N319" s="140">
        <f ca="1">IF(K319="","",$G$181)</f>
        <v>51915.630000000005</v>
      </c>
      <c r="O319" s="139" t="str">
        <f t="shared" si="3"/>
        <v>1975(YE)&amp; Min Sto</v>
      </c>
      <c r="P319" s="139">
        <f>MATCH(A319,Storage!A:A)-1</f>
        <v>28</v>
      </c>
      <c r="Q319" s="139">
        <f>MATCH(A319+1,Storage!A:A)-2</f>
        <v>32</v>
      </c>
      <c r="R319" s="139" t="str">
        <f t="shared" si="4"/>
        <v>Storage!P32:B28</v>
      </c>
      <c r="S319" s="7"/>
      <c r="T319" s="7"/>
      <c r="U319" s="7"/>
      <c r="V319" s="7"/>
      <c r="W319" s="7"/>
      <c r="X319" s="7"/>
      <c r="Y319" s="7"/>
      <c r="Z319" s="7"/>
      <c r="AA319" s="7"/>
      <c r="AB319" s="7"/>
    </row>
    <row r="320" spans="1:28" ht="15" x14ac:dyDescent="0.25">
      <c r="A320" s="17">
        <f t="shared" si="5"/>
        <v>1975</v>
      </c>
      <c r="B320" s="14" t="str">
        <f t="shared" si="8"/>
        <v>Avg</v>
      </c>
      <c r="C320" s="99">
        <f ca="1">HLOOKUP($O320,INDIRECT(R320),C$229,FALSE)</f>
        <v>18705969333</v>
      </c>
      <c r="D320" s="99">
        <f ca="1">C320/$T$230</f>
        <v>57406.444146309215</v>
      </c>
      <c r="E320" s="99">
        <f ca="1">HLOOKUP($O320,INDIRECT(R320),E$229,FALSE)</f>
        <v>0</v>
      </c>
      <c r="F320" s="99">
        <f ca="1">E320/$T$230</f>
        <v>0</v>
      </c>
      <c r="G320" s="99">
        <f ca="1">HLOOKUP($O320,INDIRECT(R320),G$229,FALSE)</f>
        <v>0</v>
      </c>
      <c r="H320" s="99">
        <f ca="1">G320/$T$230</f>
        <v>0</v>
      </c>
      <c r="I320" s="95" t="str">
        <f t="shared" si="1"/>
        <v/>
      </c>
      <c r="J320" s="95" t="str">
        <f t="shared" si="7"/>
        <v/>
      </c>
      <c r="K320" s="97" t="str">
        <f t="shared" si="2"/>
        <v/>
      </c>
      <c r="N320" s="140" t="str">
        <f t="shared" si="9"/>
        <v/>
      </c>
      <c r="O320" s="139" t="str">
        <f t="shared" si="3"/>
        <v>1975Avg</v>
      </c>
      <c r="P320" s="139">
        <f>MATCH(A320,Storage!A:A)-1</f>
        <v>28</v>
      </c>
      <c r="Q320" s="139">
        <f>MATCH(A320+1,Storage!A:A)-2</f>
        <v>32</v>
      </c>
      <c r="R320" s="139" t="str">
        <f t="shared" si="4"/>
        <v>Storage!P32:B28</v>
      </c>
      <c r="S320" s="7"/>
      <c r="T320" s="7"/>
      <c r="U320" s="7"/>
      <c r="V320" s="7"/>
      <c r="W320" s="7"/>
      <c r="X320" s="7"/>
      <c r="Y320" s="7"/>
      <c r="Z320" s="7"/>
      <c r="AA320" s="7"/>
      <c r="AB320" s="7"/>
    </row>
    <row r="321" spans="1:28" ht="15" x14ac:dyDescent="0.25">
      <c r="A321" s="17">
        <f t="shared" si="5"/>
        <v>1975</v>
      </c>
      <c r="B321" s="14" t="str">
        <f t="shared" si="8"/>
        <v>Max</v>
      </c>
      <c r="C321" s="99">
        <f ca="1">HLOOKUP($O321,INDIRECT(R321),C$229,FALSE)</f>
        <v>23141522000</v>
      </c>
      <c r="D321" s="99">
        <f ca="1">C321/$T$230</f>
        <v>71018.639371442288</v>
      </c>
      <c r="E321" s="99">
        <f ca="1">HLOOKUP($O321,INDIRECT(R321),E$229,FALSE)</f>
        <v>0</v>
      </c>
      <c r="F321" s="99">
        <f ca="1">E321/$T$230</f>
        <v>0</v>
      </c>
      <c r="G321" s="99">
        <f ca="1">HLOOKUP($O321,INDIRECT(R321),G$229,FALSE)</f>
        <v>2378619000</v>
      </c>
      <c r="H321" s="99">
        <f ca="1">G321/$T$230</f>
        <v>7299.7050480543448</v>
      </c>
      <c r="I321" s="95" t="str">
        <f t="shared" si="1"/>
        <v/>
      </c>
      <c r="J321" s="95" t="str">
        <f t="shared" si="7"/>
        <v/>
      </c>
      <c r="K321" s="97" t="str">
        <f t="shared" si="2"/>
        <v/>
      </c>
      <c r="N321" s="140" t="str">
        <f t="shared" si="9"/>
        <v/>
      </c>
      <c r="O321" s="139" t="str">
        <f t="shared" si="3"/>
        <v>1975Max</v>
      </c>
      <c r="P321" s="139">
        <f>MATCH(A321,Storage!A:A)-1</f>
        <v>28</v>
      </c>
      <c r="Q321" s="139">
        <f>MATCH(A321+1,Storage!A:A)-2</f>
        <v>32</v>
      </c>
      <c r="R321" s="139" t="str">
        <f t="shared" si="4"/>
        <v>Storage!P32:B28</v>
      </c>
      <c r="S321" s="7"/>
      <c r="T321" s="7"/>
      <c r="U321" s="7"/>
      <c r="V321" s="7"/>
      <c r="W321" s="7"/>
      <c r="X321" s="7"/>
      <c r="Y321" s="7"/>
      <c r="Z321" s="7"/>
      <c r="AA321" s="7"/>
      <c r="AB321" s="7"/>
    </row>
    <row r="322" spans="1:28" ht="15" x14ac:dyDescent="0.25">
      <c r="A322" s="17">
        <f t="shared" si="5"/>
        <v>1976</v>
      </c>
      <c r="B322" s="14" t="str">
        <f t="shared" si="8"/>
        <v>Jan</v>
      </c>
      <c r="C322" s="99">
        <f ca="1">HLOOKUP($O322,INDIRECT(R322),C$229,FALSE)</f>
        <v>17223850000</v>
      </c>
      <c r="D322" s="99">
        <f ca="1">C322/$T$230</f>
        <v>52857.99230222698</v>
      </c>
      <c r="E322" s="99">
        <f ca="1">HLOOKUP($O322,INDIRECT(R322),E$229,FALSE)</f>
        <v>39010098000</v>
      </c>
      <c r="F322" s="99">
        <f ca="1">E322/$T$230</f>
        <v>119717.45340287566</v>
      </c>
      <c r="G322" s="99">
        <f ca="1">HLOOKUP($O322,INDIRECT(R322),G$229,FALSE)</f>
        <v>830145000</v>
      </c>
      <c r="H322" s="99">
        <f ca="1">G322/$T$230</f>
        <v>2547.6184488213853</v>
      </c>
      <c r="I322" s="95" t="str">
        <f t="shared" si="1"/>
        <v/>
      </c>
      <c r="J322" s="100">
        <f ca="1">IF(AND(I322="",NOT(K322="")),D322,"")</f>
        <v>52857.99230222698</v>
      </c>
      <c r="K322" s="97">
        <f t="shared" si="2"/>
        <v>27760</v>
      </c>
      <c r="N322" s="140">
        <f t="shared" si="9"/>
        <v>51915.630000000005</v>
      </c>
      <c r="O322" s="139" t="str">
        <f t="shared" si="3"/>
        <v>1976Jan</v>
      </c>
      <c r="P322" s="139">
        <f>MATCH(A322,Storage!A:A)-1</f>
        <v>33</v>
      </c>
      <c r="Q322" s="139">
        <f>MATCH(A322+1,Storage!A:A)-2</f>
        <v>37</v>
      </c>
      <c r="R322" s="139" t="str">
        <f t="shared" si="4"/>
        <v>Storage!P37:B33</v>
      </c>
      <c r="S322" s="7"/>
      <c r="T322" s="7"/>
      <c r="U322" s="7"/>
      <c r="V322" s="7"/>
      <c r="W322" s="7"/>
      <c r="X322" s="7"/>
      <c r="Y322" s="7"/>
      <c r="Z322" s="7"/>
      <c r="AA322" s="7"/>
      <c r="AB322" s="7"/>
    </row>
    <row r="323" spans="1:28" ht="15" x14ac:dyDescent="0.25">
      <c r="A323" s="17">
        <f t="shared" si="5"/>
        <v>1976</v>
      </c>
      <c r="B323" s="14" t="str">
        <f t="shared" si="8"/>
        <v>Feb</v>
      </c>
      <c r="C323" s="99">
        <f ca="1">HLOOKUP($O323,INDIRECT(R323),C$229,FALSE)</f>
        <v>16642472000</v>
      </c>
      <c r="D323" s="99">
        <f ca="1">C323/$T$230</f>
        <v>51073.810841712395</v>
      </c>
      <c r="E323" s="99">
        <f ca="1">HLOOKUP($O323,INDIRECT(R323),E$229,FALSE)</f>
        <v>39010098000</v>
      </c>
      <c r="F323" s="99">
        <f ca="1">E323/$T$230</f>
        <v>119717.45340287566</v>
      </c>
      <c r="G323" s="99">
        <f ca="1">HLOOKUP($O323,INDIRECT(R323),G$229,FALSE)</f>
        <v>881171000</v>
      </c>
      <c r="H323" s="99">
        <f ca="1">G323/$T$230</f>
        <v>2704.2113078635525</v>
      </c>
      <c r="I323" s="95" t="str">
        <f t="shared" si="1"/>
        <v/>
      </c>
      <c r="J323" s="100">
        <f ca="1">IF(AND(I323="",NOT(K323="")),D323,"")</f>
        <v>51073.810841712395</v>
      </c>
      <c r="K323" s="97">
        <f t="shared" si="2"/>
        <v>27791</v>
      </c>
      <c r="N323" s="140">
        <f t="shared" si="9"/>
        <v>51915.630000000005</v>
      </c>
      <c r="O323" s="139" t="str">
        <f t="shared" si="3"/>
        <v>1976Feb</v>
      </c>
      <c r="P323" s="139">
        <f>MATCH(A323,Storage!A:A)-1</f>
        <v>33</v>
      </c>
      <c r="Q323" s="139">
        <f>MATCH(A323+1,Storage!A:A)-2</f>
        <v>37</v>
      </c>
      <c r="R323" s="139" t="str">
        <f t="shared" si="4"/>
        <v>Storage!P37:B33</v>
      </c>
      <c r="S323" s="7"/>
      <c r="T323" s="7"/>
      <c r="U323" s="7"/>
      <c r="V323" s="7"/>
      <c r="W323" s="7"/>
      <c r="X323" s="7"/>
      <c r="Y323" s="7"/>
      <c r="Z323" s="7"/>
      <c r="AA323" s="7"/>
      <c r="AB323" s="7"/>
    </row>
    <row r="324" spans="1:28" ht="15" x14ac:dyDescent="0.25">
      <c r="A324" s="17">
        <f t="shared" si="5"/>
        <v>1976</v>
      </c>
      <c r="B324" s="14" t="str">
        <f t="shared" si="8"/>
        <v>Mar</v>
      </c>
      <c r="C324" s="99">
        <f ca="1">HLOOKUP($O324,INDIRECT(R324),C$229,FALSE)</f>
        <v>15844227000</v>
      </c>
      <c r="D324" s="99">
        <f ca="1">C324/$T$230</f>
        <v>48624.089782524628</v>
      </c>
      <c r="E324" s="99">
        <f ca="1">HLOOKUP($O324,INDIRECT(R324),E$229,FALSE)</f>
        <v>39010098000</v>
      </c>
      <c r="F324" s="99">
        <f ca="1">E324/$T$230</f>
        <v>119717.45340287566</v>
      </c>
      <c r="G324" s="99">
        <f ca="1">HLOOKUP($O324,INDIRECT(R324),G$229,FALSE)</f>
        <v>918595000</v>
      </c>
      <c r="H324" s="99">
        <f ca="1">G324/$T$230</f>
        <v>2819.0612109873341</v>
      </c>
      <c r="I324" s="95" t="str">
        <f t="shared" si="1"/>
        <v/>
      </c>
      <c r="J324" s="100">
        <f ca="1">IF(AND(I324="",NOT(K324="")),D324,"")</f>
        <v>48624.089782524628</v>
      </c>
      <c r="K324" s="97">
        <f t="shared" si="2"/>
        <v>27820</v>
      </c>
      <c r="N324" s="140">
        <f t="shared" si="9"/>
        <v>51915.630000000005</v>
      </c>
      <c r="O324" s="139" t="str">
        <f t="shared" si="3"/>
        <v>1976Mar</v>
      </c>
      <c r="P324" s="139">
        <f>MATCH(A324,Storage!A:A)-1</f>
        <v>33</v>
      </c>
      <c r="Q324" s="139">
        <f>MATCH(A324+1,Storage!A:A)-2</f>
        <v>37</v>
      </c>
      <c r="R324" s="139" t="str">
        <f t="shared" si="4"/>
        <v>Storage!P37:B33</v>
      </c>
      <c r="S324" s="7"/>
      <c r="T324" s="7"/>
      <c r="U324" s="7"/>
      <c r="V324" s="7"/>
      <c r="W324" s="7"/>
      <c r="X324" s="7"/>
      <c r="Y324" s="7"/>
      <c r="Z324" s="7"/>
      <c r="AA324" s="7"/>
      <c r="AB324" s="7"/>
    </row>
    <row r="325" spans="1:28" ht="15" x14ac:dyDescent="0.25">
      <c r="A325" s="17">
        <f t="shared" si="5"/>
        <v>1976</v>
      </c>
      <c r="B325" s="14" t="str">
        <f t="shared" si="8"/>
        <v>Apr</v>
      </c>
      <c r="C325" s="99">
        <f ca="1">HLOOKUP($O325,INDIRECT(R325),C$229,FALSE)</f>
        <v>15384910000</v>
      </c>
      <c r="D325" s="99">
        <f ca="1">C325/$T$230</f>
        <v>47214.499333799053</v>
      </c>
      <c r="E325" s="99">
        <f ca="1">HLOOKUP($O325,INDIRECT(R325),E$229,FALSE)</f>
        <v>39010098000</v>
      </c>
      <c r="F325" s="99">
        <f ca="1">E325/$T$230</f>
        <v>119717.45340287566</v>
      </c>
      <c r="G325" s="99">
        <f ca="1">HLOOKUP($O325,INDIRECT(R325),G$229,FALSE)</f>
        <v>1379444000</v>
      </c>
      <c r="H325" s="99">
        <f ca="1">G325/$T$230</f>
        <v>4233.3531895222723</v>
      </c>
      <c r="I325" s="95" t="str">
        <f t="shared" si="1"/>
        <v/>
      </c>
      <c r="J325" s="100">
        <f ca="1">IF(AND(I325="",NOT(K325="")),D325,"")</f>
        <v>47214.499333799053</v>
      </c>
      <c r="K325" s="97">
        <f t="shared" si="2"/>
        <v>27851</v>
      </c>
      <c r="N325" s="140">
        <f t="shared" si="9"/>
        <v>51915.630000000005</v>
      </c>
      <c r="O325" s="139" t="str">
        <f t="shared" si="3"/>
        <v>1976Apr</v>
      </c>
      <c r="P325" s="139">
        <f>MATCH(A325,Storage!A:A)-1</f>
        <v>33</v>
      </c>
      <c r="Q325" s="139">
        <f>MATCH(A325+1,Storage!A:A)-2</f>
        <v>37</v>
      </c>
      <c r="R325" s="139" t="str">
        <f t="shared" si="4"/>
        <v>Storage!P37:B33</v>
      </c>
      <c r="S325" s="7"/>
      <c r="T325" s="7"/>
      <c r="U325" s="7"/>
      <c r="V325" s="7"/>
      <c r="W325" s="7"/>
      <c r="X325" s="7"/>
      <c r="Y325" s="7"/>
      <c r="Z325" s="7"/>
      <c r="AA325" s="7"/>
      <c r="AB325" s="7"/>
    </row>
    <row r="326" spans="1:28" ht="15" x14ac:dyDescent="0.25">
      <c r="A326" s="17">
        <f t="shared" si="5"/>
        <v>1976</v>
      </c>
      <c r="B326" s="14" t="str">
        <f t="shared" si="8"/>
        <v>May</v>
      </c>
      <c r="C326" s="99">
        <f ca="1">HLOOKUP($O326,INDIRECT(R326),C$229,FALSE)</f>
        <v>18060882000</v>
      </c>
      <c r="D326" s="99">
        <f ca="1">C326/$T$230</f>
        <v>55426.746153004686</v>
      </c>
      <c r="E326" s="99">
        <f ca="1">HLOOKUP($O326,INDIRECT(R326),E$229,FALSE)</f>
        <v>39010098000</v>
      </c>
      <c r="F326" s="99">
        <f ca="1">E326/$T$230</f>
        <v>119717.45340287566</v>
      </c>
      <c r="G326" s="99">
        <f ca="1">HLOOKUP($O326,INDIRECT(R326),G$229,FALSE)</f>
        <v>1675716000</v>
      </c>
      <c r="H326" s="99">
        <f ca="1">G326/$T$230</f>
        <v>5142.577497407292</v>
      </c>
      <c r="I326" s="95" t="str">
        <f t="shared" si="1"/>
        <v/>
      </c>
      <c r="J326" s="100">
        <f ca="1">IF(AND(I326="",NOT(K326="")),D326,"")</f>
        <v>55426.746153004686</v>
      </c>
      <c r="K326" s="97">
        <f t="shared" si="2"/>
        <v>27881</v>
      </c>
      <c r="N326" s="140">
        <f t="shared" si="9"/>
        <v>51915.630000000005</v>
      </c>
      <c r="O326" s="139" t="str">
        <f t="shared" si="3"/>
        <v>1976May</v>
      </c>
      <c r="P326" s="139">
        <f>MATCH(A326,Storage!A:A)-1</f>
        <v>33</v>
      </c>
      <c r="Q326" s="139">
        <f>MATCH(A326+1,Storage!A:A)-2</f>
        <v>37</v>
      </c>
      <c r="R326" s="139" t="str">
        <f t="shared" si="4"/>
        <v>Storage!P37:B33</v>
      </c>
      <c r="S326" s="7"/>
      <c r="T326" s="7"/>
      <c r="U326" s="7"/>
      <c r="V326" s="7"/>
      <c r="W326" s="7"/>
      <c r="X326" s="7"/>
      <c r="Y326" s="7"/>
      <c r="Z326" s="7"/>
      <c r="AA326" s="7"/>
      <c r="AB326" s="7"/>
    </row>
    <row r="327" spans="1:28" ht="15" x14ac:dyDescent="0.25">
      <c r="A327" s="17">
        <f t="shared" si="5"/>
        <v>1976</v>
      </c>
      <c r="B327" s="14" t="str">
        <f t="shared" si="8"/>
        <v>Jun</v>
      </c>
      <c r="C327" s="99">
        <f ca="1">HLOOKUP($O327,INDIRECT(R327),C$229,FALSE)</f>
        <v>19766778000</v>
      </c>
      <c r="D327" s="99">
        <f ca="1">C327/$T$230</f>
        <v>60661.942560102972</v>
      </c>
      <c r="E327" s="99">
        <f ca="1">HLOOKUP($O327,INDIRECT(R327),E$229,FALSE)</f>
        <v>39010098000</v>
      </c>
      <c r="F327" s="99">
        <f ca="1">E327/$T$230</f>
        <v>119717.45340287566</v>
      </c>
      <c r="G327" s="99">
        <f ca="1">HLOOKUP($O327,INDIRECT(R327),G$229,FALSE)</f>
        <v>2096475000</v>
      </c>
      <c r="H327" s="99">
        <f ca="1">G327/$T$230</f>
        <v>6433.8379289073755</v>
      </c>
      <c r="I327" s="95" t="str">
        <f t="shared" si="1"/>
        <v/>
      </c>
      <c r="J327" s="100">
        <f ca="1">IF(AND(I327="",NOT(K327="")),D327,"")</f>
        <v>60661.942560102972</v>
      </c>
      <c r="K327" s="97">
        <f t="shared" si="2"/>
        <v>27912</v>
      </c>
      <c r="N327" s="140">
        <f t="shared" si="9"/>
        <v>51915.630000000005</v>
      </c>
      <c r="O327" s="139" t="str">
        <f t="shared" si="3"/>
        <v>1976Jun</v>
      </c>
      <c r="P327" s="139">
        <f>MATCH(A327,Storage!A:A)-1</f>
        <v>33</v>
      </c>
      <c r="Q327" s="139">
        <f>MATCH(A327+1,Storage!A:A)-2</f>
        <v>37</v>
      </c>
      <c r="R327" s="139" t="str">
        <f t="shared" si="4"/>
        <v>Storage!P37:B33</v>
      </c>
      <c r="S327" s="7"/>
      <c r="T327" s="7"/>
      <c r="U327" s="7"/>
      <c r="V327" s="7"/>
      <c r="W327" s="7"/>
      <c r="X327" s="7"/>
      <c r="Y327" s="7"/>
      <c r="Z327" s="7"/>
      <c r="AA327" s="7"/>
      <c r="AB327" s="7"/>
    </row>
    <row r="328" spans="1:28" ht="15" x14ac:dyDescent="0.25">
      <c r="A328" s="17">
        <f t="shared" si="5"/>
        <v>1976</v>
      </c>
      <c r="B328" s="14" t="str">
        <f t="shared" si="8"/>
        <v>Jul</v>
      </c>
      <c r="C328" s="99">
        <f ca="1">HLOOKUP($O328,INDIRECT(R328),C$229,FALSE)</f>
        <v>19556991000</v>
      </c>
      <c r="D328" s="99">
        <f ca="1">C328/$T$230</f>
        <v>60018.130657937822</v>
      </c>
      <c r="E328" s="99">
        <f ca="1">HLOOKUP($O328,INDIRECT(R328),E$229,FALSE)</f>
        <v>39010098000</v>
      </c>
      <c r="F328" s="99">
        <f ca="1">E328/$T$230</f>
        <v>119717.45340287566</v>
      </c>
      <c r="G328" s="99">
        <f ca="1">HLOOKUP($O328,INDIRECT(R328),G$229,FALSE)</f>
        <v>2360135000</v>
      </c>
      <c r="H328" s="99">
        <f ca="1">G328/$T$230</f>
        <v>7242.9798019732216</v>
      </c>
      <c r="I328" s="95" t="str">
        <f t="shared" si="1"/>
        <v/>
      </c>
      <c r="J328" s="100">
        <f ca="1">IF(AND(I328="",NOT(K328="")),D328,"")</f>
        <v>60018.130657937822</v>
      </c>
      <c r="K328" s="97">
        <f t="shared" si="2"/>
        <v>27942</v>
      </c>
      <c r="N328" s="140">
        <f t="shared" si="9"/>
        <v>51915.630000000005</v>
      </c>
      <c r="O328" s="139" t="str">
        <f t="shared" si="3"/>
        <v>1976Jul</v>
      </c>
      <c r="P328" s="139">
        <f>MATCH(A328,Storage!A:A)-1</f>
        <v>33</v>
      </c>
      <c r="Q328" s="139">
        <f>MATCH(A328+1,Storage!A:A)-2</f>
        <v>37</v>
      </c>
      <c r="R328" s="139" t="str">
        <f t="shared" si="4"/>
        <v>Storage!P37:B33</v>
      </c>
      <c r="S328" s="7"/>
      <c r="T328" s="7"/>
      <c r="U328" s="7"/>
      <c r="V328" s="7"/>
      <c r="W328" s="7"/>
      <c r="X328" s="7"/>
      <c r="Y328" s="7"/>
      <c r="Z328" s="7"/>
      <c r="AA328" s="7"/>
      <c r="AB328" s="7"/>
    </row>
    <row r="329" spans="1:28" ht="15" x14ac:dyDescent="0.25">
      <c r="A329" s="17">
        <f t="shared" si="5"/>
        <v>1976</v>
      </c>
      <c r="B329" s="14" t="str">
        <f t="shared" si="8"/>
        <v>Aug</v>
      </c>
      <c r="C329" s="99">
        <f ca="1">HLOOKUP($O329,INDIRECT(R329),C$229,FALSE)</f>
        <v>18832919000</v>
      </c>
      <c r="D329" s="99">
        <f ca="1">C329/$T$230</f>
        <v>57796.037908508508</v>
      </c>
      <c r="E329" s="99">
        <f ca="1">HLOOKUP($O329,INDIRECT(R329),E$229,FALSE)</f>
        <v>39010098000</v>
      </c>
      <c r="F329" s="99">
        <f ca="1">E329/$T$230</f>
        <v>119717.45340287566</v>
      </c>
      <c r="G329" s="99">
        <f ca="1">HLOOKUP($O329,INDIRECT(R329),G$229,FALSE)</f>
        <v>2026401000</v>
      </c>
      <c r="H329" s="99">
        <f ca="1">G329/$T$230</f>
        <v>6218.7889733842931</v>
      </c>
      <c r="I329" s="95" t="str">
        <f t="shared" si="1"/>
        <v/>
      </c>
      <c r="J329" s="100">
        <f ca="1">IF(AND(I329="",NOT(K329="")),D329,"")</f>
        <v>57796.037908508508</v>
      </c>
      <c r="K329" s="97">
        <f t="shared" si="2"/>
        <v>27973</v>
      </c>
      <c r="N329" s="140">
        <f t="shared" si="9"/>
        <v>51915.630000000005</v>
      </c>
      <c r="O329" s="139" t="str">
        <f t="shared" si="3"/>
        <v>1976Aug</v>
      </c>
      <c r="P329" s="139">
        <f>MATCH(A329,Storage!A:A)-1</f>
        <v>33</v>
      </c>
      <c r="Q329" s="139">
        <f>MATCH(A329+1,Storage!A:A)-2</f>
        <v>37</v>
      </c>
      <c r="R329" s="139" t="str">
        <f t="shared" si="4"/>
        <v>Storage!P37:B33</v>
      </c>
      <c r="S329" s="7"/>
      <c r="T329" s="7"/>
      <c r="U329" s="7"/>
      <c r="V329" s="7"/>
      <c r="W329" s="7"/>
      <c r="X329" s="7"/>
      <c r="Y329" s="7"/>
      <c r="Z329" s="7"/>
      <c r="AA329" s="7"/>
      <c r="AB329" s="7"/>
    </row>
    <row r="330" spans="1:28" ht="15" x14ac:dyDescent="0.25">
      <c r="A330" s="17">
        <f t="shared" si="5"/>
        <v>1976</v>
      </c>
      <c r="B330" s="14" t="str">
        <f t="shared" si="8"/>
        <v>Sep</v>
      </c>
      <c r="C330" s="99">
        <f ca="1">HLOOKUP($O330,INDIRECT(R330),C$229,FALSE)</f>
        <v>17770802000</v>
      </c>
      <c r="D330" s="99">
        <f ca="1">C330/$T$230</f>
        <v>54536.524372913125</v>
      </c>
      <c r="E330" s="99">
        <f ca="1">HLOOKUP($O330,INDIRECT(R330),E$229,FALSE)</f>
        <v>39010098000</v>
      </c>
      <c r="F330" s="99">
        <f ca="1">E330/$T$230</f>
        <v>119717.45340287566</v>
      </c>
      <c r="G330" s="99">
        <f ca="1">HLOOKUP($O330,INDIRECT(R330),G$229,FALSE)</f>
        <v>1582348000</v>
      </c>
      <c r="H330" s="99">
        <f ca="1">G330/$T$230</f>
        <v>4856.0419652658529</v>
      </c>
      <c r="I330" s="95" t="str">
        <f t="shared" si="1"/>
        <v/>
      </c>
      <c r="J330" s="100">
        <f ca="1">IF(AND(I330="",NOT(K330="")),D330,"")</f>
        <v>54536.524372913125</v>
      </c>
      <c r="K330" s="97">
        <f t="shared" si="2"/>
        <v>28004</v>
      </c>
      <c r="N330" s="140">
        <f t="shared" si="9"/>
        <v>51915.630000000005</v>
      </c>
      <c r="O330" s="139" t="str">
        <f t="shared" si="3"/>
        <v>1976Sep</v>
      </c>
      <c r="P330" s="139">
        <f>MATCH(A330,Storage!A:A)-1</f>
        <v>33</v>
      </c>
      <c r="Q330" s="139">
        <f>MATCH(A330+1,Storage!A:A)-2</f>
        <v>37</v>
      </c>
      <c r="R330" s="139" t="str">
        <f t="shared" si="4"/>
        <v>Storage!P37:B33</v>
      </c>
      <c r="S330" s="7"/>
      <c r="T330" s="7"/>
      <c r="U330" s="7"/>
      <c r="V330" s="7"/>
      <c r="W330" s="7"/>
      <c r="X330" s="7"/>
      <c r="Y330" s="7"/>
      <c r="Z330" s="7"/>
      <c r="AA330" s="7"/>
      <c r="AB330" s="7"/>
    </row>
    <row r="331" spans="1:28" ht="15" x14ac:dyDescent="0.25">
      <c r="A331" s="17">
        <f t="shared" si="5"/>
        <v>1976</v>
      </c>
      <c r="B331" s="14" t="str">
        <f t="shared" si="8"/>
        <v>Oct</v>
      </c>
      <c r="C331" s="99">
        <f ca="1">HLOOKUP($O331,INDIRECT(R331),C$229,FALSE)</f>
        <v>17175395000</v>
      </c>
      <c r="D331" s="99">
        <f ca="1">C331/$T$230</f>
        <v>52709.289543145562</v>
      </c>
      <c r="E331" s="99">
        <f ca="1">HLOOKUP($O331,INDIRECT(R331),E$229,FALSE)</f>
        <v>39010098000</v>
      </c>
      <c r="F331" s="99">
        <f ca="1">E331/$T$230</f>
        <v>119717.45340287566</v>
      </c>
      <c r="G331" s="99">
        <f ca="1">HLOOKUP($O331,INDIRECT(R331),G$229,FALSE)</f>
        <v>1053405000</v>
      </c>
      <c r="H331" s="99">
        <f ca="1">G331/$T$230</f>
        <v>3232.7774209092281</v>
      </c>
      <c r="I331" s="95" t="str">
        <f t="shared" si="1"/>
        <v/>
      </c>
      <c r="J331" s="100">
        <f ca="1">IF(AND(I331="",NOT(K331="")),D331,"")</f>
        <v>52709.289543145562</v>
      </c>
      <c r="K331" s="97">
        <f t="shared" si="2"/>
        <v>28034</v>
      </c>
      <c r="N331" s="140">
        <f t="shared" si="9"/>
        <v>51915.630000000005</v>
      </c>
      <c r="O331" s="139" t="str">
        <f t="shared" si="3"/>
        <v>1976Oct</v>
      </c>
      <c r="P331" s="139">
        <f>MATCH(A331,Storage!A:A)-1</f>
        <v>33</v>
      </c>
      <c r="Q331" s="139">
        <f>MATCH(A331+1,Storage!A:A)-2</f>
        <v>37</v>
      </c>
      <c r="R331" s="139" t="str">
        <f t="shared" si="4"/>
        <v>Storage!P37:B33</v>
      </c>
      <c r="S331" s="7"/>
      <c r="T331" s="7"/>
      <c r="U331" s="7"/>
      <c r="V331" s="7"/>
      <c r="W331" s="7"/>
      <c r="X331" s="7"/>
      <c r="Y331" s="7"/>
      <c r="Z331" s="7"/>
      <c r="AA331" s="7"/>
      <c r="AB331" s="7"/>
    </row>
    <row r="332" spans="1:28" ht="15" x14ac:dyDescent="0.25">
      <c r="A332" s="17">
        <f t="shared" si="5"/>
        <v>1976</v>
      </c>
      <c r="B332" s="14" t="str">
        <f t="shared" si="8"/>
        <v>Nov</v>
      </c>
      <c r="C332" s="99">
        <f ca="1">HLOOKUP($O332,INDIRECT(R332),C$229,FALSE)</f>
        <v>16482205000</v>
      </c>
      <c r="D332" s="99">
        <f ca="1">C332/$T$230</f>
        <v>50581.97005975592</v>
      </c>
      <c r="E332" s="99">
        <f ca="1">HLOOKUP($O332,INDIRECT(R332),E$229,FALSE)</f>
        <v>39010098000</v>
      </c>
      <c r="F332" s="99">
        <f ca="1">E332/$T$230</f>
        <v>119717.45340287566</v>
      </c>
      <c r="G332" s="99">
        <f ca="1">HLOOKUP($O332,INDIRECT(R332),G$229,FALSE)</f>
        <v>914907000</v>
      </c>
      <c r="H332" s="99">
        <f ca="1">G332/$T$230</f>
        <v>2807.7431679475599</v>
      </c>
      <c r="I332" s="95" t="str">
        <f t="shared" si="1"/>
        <v/>
      </c>
      <c r="J332" s="100">
        <f ca="1">IF(AND(I332="",NOT(K332="")),D332,"")</f>
        <v>50581.97005975592</v>
      </c>
      <c r="K332" s="97">
        <f t="shared" si="2"/>
        <v>28065</v>
      </c>
      <c r="N332" s="140">
        <f t="shared" si="9"/>
        <v>51915.630000000005</v>
      </c>
      <c r="O332" s="139" t="str">
        <f t="shared" si="3"/>
        <v>1976Nov</v>
      </c>
      <c r="P332" s="139">
        <f>MATCH(A332,Storage!A:A)-1</f>
        <v>33</v>
      </c>
      <c r="Q332" s="139">
        <f>MATCH(A332+1,Storage!A:A)-2</f>
        <v>37</v>
      </c>
      <c r="R332" s="139" t="str">
        <f t="shared" si="4"/>
        <v>Storage!P37:B33</v>
      </c>
      <c r="S332" s="7"/>
      <c r="T332" s="7"/>
      <c r="U332" s="7"/>
      <c r="V332" s="7"/>
      <c r="W332" s="7"/>
      <c r="X332" s="7"/>
      <c r="Y332" s="7"/>
      <c r="Z332" s="7"/>
      <c r="AA332" s="7"/>
      <c r="AB332" s="7"/>
    </row>
    <row r="333" spans="1:28" ht="15" x14ac:dyDescent="0.25">
      <c r="A333" s="17">
        <f t="shared" si="5"/>
        <v>1976</v>
      </c>
      <c r="B333" s="14" t="str">
        <f t="shared" si="8"/>
        <v>Dec</v>
      </c>
      <c r="C333" s="99">
        <f ca="1">HLOOKUP($O333,INDIRECT(R333),C$229,FALSE)</f>
        <v>15914095000</v>
      </c>
      <c r="D333" s="99">
        <f ca="1">C333/$T$230</f>
        <v>48838.506548008074</v>
      </c>
      <c r="E333" s="99">
        <f ca="1">HLOOKUP($O333,INDIRECT(R333),E$229,FALSE)</f>
        <v>39010098000</v>
      </c>
      <c r="F333" s="99">
        <f ca="1">E333/$T$230</f>
        <v>119717.45340287566</v>
      </c>
      <c r="G333" s="99">
        <f ca="1">HLOOKUP($O333,INDIRECT(R333),G$229,FALSE)</f>
        <v>851106000</v>
      </c>
      <c r="H333" s="99">
        <f ca="1">G333/$T$230</f>
        <v>2611.9453197966304</v>
      </c>
      <c r="I333" s="95" t="str">
        <f t="shared" si="1"/>
        <v/>
      </c>
      <c r="J333" s="100">
        <f ca="1">IF(AND(I333="",NOT(K333="")),D333,"")</f>
        <v>48838.506548008074</v>
      </c>
      <c r="K333" s="97">
        <f t="shared" si="2"/>
        <v>28095</v>
      </c>
      <c r="N333" s="140">
        <f t="shared" si="9"/>
        <v>51915.630000000005</v>
      </c>
      <c r="O333" s="139" t="str">
        <f t="shared" si="3"/>
        <v>1976Dec</v>
      </c>
      <c r="P333" s="139">
        <f>MATCH(A333,Storage!A:A)-1</f>
        <v>33</v>
      </c>
      <c r="Q333" s="139">
        <f>MATCH(A333+1,Storage!A:A)-2</f>
        <v>37</v>
      </c>
      <c r="R333" s="139" t="str">
        <f t="shared" si="4"/>
        <v>Storage!P37:B33</v>
      </c>
      <c r="S333" s="7"/>
      <c r="T333" s="7"/>
      <c r="U333" s="7"/>
      <c r="V333" s="7"/>
      <c r="W333" s="7"/>
      <c r="X333" s="7"/>
      <c r="Y333" s="7"/>
      <c r="Z333" s="7"/>
      <c r="AA333" s="7"/>
      <c r="AB333" s="7"/>
    </row>
    <row r="334" spans="1:28" ht="15" x14ac:dyDescent="0.25">
      <c r="A334" s="17">
        <f t="shared" si="5"/>
        <v>1976</v>
      </c>
      <c r="B334" s="14" t="str">
        <f t="shared" si="8"/>
        <v>(YE)&amp; Min Sto</v>
      </c>
      <c r="C334" s="99">
        <f ca="1">HLOOKUP($O334,INDIRECT(R334),C$229,FALSE)</f>
        <v>15384910000</v>
      </c>
      <c r="D334" s="99">
        <f ca="1">C334/$T$230</f>
        <v>47214.499333799053</v>
      </c>
      <c r="E334" s="99">
        <f ca="1">HLOOKUP($O334,INDIRECT(R334),E$229,FALSE)</f>
        <v>39010098000</v>
      </c>
      <c r="F334" s="99">
        <f ca="1">E334/$T$230</f>
        <v>119717.45340287566</v>
      </c>
      <c r="G334" s="99">
        <f ca="1">HLOOKUP($O334,INDIRECT(R334),G$229,FALSE)</f>
        <v>16569848000</v>
      </c>
      <c r="H334" s="99">
        <f ca="1">G334/$T$230</f>
        <v>50850.936232786</v>
      </c>
      <c r="I334" s="100">
        <f ca="1">IF(B333="Dec",H334,"")</f>
        <v>50850.936232786</v>
      </c>
      <c r="J334" s="95" t="str">
        <f ca="1">IF(AND(I334="",NOT(K334="")),D334,"")</f>
        <v/>
      </c>
      <c r="K334" s="97">
        <f ca="1">IFERROR(IF(I334="", DATEVALUE(CONCATENATE(B334,"-",A334)),K333),"")</f>
        <v>28095</v>
      </c>
      <c r="N334" s="140">
        <f ca="1">IF(K334="","",$G$181)</f>
        <v>51915.630000000005</v>
      </c>
      <c r="O334" s="139" t="str">
        <f t="shared" si="3"/>
        <v>1976(YE)&amp; Min Sto</v>
      </c>
      <c r="P334" s="139">
        <f>MATCH(A334,Storage!A:A)-1</f>
        <v>33</v>
      </c>
      <c r="Q334" s="139">
        <f>MATCH(A334+1,Storage!A:A)-2</f>
        <v>37</v>
      </c>
      <c r="R334" s="139" t="str">
        <f t="shared" si="4"/>
        <v>Storage!P37:B33</v>
      </c>
      <c r="S334" s="7"/>
      <c r="T334" s="7"/>
      <c r="U334" s="7"/>
      <c r="V334" s="7"/>
      <c r="W334" s="7"/>
      <c r="X334" s="7"/>
      <c r="Y334" s="7"/>
      <c r="Z334" s="7"/>
      <c r="AA334" s="7"/>
      <c r="AB334" s="7"/>
    </row>
    <row r="335" spans="1:28" ht="15" x14ac:dyDescent="0.25">
      <c r="A335" s="17">
        <f t="shared" si="5"/>
        <v>1976</v>
      </c>
      <c r="B335" s="14" t="str">
        <f t="shared" si="8"/>
        <v>Avg</v>
      </c>
      <c r="C335" s="99">
        <f ca="1">HLOOKUP($O335,INDIRECT(R335),C$229,FALSE)</f>
        <v>17387960500</v>
      </c>
      <c r="D335" s="99">
        <f ca="1">C335/$T$230</f>
        <v>53361.628338636641</v>
      </c>
      <c r="E335" s="99">
        <f ca="1">HLOOKUP($O335,INDIRECT(R335),E$229,FALSE)</f>
        <v>0</v>
      </c>
      <c r="F335" s="99">
        <f ca="1">E335/$T$230</f>
        <v>0</v>
      </c>
      <c r="G335" s="99">
        <f ca="1">HLOOKUP($O335,INDIRECT(R335),G$229,FALSE)</f>
        <v>0</v>
      </c>
      <c r="H335" s="99">
        <f ca="1">G335/$T$230</f>
        <v>0</v>
      </c>
      <c r="I335" s="95" t="str">
        <f t="shared" si="1"/>
        <v/>
      </c>
      <c r="J335" s="95" t="str">
        <f t="shared" si="7"/>
        <v/>
      </c>
      <c r="K335" s="97" t="str">
        <f t="shared" si="2"/>
        <v/>
      </c>
      <c r="N335" s="140" t="str">
        <f t="shared" si="9"/>
        <v/>
      </c>
      <c r="O335" s="139" t="str">
        <f t="shared" si="3"/>
        <v>1976Avg</v>
      </c>
      <c r="P335" s="139">
        <f>MATCH(A335,Storage!A:A)-1</f>
        <v>33</v>
      </c>
      <c r="Q335" s="139">
        <f>MATCH(A335+1,Storage!A:A)-2</f>
        <v>37</v>
      </c>
      <c r="R335" s="139" t="str">
        <f t="shared" si="4"/>
        <v>Storage!P37:B33</v>
      </c>
      <c r="S335" s="7"/>
      <c r="T335" s="7"/>
      <c r="U335" s="7"/>
      <c r="V335" s="7"/>
      <c r="W335" s="7"/>
      <c r="X335" s="7"/>
      <c r="Y335" s="7"/>
      <c r="Z335" s="7"/>
      <c r="AA335" s="7"/>
      <c r="AB335" s="7"/>
    </row>
    <row r="336" spans="1:28" ht="15" x14ac:dyDescent="0.25">
      <c r="A336" s="17">
        <f t="shared" si="5"/>
        <v>1976</v>
      </c>
      <c r="B336" s="14" t="str">
        <f t="shared" si="8"/>
        <v>Max</v>
      </c>
      <c r="C336" s="99">
        <f ca="1">HLOOKUP($O336,INDIRECT(R336),C$229,FALSE)</f>
        <v>19766778000</v>
      </c>
      <c r="D336" s="99">
        <f ca="1">C336/$T$230</f>
        <v>60661.942560102972</v>
      </c>
      <c r="E336" s="99">
        <f ca="1">HLOOKUP($O336,INDIRECT(R336),E$229,FALSE)</f>
        <v>0</v>
      </c>
      <c r="F336" s="99">
        <f ca="1">E336/$T$230</f>
        <v>0</v>
      </c>
      <c r="G336" s="99">
        <f ca="1">HLOOKUP($O336,INDIRECT(R336),G$229,FALSE)</f>
        <v>2360135000</v>
      </c>
      <c r="H336" s="99">
        <f ca="1">G336/$T$230</f>
        <v>7242.9798019732216</v>
      </c>
      <c r="I336" s="95" t="str">
        <f t="shared" si="1"/>
        <v/>
      </c>
      <c r="J336" s="95" t="str">
        <f t="shared" si="7"/>
        <v/>
      </c>
      <c r="K336" s="97" t="str">
        <f t="shared" si="2"/>
        <v/>
      </c>
      <c r="N336" s="140" t="str">
        <f t="shared" si="9"/>
        <v/>
      </c>
      <c r="O336" s="139" t="str">
        <f t="shared" si="3"/>
        <v>1976Max</v>
      </c>
      <c r="P336" s="139">
        <f>MATCH(A336,Storage!A:A)-1</f>
        <v>33</v>
      </c>
      <c r="Q336" s="139">
        <f>MATCH(A336+1,Storage!A:A)-2</f>
        <v>37</v>
      </c>
      <c r="R336" s="139" t="str">
        <f t="shared" si="4"/>
        <v>Storage!P37:B33</v>
      </c>
      <c r="S336" s="7"/>
      <c r="T336" s="7"/>
      <c r="U336" s="7"/>
      <c r="V336" s="7"/>
      <c r="W336" s="7"/>
      <c r="X336" s="7"/>
      <c r="Y336" s="7"/>
      <c r="Z336" s="7"/>
      <c r="AA336" s="7"/>
      <c r="AB336" s="7"/>
    </row>
    <row r="337" spans="1:30" ht="15" x14ac:dyDescent="0.25">
      <c r="A337" s="17">
        <f t="shared" si="5"/>
        <v>1977</v>
      </c>
      <c r="B337" s="14" t="str">
        <f t="shared" si="8"/>
        <v>Jan</v>
      </c>
      <c r="C337" s="99">
        <f ca="1">HLOOKUP($O337,INDIRECT(R337),C$229,FALSE)</f>
        <v>15592878000</v>
      </c>
      <c r="D337" s="99">
        <f ca="1">C337/$T$230</f>
        <v>47852.728936536514</v>
      </c>
      <c r="E337" s="99">
        <f ca="1">HLOOKUP($O337,INDIRECT(R337),E$229,FALSE)</f>
        <v>44034138000</v>
      </c>
      <c r="F337" s="99">
        <f ca="1">E337/$T$230</f>
        <v>135135.64780459655</v>
      </c>
      <c r="G337" s="99">
        <f ca="1">HLOOKUP($O337,INDIRECT(R337),G$229,FALSE)</f>
        <v>846543000</v>
      </c>
      <c r="H337" s="99">
        <f ca="1">G337/$T$230</f>
        <v>2597.9420035302287</v>
      </c>
      <c r="I337" s="95" t="str">
        <f t="shared" si="1"/>
        <v/>
      </c>
      <c r="J337" s="100">
        <f ca="1">IF(AND(I337="",NOT(K337="")),D337,"")</f>
        <v>47852.728936536514</v>
      </c>
      <c r="K337" s="97">
        <f t="shared" si="2"/>
        <v>28126</v>
      </c>
      <c r="N337" s="140">
        <f t="shared" si="9"/>
        <v>51915.630000000005</v>
      </c>
      <c r="O337" s="139" t="str">
        <f t="shared" si="3"/>
        <v>1977Jan</v>
      </c>
      <c r="P337" s="139">
        <f>MATCH(A337,Storage!A:A)-1</f>
        <v>38</v>
      </c>
      <c r="Q337" s="139">
        <f>MATCH(A337+1,Storage!A:A)-2</f>
        <v>42</v>
      </c>
      <c r="R337" s="139" t="str">
        <f t="shared" si="4"/>
        <v>Storage!P42:B38</v>
      </c>
      <c r="S337" s="7"/>
      <c r="T337" s="7"/>
      <c r="U337" s="7"/>
      <c r="V337" s="7"/>
      <c r="W337" s="7"/>
      <c r="X337" s="7"/>
      <c r="Y337" s="7"/>
      <c r="Z337" s="7"/>
      <c r="AA337" s="7"/>
      <c r="AB337" s="7"/>
    </row>
    <row r="338" spans="1:30" ht="15" x14ac:dyDescent="0.25">
      <c r="A338" s="17">
        <f t="shared" si="5"/>
        <v>1977</v>
      </c>
      <c r="B338" s="14" t="str">
        <f t="shared" si="8"/>
        <v>Feb</v>
      </c>
      <c r="C338" s="99">
        <f ca="1">HLOOKUP($O338,INDIRECT(R338),C$229,FALSE)</f>
        <v>15206256000</v>
      </c>
      <c r="D338" s="99">
        <f ca="1">C338/$T$230</f>
        <v>46666.230987479154</v>
      </c>
      <c r="E338" s="99">
        <f ca="1">HLOOKUP($O338,INDIRECT(R338),E$229,FALSE)</f>
        <v>44034138000</v>
      </c>
      <c r="F338" s="99">
        <f ca="1">E338/$T$230</f>
        <v>135135.64780459655</v>
      </c>
      <c r="G338" s="99">
        <f ca="1">HLOOKUP($O338,INDIRECT(R338),G$229,FALSE)</f>
        <v>843631000</v>
      </c>
      <c r="H338" s="99">
        <f ca="1">G338/$T$230</f>
        <v>2589.0054142320123</v>
      </c>
      <c r="I338" s="95" t="str">
        <f t="shared" si="1"/>
        <v/>
      </c>
      <c r="J338" s="100">
        <f ca="1">IF(AND(I338="",NOT(K338="")),D338,"")</f>
        <v>46666.230987479154</v>
      </c>
      <c r="K338" s="97">
        <f t="shared" si="2"/>
        <v>28157</v>
      </c>
      <c r="N338" s="140">
        <f t="shared" si="9"/>
        <v>51915.630000000005</v>
      </c>
      <c r="O338" s="139" t="str">
        <f t="shared" si="3"/>
        <v>1977Feb</v>
      </c>
      <c r="P338" s="139">
        <f>MATCH(A338,Storage!A:A)-1</f>
        <v>38</v>
      </c>
      <c r="Q338" s="139">
        <f>MATCH(A338+1,Storage!A:A)-2</f>
        <v>42</v>
      </c>
      <c r="R338" s="139" t="str">
        <f t="shared" si="4"/>
        <v>Storage!P42:B38</v>
      </c>
      <c r="S338" s="7"/>
      <c r="T338" s="7"/>
      <c r="U338" s="7"/>
      <c r="V338" s="7"/>
      <c r="W338" s="7"/>
      <c r="X338" s="7"/>
      <c r="Y338" s="7"/>
      <c r="Z338" s="7"/>
      <c r="AA338" s="7"/>
      <c r="AB338" s="7"/>
    </row>
    <row r="339" spans="1:30" ht="15" x14ac:dyDescent="0.25">
      <c r="A339" s="17">
        <f t="shared" si="5"/>
        <v>1977</v>
      </c>
      <c r="B339" s="14" t="str">
        <f t="shared" si="8"/>
        <v>Mar</v>
      </c>
      <c r="C339" s="99">
        <f ca="1">HLOOKUP($O339,INDIRECT(R339),C$229,FALSE)</f>
        <v>14477762000</v>
      </c>
      <c r="D339" s="99">
        <f ca="1">C339/$T$230</f>
        <v>44430.567634383384</v>
      </c>
      <c r="E339" s="99">
        <f ca="1">HLOOKUP($O339,INDIRECT(R339),E$229,FALSE)</f>
        <v>44034138000</v>
      </c>
      <c r="F339" s="99">
        <f ca="1">E339/$T$230</f>
        <v>135135.64780459655</v>
      </c>
      <c r="G339" s="99">
        <f ca="1">HLOOKUP($O339,INDIRECT(R339),G$229,FALSE)</f>
        <v>915045000</v>
      </c>
      <c r="H339" s="99">
        <f ca="1">G339/$T$230</f>
        <v>2808.166673896445</v>
      </c>
      <c r="I339" s="95" t="str">
        <f t="shared" si="1"/>
        <v/>
      </c>
      <c r="J339" s="100">
        <f ca="1">IF(AND(I339="",NOT(K339="")),D339,"")</f>
        <v>44430.567634383384</v>
      </c>
      <c r="K339" s="97">
        <f t="shared" si="2"/>
        <v>28185</v>
      </c>
      <c r="N339" s="140">
        <f t="shared" si="9"/>
        <v>51915.630000000005</v>
      </c>
      <c r="O339" s="139" t="str">
        <f t="shared" si="3"/>
        <v>1977Mar</v>
      </c>
      <c r="P339" s="139">
        <f>MATCH(A339,Storage!A:A)-1</f>
        <v>38</v>
      </c>
      <c r="Q339" s="139">
        <f>MATCH(A339+1,Storage!A:A)-2</f>
        <v>42</v>
      </c>
      <c r="R339" s="139" t="str">
        <f t="shared" si="4"/>
        <v>Storage!P42:B38</v>
      </c>
      <c r="S339" s="7"/>
      <c r="T339" s="7"/>
      <c r="U339" s="7"/>
      <c r="V339" s="7"/>
      <c r="W339" s="7"/>
      <c r="X339" s="7"/>
      <c r="Y339" s="7"/>
      <c r="Z339" s="7"/>
      <c r="AA339" s="7"/>
      <c r="AB339" s="7"/>
    </row>
    <row r="340" spans="1:30" ht="15" x14ac:dyDescent="0.25">
      <c r="A340" s="17">
        <f t="shared" si="5"/>
        <v>1977</v>
      </c>
      <c r="B340" s="14" t="str">
        <f t="shared" si="8"/>
        <v>Apr</v>
      </c>
      <c r="C340" s="99">
        <f ca="1">HLOOKUP($O340,INDIRECT(R340),C$229,FALSE)</f>
        <v>13880874000</v>
      </c>
      <c r="D340" s="99">
        <f ca="1">C340/$T$230</f>
        <v>42598.78778787452</v>
      </c>
      <c r="E340" s="99">
        <f ca="1">HLOOKUP($O340,INDIRECT(R340),E$229,FALSE)</f>
        <v>44034138000</v>
      </c>
      <c r="F340" s="99">
        <f ca="1">E340/$T$230</f>
        <v>135135.64780459655</v>
      </c>
      <c r="G340" s="99">
        <f ca="1">HLOOKUP($O340,INDIRECT(R340),G$229,FALSE)</f>
        <v>1165758000</v>
      </c>
      <c r="H340" s="99">
        <f ca="1">G340/$T$230</f>
        <v>3577.5757098592658</v>
      </c>
      <c r="I340" s="95" t="str">
        <f t="shared" si="1"/>
        <v/>
      </c>
      <c r="J340" s="100">
        <f ca="1">IF(AND(I340="",NOT(K340="")),D340,"")</f>
        <v>42598.78778787452</v>
      </c>
      <c r="K340" s="97">
        <f t="shared" si="2"/>
        <v>28216</v>
      </c>
      <c r="N340" s="140">
        <f t="shared" si="9"/>
        <v>51915.630000000005</v>
      </c>
      <c r="O340" s="139" t="str">
        <f t="shared" si="3"/>
        <v>1977Apr</v>
      </c>
      <c r="P340" s="139">
        <f>MATCH(A340,Storage!A:A)-1</f>
        <v>38</v>
      </c>
      <c r="Q340" s="139">
        <f>MATCH(A340+1,Storage!A:A)-2</f>
        <v>42</v>
      </c>
      <c r="R340" s="139" t="str">
        <f t="shared" si="4"/>
        <v>Storage!P42:B38</v>
      </c>
      <c r="S340" s="7"/>
      <c r="T340" s="7"/>
      <c r="U340" s="7"/>
      <c r="V340" s="7"/>
      <c r="W340" s="7"/>
      <c r="X340" s="7"/>
      <c r="Y340" s="7"/>
      <c r="Z340" s="7"/>
      <c r="AA340" s="7"/>
      <c r="AB340" s="7"/>
    </row>
    <row r="341" spans="1:30" ht="15" x14ac:dyDescent="0.25">
      <c r="A341" s="17">
        <f t="shared" si="5"/>
        <v>1977</v>
      </c>
      <c r="B341" s="14" t="str">
        <f t="shared" si="8"/>
        <v>May</v>
      </c>
      <c r="C341" s="99">
        <f ca="1">HLOOKUP($O341,INDIRECT(R341),C$229,FALSE)</f>
        <v>14545610000</v>
      </c>
      <c r="D341" s="99">
        <f ca="1">C341/$T$230</f>
        <v>44638.785254817929</v>
      </c>
      <c r="E341" s="99">
        <f ca="1">HLOOKUP($O341,INDIRECT(R341),E$229,FALSE)</f>
        <v>44034138000</v>
      </c>
      <c r="F341" s="99">
        <f ca="1">E341/$T$230</f>
        <v>135135.64780459655</v>
      </c>
      <c r="G341" s="99">
        <f ca="1">HLOOKUP($O341,INDIRECT(R341),G$229,FALSE)</f>
        <v>1928280000</v>
      </c>
      <c r="H341" s="99">
        <f ca="1">G341/$T$230</f>
        <v>5917.6670370758129</v>
      </c>
      <c r="I341" s="95" t="str">
        <f t="shared" si="1"/>
        <v/>
      </c>
      <c r="J341" s="100">
        <f ca="1">IF(AND(I341="",NOT(K341="")),D341,"")</f>
        <v>44638.785254817929</v>
      </c>
      <c r="K341" s="97">
        <f t="shared" si="2"/>
        <v>28246</v>
      </c>
      <c r="N341" s="140">
        <f t="shared" si="9"/>
        <v>51915.630000000005</v>
      </c>
      <c r="O341" s="139" t="str">
        <f t="shared" si="3"/>
        <v>1977May</v>
      </c>
      <c r="P341" s="139">
        <f>MATCH(A341,Storage!A:A)-1</f>
        <v>38</v>
      </c>
      <c r="Q341" s="139">
        <f>MATCH(A341+1,Storage!A:A)-2</f>
        <v>42</v>
      </c>
      <c r="R341" s="139" t="str">
        <f t="shared" si="4"/>
        <v>Storage!P42:B38</v>
      </c>
      <c r="S341" s="7"/>
      <c r="T341" s="7"/>
      <c r="U341" s="7"/>
      <c r="V341" s="7"/>
      <c r="W341" s="7"/>
      <c r="X341" s="7"/>
      <c r="Y341" s="7"/>
      <c r="Z341" s="7"/>
      <c r="AA341" s="7"/>
      <c r="AB341" s="7"/>
    </row>
    <row r="342" spans="1:30" ht="15" x14ac:dyDescent="0.25">
      <c r="A342" s="17">
        <f t="shared" si="5"/>
        <v>1977</v>
      </c>
      <c r="B342" s="14" t="str">
        <f t="shared" si="8"/>
        <v>Jun</v>
      </c>
      <c r="C342" s="99">
        <f ca="1">HLOOKUP($O342,INDIRECT(R342),C$229,FALSE)</f>
        <v>17005850000</v>
      </c>
      <c r="D342" s="99">
        <f ca="1">C342/$T$230</f>
        <v>52188.975658335774</v>
      </c>
      <c r="E342" s="99">
        <f ca="1">HLOOKUP($O342,INDIRECT(R342),E$229,FALSE)</f>
        <v>44034138000</v>
      </c>
      <c r="F342" s="99">
        <f ca="1">E342/$T$230</f>
        <v>135135.64780459655</v>
      </c>
      <c r="G342" s="99">
        <f ca="1">HLOOKUP($O342,INDIRECT(R342),G$229,FALSE)</f>
        <v>2123772000</v>
      </c>
      <c r="H342" s="99">
        <f ca="1">G342/$T$230</f>
        <v>6517.6092469270925</v>
      </c>
      <c r="I342" s="95" t="str">
        <f t="shared" si="1"/>
        <v/>
      </c>
      <c r="J342" s="100">
        <f ca="1">IF(AND(I342="",NOT(K342="")),D342,"")</f>
        <v>52188.975658335774</v>
      </c>
      <c r="K342" s="97">
        <f t="shared" si="2"/>
        <v>28277</v>
      </c>
      <c r="N342" s="140">
        <f t="shared" si="9"/>
        <v>51915.630000000005</v>
      </c>
      <c r="O342" s="139" t="str">
        <f t="shared" si="3"/>
        <v>1977Jun</v>
      </c>
      <c r="P342" s="139">
        <f>MATCH(A342,Storage!A:A)-1</f>
        <v>38</v>
      </c>
      <c r="Q342" s="139">
        <f>MATCH(A342+1,Storage!A:A)-2</f>
        <v>42</v>
      </c>
      <c r="R342" s="139" t="str">
        <f t="shared" si="4"/>
        <v>Storage!P42:B38</v>
      </c>
      <c r="S342" s="7"/>
      <c r="T342" s="7"/>
      <c r="U342" s="7"/>
      <c r="V342" s="7"/>
      <c r="W342" s="7"/>
      <c r="X342" s="7"/>
      <c r="Y342" s="7"/>
      <c r="Z342" s="7"/>
      <c r="AA342" s="7"/>
      <c r="AB342" s="7"/>
    </row>
    <row r="343" spans="1:30" ht="15" x14ac:dyDescent="0.25">
      <c r="A343" s="17">
        <f t="shared" si="5"/>
        <v>1977</v>
      </c>
      <c r="B343" s="14" t="str">
        <f t="shared" si="8"/>
        <v>Jul</v>
      </c>
      <c r="C343" s="99">
        <f ca="1">HLOOKUP($O343,INDIRECT(R343),C$229,FALSE)</f>
        <v>15267028000</v>
      </c>
      <c r="D343" s="99">
        <f ca="1">C343/$T$230</f>
        <v>46852.733186940422</v>
      </c>
      <c r="E343" s="99">
        <f ca="1">HLOOKUP($O343,INDIRECT(R343),E$229,FALSE)</f>
        <v>44034138000</v>
      </c>
      <c r="F343" s="99">
        <f ca="1">E343/$T$230</f>
        <v>135135.64780459655</v>
      </c>
      <c r="G343" s="99">
        <f ca="1">HLOOKUP($O343,INDIRECT(R343),G$229,FALSE)</f>
        <v>2200516000</v>
      </c>
      <c r="H343" s="99">
        <f ca="1">G343/$T$230</f>
        <v>6753.1276566462957</v>
      </c>
      <c r="I343" s="95" t="str">
        <f t="shared" si="1"/>
        <v/>
      </c>
      <c r="J343" s="100">
        <f ca="1">IF(AND(I343="",NOT(K343="")),D343,"")</f>
        <v>46852.733186940422</v>
      </c>
      <c r="K343" s="97">
        <f t="shared" si="2"/>
        <v>28307</v>
      </c>
      <c r="N343" s="140">
        <f t="shared" si="9"/>
        <v>51915.630000000005</v>
      </c>
      <c r="O343" s="139" t="str">
        <f t="shared" si="3"/>
        <v>1977Jul</v>
      </c>
      <c r="P343" s="139">
        <f>MATCH(A343,Storage!A:A)-1</f>
        <v>38</v>
      </c>
      <c r="Q343" s="139">
        <f>MATCH(A343+1,Storage!A:A)-2</f>
        <v>42</v>
      </c>
      <c r="R343" s="139" t="str">
        <f t="shared" si="4"/>
        <v>Storage!P42:B38</v>
      </c>
      <c r="S343" s="7"/>
      <c r="T343" s="7"/>
      <c r="U343" s="7"/>
      <c r="V343" s="7"/>
      <c r="W343" s="7"/>
      <c r="X343" s="7"/>
      <c r="Y343" s="7"/>
      <c r="Z343" s="7"/>
      <c r="AA343" s="7"/>
      <c r="AB343" s="7"/>
    </row>
    <row r="344" spans="1:30" ht="15" x14ac:dyDescent="0.25">
      <c r="A344" s="17">
        <f t="shared" si="5"/>
        <v>1977</v>
      </c>
      <c r="B344" s="14" t="str">
        <f t="shared" si="8"/>
        <v>Aug</v>
      </c>
      <c r="C344" s="99">
        <f ca="1">HLOOKUP($O344,INDIRECT(R344),C$229,FALSE)</f>
        <v>14828217000</v>
      </c>
      <c r="D344" s="99">
        <f ca="1">C344/$T$230</f>
        <v>45506.073267112246</v>
      </c>
      <c r="E344" s="99">
        <f ca="1">HLOOKUP($O344,INDIRECT(R344),E$229,FALSE)</f>
        <v>44034138000</v>
      </c>
      <c r="F344" s="99">
        <f ca="1">E344/$T$230</f>
        <v>135135.64780459655</v>
      </c>
      <c r="G344" s="99">
        <f ca="1">HLOOKUP($O344,INDIRECT(R344),G$229,FALSE)</f>
        <v>1662234000</v>
      </c>
      <c r="H344" s="99">
        <f ca="1">G344/$T$230</f>
        <v>5101.2028075314147</v>
      </c>
      <c r="I344" s="95" t="str">
        <f t="shared" si="1"/>
        <v/>
      </c>
      <c r="J344" s="100">
        <f ca="1">IF(AND(I344="",NOT(K344="")),D344,"")</f>
        <v>45506.073267112246</v>
      </c>
      <c r="K344" s="97">
        <f t="shared" si="2"/>
        <v>28338</v>
      </c>
      <c r="N344" s="140">
        <f t="shared" si="9"/>
        <v>51915.630000000005</v>
      </c>
      <c r="O344" s="139" t="str">
        <f t="shared" si="3"/>
        <v>1977Aug</v>
      </c>
      <c r="P344" s="139">
        <f>MATCH(A344,Storage!A:A)-1</f>
        <v>38</v>
      </c>
      <c r="Q344" s="139">
        <f>MATCH(A344+1,Storage!A:A)-2</f>
        <v>42</v>
      </c>
      <c r="R344" s="139" t="str">
        <f t="shared" si="4"/>
        <v>Storage!P42:B38</v>
      </c>
      <c r="S344" s="7"/>
      <c r="T344" s="7"/>
      <c r="U344" s="7"/>
      <c r="V344" s="7"/>
      <c r="W344" s="7"/>
      <c r="X344" s="7"/>
      <c r="Y344" s="7"/>
      <c r="Z344" s="7"/>
      <c r="AA344" s="7"/>
      <c r="AB344" s="7"/>
    </row>
    <row r="345" spans="1:30" ht="15" x14ac:dyDescent="0.25">
      <c r="A345" s="17">
        <f t="shared" si="5"/>
        <v>1977</v>
      </c>
      <c r="B345" s="14" t="str">
        <f t="shared" si="8"/>
        <v>Sep</v>
      </c>
      <c r="C345" s="99">
        <f ca="1">HLOOKUP($O345,INDIRECT(R345),C$229,FALSE)</f>
        <v>13135948000</v>
      </c>
      <c r="D345" s="99">
        <f ca="1">C345/$T$230</f>
        <v>40312.696538024531</v>
      </c>
      <c r="E345" s="99">
        <f ca="1">HLOOKUP($O345,INDIRECT(R345),E$229,FALSE)</f>
        <v>44034138000</v>
      </c>
      <c r="F345" s="99">
        <f ca="1">E345/$T$230</f>
        <v>135135.64780459655</v>
      </c>
      <c r="G345" s="99">
        <f ca="1">HLOOKUP($O345,INDIRECT(R345),G$229,FALSE)</f>
        <v>1956934000</v>
      </c>
      <c r="H345" s="99">
        <f ca="1">G345/$T$230</f>
        <v>6005.6028302595678</v>
      </c>
      <c r="I345" s="95" t="str">
        <f t="shared" si="1"/>
        <v/>
      </c>
      <c r="J345" s="100">
        <f ca="1">IF(AND(I345="",NOT(K345="")),D345,"")</f>
        <v>40312.696538024531</v>
      </c>
      <c r="K345" s="97">
        <f t="shared" si="2"/>
        <v>28369</v>
      </c>
      <c r="N345" s="140">
        <f t="shared" si="9"/>
        <v>51915.630000000005</v>
      </c>
      <c r="O345" s="139" t="str">
        <f t="shared" si="3"/>
        <v>1977Sep</v>
      </c>
      <c r="P345" s="139">
        <f>MATCH(A345,Storage!A:A)-1</f>
        <v>38</v>
      </c>
      <c r="Q345" s="139">
        <f>MATCH(A345+1,Storage!A:A)-2</f>
        <v>42</v>
      </c>
      <c r="R345" s="139" t="str">
        <f t="shared" si="4"/>
        <v>Storage!P42:B38</v>
      </c>
      <c r="S345" s="7"/>
      <c r="T345" s="7"/>
      <c r="U345" s="7"/>
      <c r="V345" s="7"/>
      <c r="W345" s="7"/>
      <c r="X345" s="7"/>
      <c r="Y345" s="7"/>
      <c r="Z345" s="7"/>
      <c r="AA345" s="7"/>
      <c r="AB345" s="7"/>
    </row>
    <row r="346" spans="1:30" ht="15" x14ac:dyDescent="0.25">
      <c r="A346" s="17">
        <f t="shared" si="5"/>
        <v>1977</v>
      </c>
      <c r="B346" s="14" t="str">
        <f t="shared" si="8"/>
        <v>Oct</v>
      </c>
      <c r="C346" s="99">
        <f ca="1">HLOOKUP($O346,INDIRECT(R346),C$229,FALSE)</f>
        <v>12070528000</v>
      </c>
      <c r="D346" s="99">
        <f ca="1">C346/$T$230</f>
        <v>37043.046479609104</v>
      </c>
      <c r="E346" s="99">
        <f ca="1">HLOOKUP($O346,INDIRECT(R346),E$229,FALSE)</f>
        <v>44034138000</v>
      </c>
      <c r="F346" s="99">
        <f ca="1">E346/$T$230</f>
        <v>135135.64780459655</v>
      </c>
      <c r="G346" s="99">
        <f ca="1">HLOOKUP($O346,INDIRECT(R346),G$229,FALSE)</f>
        <v>1359322000</v>
      </c>
      <c r="H346" s="99">
        <f ca="1">G346/$T$230</f>
        <v>4171.601111960902</v>
      </c>
      <c r="I346" s="95" t="str">
        <f t="shared" si="1"/>
        <v/>
      </c>
      <c r="J346" s="100">
        <f ca="1">IF(AND(I346="",NOT(K346="")),D346,"")</f>
        <v>37043.046479609104</v>
      </c>
      <c r="K346" s="97">
        <f t="shared" si="2"/>
        <v>28399</v>
      </c>
      <c r="N346" s="140">
        <f t="shared" si="9"/>
        <v>51915.630000000005</v>
      </c>
      <c r="O346" s="139" t="str">
        <f t="shared" si="3"/>
        <v>1977Oct</v>
      </c>
      <c r="P346" s="139">
        <f>MATCH(A346,Storage!A:A)-1</f>
        <v>38</v>
      </c>
      <c r="Q346" s="139">
        <f>MATCH(A346+1,Storage!A:A)-2</f>
        <v>42</v>
      </c>
      <c r="R346" s="139" t="str">
        <f t="shared" si="4"/>
        <v>Storage!P42:B38</v>
      </c>
      <c r="S346" s="7"/>
      <c r="T346" s="7"/>
      <c r="U346" s="7"/>
      <c r="V346" s="7"/>
      <c r="W346" s="7"/>
      <c r="X346" s="7"/>
      <c r="Y346" s="7"/>
      <c r="Z346" s="7"/>
      <c r="AA346" s="7"/>
      <c r="AB346" s="7"/>
    </row>
    <row r="347" spans="1:30" ht="15" x14ac:dyDescent="0.25">
      <c r="A347" s="17">
        <f t="shared" si="5"/>
        <v>1977</v>
      </c>
      <c r="B347" s="14" t="str">
        <f t="shared" si="8"/>
        <v>Nov</v>
      </c>
      <c r="C347" s="99">
        <f ca="1">HLOOKUP($O347,INDIRECT(R347),C$229,FALSE)</f>
        <v>11502666000</v>
      </c>
      <c r="D347" s="99">
        <f ca="1">C347/$T$230</f>
        <v>35300.344051015774</v>
      </c>
      <c r="E347" s="99">
        <f ca="1">HLOOKUP($O347,INDIRECT(R347),E$229,FALSE)</f>
        <v>44034138000</v>
      </c>
      <c r="F347" s="99">
        <f ca="1">E347/$T$230</f>
        <v>135135.64780459655</v>
      </c>
      <c r="G347" s="99">
        <f ca="1">HLOOKUP($O347,INDIRECT(R347),G$229,FALSE)</f>
        <v>912939000</v>
      </c>
      <c r="H347" s="99">
        <f ca="1">G347/$T$230</f>
        <v>2801.7036048504137</v>
      </c>
      <c r="I347" s="95" t="str">
        <f t="shared" si="1"/>
        <v/>
      </c>
      <c r="J347" s="100">
        <f ca="1">IF(AND(I347="",NOT(K347="")),D347,"")</f>
        <v>35300.344051015774</v>
      </c>
      <c r="K347" s="97">
        <f t="shared" si="2"/>
        <v>28430</v>
      </c>
      <c r="N347" s="140">
        <f t="shared" si="9"/>
        <v>51915.630000000005</v>
      </c>
      <c r="O347" s="139" t="str">
        <f t="shared" si="3"/>
        <v>1977Nov</v>
      </c>
      <c r="P347" s="139">
        <f>MATCH(A347,Storage!A:A)-1</f>
        <v>38</v>
      </c>
      <c r="Q347" s="139">
        <f>MATCH(A347+1,Storage!A:A)-2</f>
        <v>42</v>
      </c>
      <c r="R347" s="139" t="str">
        <f t="shared" si="4"/>
        <v>Storage!P42:B38</v>
      </c>
      <c r="S347" s="7"/>
      <c r="T347" s="7"/>
      <c r="U347" s="7"/>
      <c r="V347" s="7"/>
      <c r="W347" s="7"/>
      <c r="X347" s="7"/>
      <c r="Y347" s="7"/>
      <c r="Z347" s="7"/>
      <c r="AA347" s="7"/>
      <c r="AB347" s="7"/>
    </row>
    <row r="348" spans="1:30" ht="15" x14ac:dyDescent="0.25">
      <c r="A348" s="17">
        <f t="shared" si="5"/>
        <v>1977</v>
      </c>
      <c r="B348" s="14" t="str">
        <f t="shared" si="8"/>
        <v>Dec</v>
      </c>
      <c r="C348" s="99">
        <f ca="1">HLOOKUP($O348,INDIRECT(R348),C$229,FALSE)</f>
        <v>10858444000</v>
      </c>
      <c r="D348" s="99">
        <f ca="1">C348/$T$230</f>
        <v>33323.301664039267</v>
      </c>
      <c r="E348" s="99">
        <f ca="1">HLOOKUP($O348,INDIRECT(R348),E$229,FALSE)</f>
        <v>44034138000</v>
      </c>
      <c r="F348" s="99">
        <f ca="1">E348/$T$230</f>
        <v>135135.64780459655</v>
      </c>
      <c r="G348" s="99">
        <f ca="1">HLOOKUP($O348,INDIRECT(R348),G$229,FALSE)</f>
        <v>915697000</v>
      </c>
      <c r="H348" s="99">
        <f ca="1">G348/$T$230</f>
        <v>2810.1675860607434</v>
      </c>
      <c r="I348" s="95" t="str">
        <f t="shared" si="1"/>
        <v/>
      </c>
      <c r="J348" s="100">
        <f ca="1">IF(AND(I348="",NOT(K348="")),D348,"")</f>
        <v>33323.301664039267</v>
      </c>
      <c r="K348" s="97">
        <f t="shared" si="2"/>
        <v>28460</v>
      </c>
      <c r="N348" s="140">
        <f t="shared" si="9"/>
        <v>51915.630000000005</v>
      </c>
      <c r="O348" s="139" t="str">
        <f t="shared" si="3"/>
        <v>1977Dec</v>
      </c>
      <c r="P348" s="139">
        <f>MATCH(A348,Storage!A:A)-1</f>
        <v>38</v>
      </c>
      <c r="Q348" s="139">
        <f>MATCH(A348+1,Storage!A:A)-2</f>
        <v>42</v>
      </c>
      <c r="R348" s="139" t="str">
        <f t="shared" si="4"/>
        <v>Storage!P42:B38</v>
      </c>
      <c r="S348" s="7"/>
      <c r="T348" s="7"/>
      <c r="U348" s="7"/>
      <c r="V348" s="7"/>
      <c r="W348" s="7"/>
      <c r="X348" s="7"/>
      <c r="Y348" s="7"/>
      <c r="Z348" s="7"/>
      <c r="AA348" s="7"/>
      <c r="AB348" s="7"/>
    </row>
    <row r="349" spans="1:30" ht="15" x14ac:dyDescent="0.25">
      <c r="A349" s="17">
        <f t="shared" si="5"/>
        <v>1977</v>
      </c>
      <c r="B349" s="14" t="str">
        <f t="shared" si="8"/>
        <v>(YE)&amp; Min Sto</v>
      </c>
      <c r="C349" s="99">
        <f ca="1">HLOOKUP($O349,INDIRECT(R349),C$229,FALSE)</f>
        <v>10858444000</v>
      </c>
      <c r="D349" s="99">
        <f ca="1">C349/$T$230</f>
        <v>33323.301664039267</v>
      </c>
      <c r="E349" s="99">
        <f ca="1">HLOOKUP($O349,INDIRECT(R349),E$229,FALSE)</f>
        <v>44034138000</v>
      </c>
      <c r="F349" s="99">
        <f ca="1">E349/$T$230</f>
        <v>135135.64780459655</v>
      </c>
      <c r="G349" s="99">
        <f ca="1">HLOOKUP($O349,INDIRECT(R349),G$229,FALSE)</f>
        <v>16830671000</v>
      </c>
      <c r="H349" s="99">
        <f ca="1">G349/$T$230</f>
        <v>51651.371682830191</v>
      </c>
      <c r="I349" s="100">
        <f ca="1">IF(B348="Dec",H349,"")</f>
        <v>51651.371682830191</v>
      </c>
      <c r="J349" s="95" t="str">
        <f ca="1">IF(AND(I349="",NOT(K349="")),D349,"")</f>
        <v/>
      </c>
      <c r="K349" s="97">
        <f ca="1">IFERROR(IF(I349="", DATEVALUE(CONCATENATE(B349,"-",A349)),K348),"")</f>
        <v>28460</v>
      </c>
      <c r="N349" s="140">
        <f ca="1">IF(K349="","",$G$181)</f>
        <v>51915.630000000005</v>
      </c>
      <c r="O349" s="139" t="str">
        <f t="shared" si="3"/>
        <v>1977(YE)&amp; Min Sto</v>
      </c>
      <c r="P349" s="139">
        <f>MATCH(A349,Storage!A:A)-1</f>
        <v>38</v>
      </c>
      <c r="Q349" s="139">
        <f>MATCH(A349+1,Storage!A:A)-2</f>
        <v>42</v>
      </c>
      <c r="R349" s="139" t="str">
        <f t="shared" si="4"/>
        <v>Storage!P42:B38</v>
      </c>
      <c r="S349" s="7"/>
      <c r="T349" s="7"/>
      <c r="U349" s="7"/>
      <c r="V349" s="7"/>
      <c r="W349" s="7"/>
      <c r="X349" s="7"/>
      <c r="Y349" s="7"/>
      <c r="Z349" s="7"/>
      <c r="AA349" s="7"/>
      <c r="AB349" s="7"/>
    </row>
    <row r="350" spans="1:30" ht="15" x14ac:dyDescent="0.25">
      <c r="A350" s="17">
        <f t="shared" si="5"/>
        <v>1977</v>
      </c>
      <c r="B350" s="14" t="str">
        <f t="shared" si="8"/>
        <v>Avg</v>
      </c>
      <c r="C350" s="99">
        <f ca="1">HLOOKUP($O350,INDIRECT(R350),C$229,FALSE)</f>
        <v>14031005083</v>
      </c>
      <c r="D350" s="99">
        <f ca="1">C350/$T$230</f>
        <v>43059.522619491087</v>
      </c>
      <c r="E350" s="99">
        <f ca="1">HLOOKUP($O350,INDIRECT(R350),E$229,FALSE)*$T$231</f>
        <v>0</v>
      </c>
      <c r="F350" s="99">
        <f ca="1">E350/$T$230</f>
        <v>0</v>
      </c>
      <c r="G350" s="99">
        <f ca="1">HLOOKUP($O350,INDIRECT(R350),G$229,FALSE)</f>
        <v>0</v>
      </c>
      <c r="H350" s="99">
        <f ca="1">G350/$T$230</f>
        <v>0</v>
      </c>
      <c r="I350" s="95" t="str">
        <f t="shared" si="1"/>
        <v/>
      </c>
      <c r="J350" s="95" t="str">
        <f t="shared" si="7"/>
        <v/>
      </c>
      <c r="K350" s="97" t="str">
        <f t="shared" si="2"/>
        <v/>
      </c>
      <c r="N350" s="140" t="str">
        <f t="shared" si="9"/>
        <v/>
      </c>
      <c r="O350" s="139" t="str">
        <f t="shared" si="3"/>
        <v>1977Avg</v>
      </c>
      <c r="P350" s="139">
        <f>MATCH(A350,Storage!A:A)-1</f>
        <v>38</v>
      </c>
      <c r="Q350" s="139">
        <f>MATCH(A350+1,Storage!A:A)-2</f>
        <v>42</v>
      </c>
      <c r="R350" s="139" t="str">
        <f t="shared" si="4"/>
        <v>Storage!P42:B38</v>
      </c>
      <c r="S350" s="7"/>
      <c r="T350" s="7"/>
      <c r="U350" s="7"/>
      <c r="V350" s="7"/>
      <c r="W350" s="7"/>
      <c r="X350" s="7"/>
      <c r="Y350" s="7"/>
      <c r="Z350" s="7"/>
      <c r="AA350" s="7"/>
      <c r="AB350" s="7"/>
    </row>
    <row r="351" spans="1:30" ht="15" x14ac:dyDescent="0.25">
      <c r="A351" s="17">
        <f t="shared" si="5"/>
        <v>1977</v>
      </c>
      <c r="B351" s="14" t="str">
        <f t="shared" si="8"/>
        <v>Max</v>
      </c>
      <c r="C351" s="99">
        <f ca="1">HLOOKUP($O351,INDIRECT(R351),C$229,FALSE)</f>
        <v>17005850000</v>
      </c>
      <c r="D351" s="99">
        <f ca="1">C351/$T$230</f>
        <v>52188.975658335774</v>
      </c>
      <c r="E351" s="99">
        <f ca="1">HLOOKUP($O351,INDIRECT(R351),E$229,FALSE)*$T$231</f>
        <v>0</v>
      </c>
      <c r="F351" s="99">
        <f ca="1">E351/$T$230</f>
        <v>0</v>
      </c>
      <c r="G351" s="99">
        <f ca="1">HLOOKUP($O351,INDIRECT(R351),G$229,FALSE)</f>
        <v>2200516000</v>
      </c>
      <c r="H351" s="99">
        <f ca="1">G351/$T$230</f>
        <v>6753.1276566462957</v>
      </c>
      <c r="I351" s="95" t="str">
        <f t="shared" si="1"/>
        <v/>
      </c>
      <c r="J351" s="95" t="str">
        <f t="shared" si="7"/>
        <v/>
      </c>
      <c r="K351" s="97" t="str">
        <f t="shared" si="2"/>
        <v/>
      </c>
      <c r="N351" s="140" t="str">
        <f t="shared" si="9"/>
        <v/>
      </c>
      <c r="O351" s="139" t="str">
        <f t="shared" si="3"/>
        <v>1977Max</v>
      </c>
      <c r="P351" s="139">
        <f>MATCH(A351,Storage!A:A)-1</f>
        <v>38</v>
      </c>
      <c r="Q351" s="139">
        <f>MATCH(A351+1,Storage!A:A)-2</f>
        <v>42</v>
      </c>
      <c r="R351" s="139" t="str">
        <f t="shared" si="4"/>
        <v>Storage!P42:B38</v>
      </c>
      <c r="S351" s="7"/>
      <c r="T351" s="7"/>
      <c r="U351" s="7"/>
      <c r="V351" s="7"/>
      <c r="W351" s="7"/>
      <c r="X351" s="7"/>
      <c r="Y351" s="7"/>
      <c r="Z351" s="7"/>
      <c r="AA351" s="7"/>
      <c r="AB351" s="7"/>
    </row>
    <row r="352" spans="1:30" ht="15" x14ac:dyDescent="0.25">
      <c r="A352" s="20">
        <f t="shared" si="5"/>
        <v>1978</v>
      </c>
      <c r="B352" s="101" t="str">
        <f t="shared" si="8"/>
        <v>Jan</v>
      </c>
      <c r="C352" s="102">
        <f ca="1">HLOOKUP($O352,INDIRECT(R352),C$229,FALSE)*$T$231</f>
        <v>10162000000</v>
      </c>
      <c r="D352" s="102">
        <f ca="1">C352/$T$230</f>
        <v>31185.996033130257</v>
      </c>
      <c r="E352" s="102">
        <f ca="1">HLOOKUP($O352,INDIRECT(R352),E$229,FALSE)*$T$231</f>
        <v>44034000000</v>
      </c>
      <c r="F352" s="102">
        <f ca="1">E352/$T$230</f>
        <v>135135.22429864766</v>
      </c>
      <c r="G352" s="102">
        <f ca="1">HLOOKUP($O352,INDIRECT(R352),G$229,FALSE)</f>
        <v>915025000</v>
      </c>
      <c r="H352" s="102">
        <f ca="1">G352/$T$230</f>
        <v>2808.1052962226936</v>
      </c>
      <c r="I352" s="103" t="str">
        <f t="shared" si="1"/>
        <v/>
      </c>
      <c r="J352" s="104">
        <f ca="1">IF(AND(I352="",NOT(K352="")),D352,"")</f>
        <v>31185.996033130257</v>
      </c>
      <c r="K352" s="105">
        <f t="shared" si="2"/>
        <v>28491</v>
      </c>
      <c r="L352" s="103" t="s">
        <v>378</v>
      </c>
      <c r="M352" s="103"/>
      <c r="N352" s="140">
        <f t="shared" si="9"/>
        <v>51915.630000000005</v>
      </c>
      <c r="O352" s="141" t="str">
        <f t="shared" si="3"/>
        <v>1978Jan</v>
      </c>
      <c r="P352" s="141">
        <f>MATCH(A352,Storage!A:A)-1</f>
        <v>43</v>
      </c>
      <c r="Q352" s="141">
        <f>MATCH(A352+1,Storage!A:A)-2</f>
        <v>47</v>
      </c>
      <c r="R352" s="141" t="str">
        <f t="shared" si="4"/>
        <v>Storage!P47:B43</v>
      </c>
      <c r="S352" s="106"/>
      <c r="T352" s="106"/>
      <c r="U352" s="106"/>
      <c r="V352" s="106"/>
      <c r="W352" s="106"/>
      <c r="X352" s="106"/>
      <c r="Y352" s="106"/>
      <c r="Z352" s="106"/>
      <c r="AA352" s="106"/>
      <c r="AB352" s="106"/>
      <c r="AC352" s="103"/>
      <c r="AD352" s="103"/>
    </row>
    <row r="353" spans="1:28" ht="15" x14ac:dyDescent="0.25">
      <c r="A353" s="17">
        <f t="shared" si="5"/>
        <v>1978</v>
      </c>
      <c r="B353" s="14" t="str">
        <f t="shared" si="8"/>
        <v>Feb</v>
      </c>
      <c r="C353" s="99">
        <f ca="1">HLOOKUP($O353,INDIRECT(R353),C$229,FALSE)*$T$231</f>
        <v>9539000000</v>
      </c>
      <c r="D353" s="99">
        <f ca="1">C353/$T$230</f>
        <v>29274.081495771454</v>
      </c>
      <c r="E353" s="99">
        <f ca="1">HLOOKUP($O353,INDIRECT(R353),E$229,FALSE)*$T$231</f>
        <v>44034000000</v>
      </c>
      <c r="F353" s="99">
        <f ca="1">E353/$T$230</f>
        <v>135135.22429864766</v>
      </c>
      <c r="G353" s="99">
        <f ca="1">HLOOKUP($O353,INDIRECT(R353),G$229,FALSE)</f>
        <v>809390000</v>
      </c>
      <c r="H353" s="99">
        <f ca="1">G353/$T$230</f>
        <v>2483.9237678857803</v>
      </c>
      <c r="I353" s="95" t="str">
        <f t="shared" si="1"/>
        <v/>
      </c>
      <c r="J353" s="100">
        <f ca="1">IF(AND(I353="",NOT(K353="")),D353,"")</f>
        <v>29274.081495771454</v>
      </c>
      <c r="K353" s="97">
        <f t="shared" si="2"/>
        <v>28522</v>
      </c>
      <c r="N353" s="140">
        <f t="shared" si="9"/>
        <v>51915.630000000005</v>
      </c>
      <c r="O353" s="139" t="str">
        <f t="shared" si="3"/>
        <v>1978Feb</v>
      </c>
      <c r="P353" s="139">
        <f>MATCH(A353,Storage!A:A)-1</f>
        <v>43</v>
      </c>
      <c r="Q353" s="139">
        <f>MATCH(A353+1,Storage!A:A)-2</f>
        <v>47</v>
      </c>
      <c r="R353" s="139" t="str">
        <f t="shared" si="4"/>
        <v>Storage!P47:B43</v>
      </c>
      <c r="S353" s="7"/>
      <c r="T353" s="7"/>
      <c r="U353" s="7"/>
      <c r="V353" s="7"/>
      <c r="W353" s="7"/>
      <c r="X353" s="7"/>
      <c r="Y353" s="7"/>
      <c r="Z353" s="7"/>
      <c r="AA353" s="7"/>
      <c r="AB353" s="7"/>
    </row>
    <row r="354" spans="1:28" ht="15" x14ac:dyDescent="0.25">
      <c r="A354" s="17">
        <f t="shared" si="5"/>
        <v>1978</v>
      </c>
      <c r="B354" s="14" t="str">
        <f t="shared" si="8"/>
        <v>Mar</v>
      </c>
      <c r="C354" s="99">
        <f ca="1">HLOOKUP($O354,INDIRECT(R354),C$229,FALSE)*$T$231</f>
        <v>8652000000</v>
      </c>
      <c r="D354" s="99">
        <f ca="1">C354/$T$230</f>
        <v>26551.981664893032</v>
      </c>
      <c r="E354" s="99">
        <f ca="1">HLOOKUP($O354,INDIRECT(R354),E$229,FALSE)*$T$231</f>
        <v>44034000000</v>
      </c>
      <c r="F354" s="99">
        <f ca="1">E354/$T$230</f>
        <v>135135.22429864766</v>
      </c>
      <c r="G354" s="99">
        <f ca="1">HLOOKUP($O354,INDIRECT(R354),G$229,FALSE)</f>
        <v>1112952000</v>
      </c>
      <c r="H354" s="99">
        <f ca="1">G354/$T$230</f>
        <v>3415.5202378532163</v>
      </c>
      <c r="I354" s="95" t="str">
        <f t="shared" si="1"/>
        <v/>
      </c>
      <c r="J354" s="100">
        <f ca="1">IF(AND(I354="",NOT(K354="")),D354,"")</f>
        <v>26551.981664893032</v>
      </c>
      <c r="K354" s="97">
        <f t="shared" si="2"/>
        <v>28550</v>
      </c>
      <c r="N354" s="140">
        <f t="shared" si="9"/>
        <v>51915.630000000005</v>
      </c>
      <c r="O354" s="139" t="str">
        <f t="shared" si="3"/>
        <v>1978Mar</v>
      </c>
      <c r="P354" s="139">
        <f>MATCH(A354,Storage!A:A)-1</f>
        <v>43</v>
      </c>
      <c r="Q354" s="139">
        <f>MATCH(A354+1,Storage!A:A)-2</f>
        <v>47</v>
      </c>
      <c r="R354" s="139" t="str">
        <f t="shared" si="4"/>
        <v>Storage!P47:B43</v>
      </c>
      <c r="S354" s="7"/>
      <c r="T354" s="7"/>
      <c r="U354" s="7"/>
      <c r="V354" s="7"/>
      <c r="W354" s="7"/>
      <c r="X354" s="7"/>
      <c r="Y354" s="7"/>
      <c r="Z354" s="7"/>
      <c r="AA354" s="7"/>
      <c r="AB354" s="7"/>
    </row>
    <row r="355" spans="1:28" ht="15" x14ac:dyDescent="0.25">
      <c r="A355" s="17">
        <f t="shared" si="5"/>
        <v>1978</v>
      </c>
      <c r="B355" s="14" t="str">
        <f t="shared" si="8"/>
        <v>Apr</v>
      </c>
      <c r="C355" s="99">
        <f ca="1">HLOOKUP($O355,INDIRECT(R355),C$229,FALSE)*$T$231</f>
        <v>7680000000</v>
      </c>
      <c r="D355" s="99">
        <f ca="1">C355/$T$230</f>
        <v>23569.02672057079</v>
      </c>
      <c r="E355" s="99">
        <f ca="1">HLOOKUP($O355,INDIRECT(R355),E$229,FALSE)*$T$231</f>
        <v>44034000000</v>
      </c>
      <c r="F355" s="99">
        <f ca="1">E355/$T$230</f>
        <v>135135.22429864766</v>
      </c>
      <c r="G355" s="99">
        <f ca="1">HLOOKUP($O355,INDIRECT(R355),G$229,FALSE)</f>
        <v>1647795000</v>
      </c>
      <c r="H355" s="99">
        <f ca="1">G355/$T$230</f>
        <v>5056.8911959665293</v>
      </c>
      <c r="I355" s="95" t="str">
        <f t="shared" si="1"/>
        <v/>
      </c>
      <c r="J355" s="100">
        <f ca="1">IF(AND(I355="",NOT(K355="")),D355,"")</f>
        <v>23569.02672057079</v>
      </c>
      <c r="K355" s="97">
        <f t="shared" si="2"/>
        <v>28581</v>
      </c>
      <c r="N355" s="140">
        <f t="shared" si="9"/>
        <v>51915.630000000005</v>
      </c>
      <c r="O355" s="139" t="str">
        <f t="shared" si="3"/>
        <v>1978Apr</v>
      </c>
      <c r="P355" s="139">
        <f>MATCH(A355,Storage!A:A)-1</f>
        <v>43</v>
      </c>
      <c r="Q355" s="139">
        <f>MATCH(A355+1,Storage!A:A)-2</f>
        <v>47</v>
      </c>
      <c r="R355" s="139" t="str">
        <f t="shared" si="4"/>
        <v>Storage!P47:B43</v>
      </c>
      <c r="S355" s="7"/>
      <c r="T355" s="7"/>
      <c r="U355" s="7"/>
      <c r="V355" s="7"/>
      <c r="W355" s="7"/>
      <c r="X355" s="7"/>
      <c r="Y355" s="7"/>
      <c r="Z355" s="7"/>
      <c r="AA355" s="7"/>
      <c r="AB355" s="7"/>
    </row>
    <row r="356" spans="1:28" ht="15" x14ac:dyDescent="0.25">
      <c r="A356" s="17">
        <f t="shared" si="5"/>
        <v>1978</v>
      </c>
      <c r="B356" s="14" t="str">
        <f t="shared" si="8"/>
        <v>May</v>
      </c>
      <c r="C356" s="99">
        <f ca="1">HLOOKUP($O356,INDIRECT(R356),C$229,FALSE)*$T$231</f>
        <v>9826000000</v>
      </c>
      <c r="D356" s="99">
        <f ca="1">C356/$T$230</f>
        <v>30154.851114105284</v>
      </c>
      <c r="E356" s="99">
        <f ca="1">HLOOKUP($O356,INDIRECT(R356),E$229,FALSE)*$T$231</f>
        <v>44034000000</v>
      </c>
      <c r="F356" s="99">
        <f ca="1">E356/$T$230</f>
        <v>135135.22429864766</v>
      </c>
      <c r="G356" s="99">
        <f ca="1">HLOOKUP($O356,INDIRECT(R356),G$229,FALSE)</f>
        <v>1510465000</v>
      </c>
      <c r="H356" s="99">
        <f ca="1">G356/$T$230</f>
        <v>4635.4413991519477</v>
      </c>
      <c r="I356" s="95" t="str">
        <f t="shared" si="1"/>
        <v/>
      </c>
      <c r="J356" s="100">
        <f ca="1">IF(AND(I356="",NOT(K356="")),D356,"")</f>
        <v>30154.851114105284</v>
      </c>
      <c r="K356" s="97">
        <f t="shared" si="2"/>
        <v>28611</v>
      </c>
      <c r="N356" s="140">
        <f t="shared" si="9"/>
        <v>51915.630000000005</v>
      </c>
      <c r="O356" s="139" t="str">
        <f t="shared" si="3"/>
        <v>1978May</v>
      </c>
      <c r="P356" s="139">
        <f>MATCH(A356,Storage!A:A)-1</f>
        <v>43</v>
      </c>
      <c r="Q356" s="139">
        <f>MATCH(A356+1,Storage!A:A)-2</f>
        <v>47</v>
      </c>
      <c r="R356" s="139" t="str">
        <f t="shared" si="4"/>
        <v>Storage!P47:B43</v>
      </c>
      <c r="S356" s="7"/>
      <c r="T356" s="7"/>
      <c r="U356" s="7"/>
      <c r="V356" s="7"/>
      <c r="W356" s="7"/>
      <c r="X356" s="7"/>
      <c r="Y356" s="7"/>
      <c r="Z356" s="7"/>
      <c r="AA356" s="7"/>
      <c r="AB356" s="7"/>
    </row>
    <row r="357" spans="1:28" ht="15" x14ac:dyDescent="0.25">
      <c r="A357" s="17">
        <f t="shared" si="5"/>
        <v>1978</v>
      </c>
      <c r="B357" s="14" t="str">
        <f t="shared" si="8"/>
        <v>Jun</v>
      </c>
      <c r="C357" s="99">
        <f ca="1">HLOOKUP($O357,INDIRECT(R357),C$229,FALSE)*$T$231</f>
        <v>17991000000</v>
      </c>
      <c r="D357" s="99">
        <f ca="1">C357/$T$230</f>
        <v>55212.286423149621</v>
      </c>
      <c r="E357" s="99">
        <f ca="1">HLOOKUP($O357,INDIRECT(R357),E$229,FALSE)*$T$231</f>
        <v>44034000000</v>
      </c>
      <c r="F357" s="99">
        <f ca="1">E357/$T$230</f>
        <v>135135.22429864766</v>
      </c>
      <c r="G357" s="99">
        <f ca="1">HLOOKUP($O357,INDIRECT(R357),G$229,FALSE)</f>
        <v>2325179000</v>
      </c>
      <c r="H357" s="99">
        <f ca="1">G357/$T$230</f>
        <v>7135.7039037903733</v>
      </c>
      <c r="I357" s="95" t="str">
        <f t="shared" si="1"/>
        <v/>
      </c>
      <c r="J357" s="100">
        <f ca="1">IF(AND(I357="",NOT(K357="")),D357,"")</f>
        <v>55212.286423149621</v>
      </c>
      <c r="K357" s="97">
        <f t="shared" si="2"/>
        <v>28642</v>
      </c>
      <c r="N357" s="140">
        <f t="shared" si="9"/>
        <v>51915.630000000005</v>
      </c>
      <c r="O357" s="139" t="str">
        <f t="shared" si="3"/>
        <v>1978Jun</v>
      </c>
      <c r="P357" s="139">
        <f>MATCH(A357,Storage!A:A)-1</f>
        <v>43</v>
      </c>
      <c r="Q357" s="139">
        <f>MATCH(A357+1,Storage!A:A)-2</f>
        <v>47</v>
      </c>
      <c r="R357" s="139" t="str">
        <f t="shared" si="4"/>
        <v>Storage!P47:B43</v>
      </c>
      <c r="S357" s="7"/>
      <c r="T357" s="7"/>
      <c r="U357" s="7"/>
      <c r="V357" s="7"/>
      <c r="W357" s="7"/>
      <c r="X357" s="7"/>
      <c r="Y357" s="7"/>
      <c r="Z357" s="7"/>
      <c r="AA357" s="7"/>
      <c r="AB357" s="7"/>
    </row>
    <row r="358" spans="1:28" ht="15" x14ac:dyDescent="0.25">
      <c r="A358" s="17">
        <f t="shared" si="5"/>
        <v>1978</v>
      </c>
      <c r="B358" s="14" t="str">
        <f t="shared" si="8"/>
        <v>Jul</v>
      </c>
      <c r="C358" s="99">
        <f ca="1">HLOOKUP($O358,INDIRECT(R358),C$229,FALSE)*$T$231</f>
        <v>20584000000</v>
      </c>
      <c r="D358" s="99">
        <f ca="1">C358/$T$230</f>
        <v>63169.901825029832</v>
      </c>
      <c r="E358" s="99">
        <f ca="1">HLOOKUP($O358,INDIRECT(R358),E$229,FALSE)*$T$231</f>
        <v>44034000000</v>
      </c>
      <c r="F358" s="99">
        <f ca="1">E358/$T$230</f>
        <v>135135.22429864766</v>
      </c>
      <c r="G358" s="99">
        <f ca="1">HLOOKUP($O358,INDIRECT(R358),G$229,FALSE)</f>
        <v>2450576000</v>
      </c>
      <c r="H358" s="99">
        <f ca="1">G358/$T$230</f>
        <v>7520.5327115611308</v>
      </c>
      <c r="I358" s="95" t="str">
        <f t="shared" si="1"/>
        <v/>
      </c>
      <c r="J358" s="100">
        <f ca="1">IF(AND(I358="",NOT(K358="")),D358,"")</f>
        <v>63169.901825029832</v>
      </c>
      <c r="K358" s="97">
        <f t="shared" si="2"/>
        <v>28672</v>
      </c>
      <c r="N358" s="140">
        <f t="shared" si="9"/>
        <v>51915.630000000005</v>
      </c>
      <c r="O358" s="139" t="str">
        <f t="shared" si="3"/>
        <v>1978Jul</v>
      </c>
      <c r="P358" s="139">
        <f>MATCH(A358,Storage!A:A)-1</f>
        <v>43</v>
      </c>
      <c r="Q358" s="139">
        <f>MATCH(A358+1,Storage!A:A)-2</f>
        <v>47</v>
      </c>
      <c r="R358" s="139" t="str">
        <f t="shared" si="4"/>
        <v>Storage!P47:B43</v>
      </c>
      <c r="S358" s="7"/>
      <c r="T358" s="7"/>
      <c r="U358" s="7"/>
      <c r="V358" s="7"/>
      <c r="W358" s="7"/>
      <c r="X358" s="7"/>
      <c r="Y358" s="7"/>
      <c r="Z358" s="7"/>
      <c r="AA358" s="7"/>
      <c r="AB358" s="7"/>
    </row>
    <row r="359" spans="1:28" ht="15" x14ac:dyDescent="0.25">
      <c r="A359" s="17">
        <f t="shared" si="5"/>
        <v>1978</v>
      </c>
      <c r="B359" s="14" t="str">
        <f t="shared" si="8"/>
        <v>Aug</v>
      </c>
      <c r="C359" s="99">
        <f ca="1">HLOOKUP($O359,INDIRECT(R359),C$229,FALSE)*$T$231</f>
        <v>19440000000</v>
      </c>
      <c r="D359" s="99">
        <f ca="1">C359/$T$230</f>
        <v>59659.098886444808</v>
      </c>
      <c r="E359" s="99">
        <f ca="1">HLOOKUP($O359,INDIRECT(R359),E$229,FALSE)*$T$231</f>
        <v>44034000000</v>
      </c>
      <c r="F359" s="99">
        <f ca="1">E359/$T$230</f>
        <v>135135.22429864766</v>
      </c>
      <c r="G359" s="99">
        <f ca="1">HLOOKUP($O359,INDIRECT(R359),G$229,FALSE)</f>
        <v>2134292000</v>
      </c>
      <c r="H359" s="99">
        <f ca="1">G359/$T$230</f>
        <v>6549.8939033203742</v>
      </c>
      <c r="I359" s="95" t="str">
        <f t="shared" si="1"/>
        <v/>
      </c>
      <c r="J359" s="100">
        <f ca="1">IF(AND(I359="",NOT(K359="")),D359,"")</f>
        <v>59659.098886444808</v>
      </c>
      <c r="K359" s="97">
        <f t="shared" si="2"/>
        <v>28703</v>
      </c>
      <c r="N359" s="140">
        <f t="shared" si="9"/>
        <v>51915.630000000005</v>
      </c>
      <c r="O359" s="139" t="str">
        <f t="shared" si="3"/>
        <v>1978Aug</v>
      </c>
      <c r="P359" s="139">
        <f>MATCH(A359,Storage!A:A)-1</f>
        <v>43</v>
      </c>
      <c r="Q359" s="139">
        <f>MATCH(A359+1,Storage!A:A)-2</f>
        <v>47</v>
      </c>
      <c r="R359" s="139" t="str">
        <f t="shared" si="4"/>
        <v>Storage!P47:B43</v>
      </c>
      <c r="S359" s="7"/>
      <c r="T359" s="7"/>
      <c r="U359" s="7"/>
      <c r="V359" s="7"/>
      <c r="W359" s="7"/>
      <c r="X359" s="7"/>
      <c r="Y359" s="7"/>
      <c r="Z359" s="7"/>
      <c r="AA359" s="7"/>
      <c r="AB359" s="7"/>
    </row>
    <row r="360" spans="1:28" ht="15" x14ac:dyDescent="0.25">
      <c r="A360" s="17">
        <f t="shared" si="5"/>
        <v>1978</v>
      </c>
      <c r="B360" s="14" t="str">
        <f t="shared" si="8"/>
        <v>Sep</v>
      </c>
      <c r="C360" s="99">
        <f ca="1">HLOOKUP($O360,INDIRECT(R360),C$229,FALSE)*$T$231</f>
        <v>17610000000</v>
      </c>
      <c r="D360" s="99">
        <f ca="1">C360/$T$230</f>
        <v>54043.041738183805</v>
      </c>
      <c r="E360" s="99">
        <f ca="1">HLOOKUP($O360,INDIRECT(R360),E$229,FALSE)*$T$231</f>
        <v>44034000000</v>
      </c>
      <c r="F360" s="99">
        <f ca="1">E360/$T$230</f>
        <v>135135.22429864766</v>
      </c>
      <c r="G360" s="99">
        <f ca="1">HLOOKUP($O360,INDIRECT(R360),G$229,FALSE)</f>
        <v>1993538000</v>
      </c>
      <c r="H360" s="99">
        <f ca="1">G360/$T$230</f>
        <v>6117.9362487595381</v>
      </c>
      <c r="I360" s="95" t="str">
        <f t="shared" si="1"/>
        <v/>
      </c>
      <c r="J360" s="100">
        <f ca="1">IF(AND(I360="",NOT(K360="")),D360,"")</f>
        <v>54043.041738183805</v>
      </c>
      <c r="K360" s="97">
        <f t="shared" si="2"/>
        <v>28734</v>
      </c>
      <c r="N360" s="140">
        <f t="shared" si="9"/>
        <v>51915.630000000005</v>
      </c>
      <c r="O360" s="139" t="str">
        <f t="shared" si="3"/>
        <v>1978Sep</v>
      </c>
      <c r="P360" s="139">
        <f>MATCH(A360,Storage!A:A)-1</f>
        <v>43</v>
      </c>
      <c r="Q360" s="139">
        <f>MATCH(A360+1,Storage!A:A)-2</f>
        <v>47</v>
      </c>
      <c r="R360" s="139" t="str">
        <f t="shared" si="4"/>
        <v>Storage!P47:B43</v>
      </c>
      <c r="S360" s="7"/>
      <c r="T360" s="7"/>
      <c r="U360" s="7"/>
      <c r="V360" s="7"/>
      <c r="W360" s="7"/>
      <c r="X360" s="7"/>
      <c r="Y360" s="7"/>
      <c r="Z360" s="7"/>
      <c r="AA360" s="7"/>
      <c r="AB360" s="7"/>
    </row>
    <row r="361" spans="1:28" ht="15" x14ac:dyDescent="0.25">
      <c r="A361" s="17">
        <f t="shared" si="5"/>
        <v>1978</v>
      </c>
      <c r="B361" s="14" t="str">
        <f t="shared" si="8"/>
        <v>Oct</v>
      </c>
      <c r="C361" s="99">
        <f ca="1">HLOOKUP($O361,INDIRECT(R361),C$229,FALSE)*$T$231</f>
        <v>16299000000</v>
      </c>
      <c r="D361" s="99">
        <f ca="1">C361/$T$230</f>
        <v>50019.735223773867</v>
      </c>
      <c r="E361" s="99">
        <f ca="1">HLOOKUP($O361,INDIRECT(R361),E$229,FALSE)*$T$231</f>
        <v>44034000000</v>
      </c>
      <c r="F361" s="99">
        <f ca="1">E361/$T$230</f>
        <v>135135.22429864766</v>
      </c>
      <c r="G361" s="99">
        <f ca="1">HLOOKUP($O361,INDIRECT(R361),G$229,FALSE)</f>
        <v>1463028000</v>
      </c>
      <c r="H361" s="99">
        <f ca="1">G361/$T$230</f>
        <v>4489.8627636644842</v>
      </c>
      <c r="I361" s="95" t="str">
        <f t="shared" si="1"/>
        <v/>
      </c>
      <c r="J361" s="100">
        <f ca="1">IF(AND(I361="",NOT(K361="")),D361,"")</f>
        <v>50019.735223773867</v>
      </c>
      <c r="K361" s="97">
        <f t="shared" si="2"/>
        <v>28764</v>
      </c>
      <c r="N361" s="140">
        <f t="shared" ref="N361:N424" si="10">IF(K361="","",$G$181)</f>
        <v>51915.630000000005</v>
      </c>
      <c r="O361" s="139" t="str">
        <f t="shared" si="3"/>
        <v>1978Oct</v>
      </c>
      <c r="P361" s="139">
        <f>MATCH(A361,Storage!A:A)-1</f>
        <v>43</v>
      </c>
      <c r="Q361" s="139">
        <f>MATCH(A361+1,Storage!A:A)-2</f>
        <v>47</v>
      </c>
      <c r="R361" s="139" t="str">
        <f t="shared" si="4"/>
        <v>Storage!P47:B43</v>
      </c>
      <c r="S361" s="7"/>
      <c r="T361" s="7"/>
      <c r="U361" s="7"/>
      <c r="V361" s="7"/>
      <c r="W361" s="7"/>
      <c r="X361" s="7"/>
      <c r="Y361" s="7"/>
      <c r="Z361" s="7"/>
      <c r="AA361" s="7"/>
      <c r="AB361" s="7"/>
    </row>
    <row r="362" spans="1:28" ht="15" x14ac:dyDescent="0.25">
      <c r="A362" s="17">
        <f t="shared" si="5"/>
        <v>1978</v>
      </c>
      <c r="B362" s="14" t="str">
        <f t="shared" si="8"/>
        <v>Nov</v>
      </c>
      <c r="C362" s="99">
        <f ca="1">HLOOKUP($O362,INDIRECT(R362),C$229,FALSE)*$T$231</f>
        <v>15559000000</v>
      </c>
      <c r="D362" s="99">
        <f ca="1">C362/$T$230</f>
        <v>47748.76129496887</v>
      </c>
      <c r="E362" s="99">
        <f ca="1">HLOOKUP($O362,INDIRECT(R362),E$229,FALSE)*$T$231</f>
        <v>44034000000</v>
      </c>
      <c r="F362" s="99">
        <f ca="1">E362/$T$230</f>
        <v>135135.22429864766</v>
      </c>
      <c r="G362" s="99">
        <f ca="1">HLOOKUP($O362,INDIRECT(R362),G$229,FALSE)</f>
        <v>1022381000</v>
      </c>
      <c r="H362" s="99">
        <f ca="1">G362/$T$230</f>
        <v>3137.5683733859223</v>
      </c>
      <c r="I362" s="95" t="str">
        <f t="shared" si="1"/>
        <v/>
      </c>
      <c r="J362" s="100">
        <f ca="1">IF(AND(I362="",NOT(K362="")),D362,"")</f>
        <v>47748.76129496887</v>
      </c>
      <c r="K362" s="97">
        <f t="shared" si="2"/>
        <v>28795</v>
      </c>
      <c r="N362" s="140">
        <f t="shared" si="10"/>
        <v>51915.630000000005</v>
      </c>
      <c r="O362" s="139" t="str">
        <f t="shared" si="3"/>
        <v>1978Nov</v>
      </c>
      <c r="P362" s="139">
        <f>MATCH(A362,Storage!A:A)-1</f>
        <v>43</v>
      </c>
      <c r="Q362" s="139">
        <f>MATCH(A362+1,Storage!A:A)-2</f>
        <v>47</v>
      </c>
      <c r="R362" s="139" t="str">
        <f t="shared" si="4"/>
        <v>Storage!P47:B43</v>
      </c>
      <c r="S362" s="7"/>
      <c r="T362" s="7"/>
      <c r="U362" s="7"/>
      <c r="V362" s="7"/>
      <c r="W362" s="7"/>
      <c r="X362" s="7"/>
      <c r="Y362" s="7"/>
      <c r="Z362" s="7"/>
      <c r="AA362" s="7"/>
      <c r="AB362" s="7"/>
    </row>
    <row r="363" spans="1:28" ht="15" x14ac:dyDescent="0.25">
      <c r="A363" s="17">
        <f t="shared" si="5"/>
        <v>1978</v>
      </c>
      <c r="B363" s="14" t="str">
        <f t="shared" si="8"/>
        <v>Dec</v>
      </c>
      <c r="C363" s="99">
        <f ca="1">HLOOKUP($O363,INDIRECT(R363),C$229,FALSE)*$T$231</f>
        <v>14779000000</v>
      </c>
      <c r="D363" s="99">
        <f ca="1">C363/$T$230</f>
        <v>45355.032018660895</v>
      </c>
      <c r="E363" s="99">
        <f ca="1">HLOOKUP($O363,INDIRECT(R363),E$229,FALSE)*$T$231</f>
        <v>44034000000</v>
      </c>
      <c r="F363" s="99">
        <f ca="1">E363/$T$230</f>
        <v>135135.22429864766</v>
      </c>
      <c r="G363" s="99">
        <f ca="1">HLOOKUP($O363,INDIRECT(R363),G$229,FALSE)</f>
        <v>951152000</v>
      </c>
      <c r="H363" s="99">
        <f ca="1">G363/$T$230</f>
        <v>2918.974857203691</v>
      </c>
      <c r="I363" s="95" t="str">
        <f t="shared" si="1"/>
        <v/>
      </c>
      <c r="J363" s="100">
        <f ca="1">IF(AND(I363="",NOT(K363="")),D363,"")</f>
        <v>45355.032018660895</v>
      </c>
      <c r="K363" s="97">
        <f t="shared" si="2"/>
        <v>28825</v>
      </c>
      <c r="N363" s="140">
        <f t="shared" si="10"/>
        <v>51915.630000000005</v>
      </c>
      <c r="O363" s="139" t="str">
        <f t="shared" si="3"/>
        <v>1978Dec</v>
      </c>
      <c r="P363" s="139">
        <f>MATCH(A363,Storage!A:A)-1</f>
        <v>43</v>
      </c>
      <c r="Q363" s="139">
        <f>MATCH(A363+1,Storage!A:A)-2</f>
        <v>47</v>
      </c>
      <c r="R363" s="139" t="str">
        <f t="shared" si="4"/>
        <v>Storage!P47:B43</v>
      </c>
      <c r="S363" s="7"/>
      <c r="T363" s="7"/>
      <c r="U363" s="7"/>
      <c r="V363" s="7"/>
      <c r="W363" s="7"/>
      <c r="X363" s="7"/>
      <c r="Y363" s="7"/>
      <c r="Z363" s="7"/>
      <c r="AA363" s="7"/>
      <c r="AB363" s="7"/>
    </row>
    <row r="364" spans="1:28" ht="15" x14ac:dyDescent="0.25">
      <c r="A364" s="17">
        <f t="shared" si="5"/>
        <v>1978</v>
      </c>
      <c r="B364" s="14" t="str">
        <f t="shared" si="8"/>
        <v>(YE)&amp; Min Sto</v>
      </c>
      <c r="C364" s="99">
        <f ca="1">HLOOKUP($O364,INDIRECT(R364),C$229,FALSE)*$T$231</f>
        <v>7680000000</v>
      </c>
      <c r="D364" s="99">
        <f ca="1">C364/$T$230</f>
        <v>23569.02672057079</v>
      </c>
      <c r="E364" s="99">
        <f ca="1">HLOOKUP($O364,INDIRECT(R364),E$229,FALSE)*$T$231</f>
        <v>44034000000</v>
      </c>
      <c r="F364" s="99">
        <f ca="1">E364/$T$230</f>
        <v>135135.22429864766</v>
      </c>
      <c r="G364" s="99">
        <f ca="1">HLOOKUP($O364,INDIRECT(R364),G$229,FALSE)</f>
        <v>18335773000</v>
      </c>
      <c r="H364" s="99">
        <f ca="1">G364/$T$230</f>
        <v>56270.354658765682</v>
      </c>
      <c r="I364" s="100">
        <f ca="1">IF(B363="Dec",H364,"")</f>
        <v>56270.354658765682</v>
      </c>
      <c r="J364" s="95" t="str">
        <f ca="1">IF(AND(I364="",NOT(K364="")),D364,"")</f>
        <v/>
      </c>
      <c r="K364" s="97">
        <f ca="1">IFERROR(IF(I364="", DATEVALUE(CONCATENATE(B364,"-",A364)),K363),"")</f>
        <v>28825</v>
      </c>
      <c r="N364" s="140">
        <f ca="1">IF(K364="","",$G$181)</f>
        <v>51915.630000000005</v>
      </c>
      <c r="O364" s="139" t="str">
        <f t="shared" si="3"/>
        <v>1978(YE)&amp; Min Sto</v>
      </c>
      <c r="P364" s="139">
        <f>MATCH(A364,Storage!A:A)-1</f>
        <v>43</v>
      </c>
      <c r="Q364" s="139">
        <f>MATCH(A364+1,Storage!A:A)-2</f>
        <v>47</v>
      </c>
      <c r="R364" s="139" t="str">
        <f t="shared" si="4"/>
        <v>Storage!P47:B43</v>
      </c>
      <c r="S364" s="7"/>
      <c r="T364" s="7"/>
      <c r="U364" s="7"/>
      <c r="V364" s="7"/>
      <c r="W364" s="7"/>
      <c r="X364" s="7"/>
      <c r="Y364" s="7"/>
      <c r="Z364" s="7"/>
      <c r="AA364" s="7"/>
      <c r="AB364" s="7"/>
    </row>
    <row r="365" spans="1:28" ht="15" x14ac:dyDescent="0.25">
      <c r="A365" s="17">
        <f t="shared" si="5"/>
        <v>1978</v>
      </c>
      <c r="B365" s="14" t="str">
        <f t="shared" si="8"/>
        <v>Avg</v>
      </c>
      <c r="C365" s="99">
        <f ca="1">HLOOKUP($O365,INDIRECT(R365),C$229,FALSE)*$T$231</f>
        <v>14010000000</v>
      </c>
      <c r="D365" s="99">
        <f ca="1">C365/$T$230</f>
        <v>42995.060462916248</v>
      </c>
      <c r="E365" s="99">
        <f ca="1">HLOOKUP($O365,INDIRECT(R365),E$229,FALSE)*$T$231</f>
        <v>0</v>
      </c>
      <c r="F365" s="99">
        <f ca="1">E365/$T$230</f>
        <v>0</v>
      </c>
      <c r="G365" s="99">
        <f ca="1">HLOOKUP($O365,INDIRECT(R365),G$229,FALSE)</f>
        <v>0</v>
      </c>
      <c r="H365" s="99">
        <f ca="1">G365/$T$230</f>
        <v>0</v>
      </c>
      <c r="I365" s="95" t="str">
        <f t="shared" si="1"/>
        <v/>
      </c>
      <c r="J365" s="95" t="str">
        <f t="shared" si="7"/>
        <v/>
      </c>
      <c r="K365" s="97" t="str">
        <f t="shared" si="2"/>
        <v/>
      </c>
      <c r="N365" s="140" t="str">
        <f t="shared" si="10"/>
        <v/>
      </c>
      <c r="O365" s="139" t="str">
        <f t="shared" si="3"/>
        <v>1978Avg</v>
      </c>
      <c r="P365" s="139">
        <f>MATCH(A365,Storage!A:A)-1</f>
        <v>43</v>
      </c>
      <c r="Q365" s="139">
        <f>MATCH(A365+1,Storage!A:A)-2</f>
        <v>47</v>
      </c>
      <c r="R365" s="139" t="str">
        <f t="shared" si="4"/>
        <v>Storage!P47:B43</v>
      </c>
      <c r="S365" s="7"/>
      <c r="T365" s="7"/>
      <c r="U365" s="7"/>
      <c r="V365" s="7"/>
      <c r="W365" s="7"/>
      <c r="X365" s="7"/>
      <c r="Y365" s="7"/>
      <c r="Z365" s="7"/>
      <c r="AA365" s="7"/>
      <c r="AB365" s="7"/>
    </row>
    <row r="366" spans="1:28" ht="15" x14ac:dyDescent="0.25">
      <c r="A366" s="17">
        <f t="shared" si="5"/>
        <v>1978</v>
      </c>
      <c r="B366" s="14" t="str">
        <f t="shared" si="8"/>
        <v>Max</v>
      </c>
      <c r="C366" s="99">
        <f ca="1">HLOOKUP($O366,INDIRECT(R366),C$229,FALSE)*$T$231</f>
        <v>20584000000</v>
      </c>
      <c r="D366" s="99">
        <f ca="1">C366/$T$230</f>
        <v>63169.901825029832</v>
      </c>
      <c r="E366" s="99">
        <f ca="1">HLOOKUP($O366,INDIRECT(R366),E$229,FALSE)*$T$231</f>
        <v>0</v>
      </c>
      <c r="F366" s="99">
        <f ca="1">E366/$T$230</f>
        <v>0</v>
      </c>
      <c r="G366" s="99">
        <f ca="1">HLOOKUP($O366,INDIRECT(R366),G$229,FALSE)</f>
        <v>2450576000</v>
      </c>
      <c r="H366" s="99">
        <f ca="1">G366/$T$230</f>
        <v>7520.5327115611308</v>
      </c>
      <c r="I366" s="95" t="str">
        <f t="shared" si="1"/>
        <v/>
      </c>
      <c r="J366" s="95" t="str">
        <f t="shared" si="7"/>
        <v/>
      </c>
      <c r="K366" s="97" t="str">
        <f t="shared" si="2"/>
        <v/>
      </c>
      <c r="N366" s="140" t="str">
        <f t="shared" si="10"/>
        <v/>
      </c>
      <c r="O366" s="139" t="str">
        <f t="shared" si="3"/>
        <v>1978Max</v>
      </c>
      <c r="P366" s="139">
        <f>MATCH(A366,Storage!A:A)-1</f>
        <v>43</v>
      </c>
      <c r="Q366" s="139">
        <f>MATCH(A366+1,Storage!A:A)-2</f>
        <v>47</v>
      </c>
      <c r="R366" s="139" t="str">
        <f t="shared" si="4"/>
        <v>Storage!P47:B43</v>
      </c>
      <c r="S366" s="7"/>
      <c r="T366" s="7"/>
      <c r="U366" s="7"/>
      <c r="V366" s="7"/>
      <c r="W366" s="7"/>
      <c r="X366" s="7"/>
      <c r="Y366" s="7"/>
      <c r="Z366" s="7"/>
      <c r="AA366" s="7"/>
      <c r="AB366" s="7"/>
    </row>
    <row r="367" spans="1:28" ht="15" x14ac:dyDescent="0.25">
      <c r="A367" s="17">
        <f t="shared" si="5"/>
        <v>1979</v>
      </c>
      <c r="B367" s="14" t="str">
        <f t="shared" si="8"/>
        <v>Jan</v>
      </c>
      <c r="C367" s="99">
        <f ca="1">HLOOKUP($O367,INDIRECT(R367),C$229,FALSE)*$T$231</f>
        <v>14041000000</v>
      </c>
      <c r="D367" s="99">
        <f ca="1">C367/$T$230</f>
        <v>43090.195857231047</v>
      </c>
      <c r="E367" s="99">
        <f ca="1">HLOOKUP($O367,INDIRECT(R367),E$229,FALSE)*$T$231</f>
        <v>44623000000</v>
      </c>
      <c r="F367" s="99">
        <f ca="1">E367/$T$230</f>
        <v>136942.79679062896</v>
      </c>
      <c r="G367" s="99">
        <f ca="1">HLOOKUP($O367,INDIRECT(R367),G$229,FALSE)</f>
        <v>947700000</v>
      </c>
      <c r="H367" s="99">
        <f ca="1">G367/$T$230</f>
        <v>2908.3810707141847</v>
      </c>
      <c r="I367" s="95" t="str">
        <f t="shared" si="1"/>
        <v/>
      </c>
      <c r="J367" s="100">
        <f ca="1">IF(AND(I367="",NOT(K367="")),D367,"")</f>
        <v>43090.195857231047</v>
      </c>
      <c r="K367" s="97">
        <f t="shared" si="2"/>
        <v>28856</v>
      </c>
      <c r="N367" s="140">
        <f t="shared" si="10"/>
        <v>51915.630000000005</v>
      </c>
      <c r="O367" s="139" t="str">
        <f t="shared" si="3"/>
        <v>1979Jan</v>
      </c>
      <c r="P367" s="139">
        <f>MATCH(A367,Storage!A:A)-1</f>
        <v>48</v>
      </c>
      <c r="Q367" s="139">
        <f>MATCH(A367+1,Storage!A:A)-2</f>
        <v>52</v>
      </c>
      <c r="R367" s="139" t="str">
        <f t="shared" si="4"/>
        <v>Storage!P52:B48</v>
      </c>
      <c r="S367" s="7"/>
      <c r="T367" s="7"/>
      <c r="U367" s="7"/>
      <c r="V367" s="7"/>
      <c r="W367" s="7"/>
      <c r="X367" s="7"/>
      <c r="Y367" s="7"/>
      <c r="Z367" s="7"/>
      <c r="AA367" s="7"/>
      <c r="AB367" s="7"/>
    </row>
    <row r="368" spans="1:28" ht="15" x14ac:dyDescent="0.25">
      <c r="A368" s="17">
        <f t="shared" si="5"/>
        <v>1979</v>
      </c>
      <c r="B368" s="14" t="str">
        <f t="shared" si="8"/>
        <v>Feb</v>
      </c>
      <c r="C368" s="99">
        <f ca="1">HLOOKUP($O368,INDIRECT(R368),C$229,FALSE)*$T$231</f>
        <v>13330000000</v>
      </c>
      <c r="D368" s="99">
        <f ca="1">C368/$T$230</f>
        <v>40908.219555365707</v>
      </c>
      <c r="E368" s="99">
        <f ca="1">HLOOKUP($O368,INDIRECT(R368),E$229,FALSE)*$T$231</f>
        <v>44623000000</v>
      </c>
      <c r="F368" s="99">
        <f ca="1">E368/$T$230</f>
        <v>136942.79679062896</v>
      </c>
      <c r="G368" s="99">
        <f ca="1">HLOOKUP($O368,INDIRECT(R368),G$229,FALSE)</f>
        <v>849265000</v>
      </c>
      <c r="H368" s="99">
        <f ca="1">G368/$T$230</f>
        <v>2606.2955049278062</v>
      </c>
      <c r="I368" s="95" t="str">
        <f t="shared" si="1"/>
        <v/>
      </c>
      <c r="J368" s="100">
        <f ca="1">IF(AND(I368="",NOT(K368="")),D368,"")</f>
        <v>40908.219555365707</v>
      </c>
      <c r="K368" s="97">
        <f t="shared" si="2"/>
        <v>28887</v>
      </c>
      <c r="N368" s="140">
        <f t="shared" si="10"/>
        <v>51915.630000000005</v>
      </c>
      <c r="O368" s="139" t="str">
        <f t="shared" si="3"/>
        <v>1979Feb</v>
      </c>
      <c r="P368" s="139">
        <f>MATCH(A368,Storage!A:A)-1</f>
        <v>48</v>
      </c>
      <c r="Q368" s="139">
        <f>MATCH(A368+1,Storage!A:A)-2</f>
        <v>52</v>
      </c>
      <c r="R368" s="139" t="str">
        <f t="shared" si="4"/>
        <v>Storage!P52:B48</v>
      </c>
      <c r="S368" s="7"/>
      <c r="T368" s="7"/>
      <c r="U368" s="7"/>
      <c r="V368" s="7"/>
      <c r="W368" s="7"/>
      <c r="X368" s="7"/>
      <c r="Y368" s="7"/>
      <c r="Z368" s="7"/>
      <c r="AA368" s="7"/>
      <c r="AB368" s="7"/>
    </row>
    <row r="369" spans="1:28" ht="15" x14ac:dyDescent="0.25">
      <c r="A369" s="17">
        <f t="shared" si="5"/>
        <v>1979</v>
      </c>
      <c r="B369" s="14" t="str">
        <f t="shared" si="8"/>
        <v>Mar</v>
      </c>
      <c r="C369" s="99">
        <f ca="1">HLOOKUP($O369,INDIRECT(R369),C$229,FALSE)*$T$231</f>
        <v>12646000000</v>
      </c>
      <c r="D369" s="99">
        <f ca="1">C369/$T$230</f>
        <v>38809.10311306487</v>
      </c>
      <c r="E369" s="99">
        <f ca="1">HLOOKUP($O369,INDIRECT(R369),E$229,FALSE)*$T$231</f>
        <v>44623000000</v>
      </c>
      <c r="F369" s="99">
        <f ca="1">E369/$T$230</f>
        <v>136942.79679062896</v>
      </c>
      <c r="G369" s="99">
        <f ca="1">HLOOKUP($O369,INDIRECT(R369),G$229,FALSE)</f>
        <v>901550000</v>
      </c>
      <c r="H369" s="99">
        <f ca="1">G369/$T$230</f>
        <v>2766.7520885326294</v>
      </c>
      <c r="I369" s="95" t="str">
        <f t="shared" si="1"/>
        <v/>
      </c>
      <c r="J369" s="100">
        <f ca="1">IF(AND(I369="",NOT(K369="")),D369,"")</f>
        <v>38809.10311306487</v>
      </c>
      <c r="K369" s="97">
        <f t="shared" si="2"/>
        <v>28915</v>
      </c>
      <c r="N369" s="140">
        <f t="shared" si="10"/>
        <v>51915.630000000005</v>
      </c>
      <c r="O369" s="139" t="str">
        <f t="shared" si="3"/>
        <v>1979Mar</v>
      </c>
      <c r="P369" s="139">
        <f>MATCH(A369,Storage!A:A)-1</f>
        <v>48</v>
      </c>
      <c r="Q369" s="139">
        <f>MATCH(A369+1,Storage!A:A)-2</f>
        <v>52</v>
      </c>
      <c r="R369" s="139" t="str">
        <f t="shared" si="4"/>
        <v>Storage!P52:B48</v>
      </c>
      <c r="S369" s="7"/>
      <c r="T369" s="7"/>
      <c r="U369" s="7"/>
      <c r="V369" s="7"/>
      <c r="W369" s="7"/>
      <c r="X369" s="7"/>
      <c r="Y369" s="7"/>
      <c r="Z369" s="7"/>
      <c r="AA369" s="7"/>
      <c r="AB369" s="7"/>
    </row>
    <row r="370" spans="1:28" ht="15" x14ac:dyDescent="0.25">
      <c r="A370" s="17">
        <f t="shared" si="5"/>
        <v>1979</v>
      </c>
      <c r="B370" s="14" t="str">
        <f t="shared" si="8"/>
        <v>Apr</v>
      </c>
      <c r="C370" s="99">
        <f ca="1">HLOOKUP($O370,INDIRECT(R370),C$229,FALSE)*$T$231</f>
        <v>13048000000</v>
      </c>
      <c r="D370" s="99">
        <f ca="1">C370/$T$230</f>
        <v>40042.794355469749</v>
      </c>
      <c r="E370" s="99">
        <f ca="1">HLOOKUP($O370,INDIRECT(R370),E$229,FALSE)*$T$231</f>
        <v>44623000000</v>
      </c>
      <c r="F370" s="99">
        <f ca="1">E370/$T$230</f>
        <v>136942.79679062896</v>
      </c>
      <c r="G370" s="99">
        <f ca="1">HLOOKUP($O370,INDIRECT(R370),G$229,FALSE)</f>
        <v>1266349000</v>
      </c>
      <c r="H370" s="99">
        <f ca="1">G370/$T$230</f>
        <v>3886.2777888760547</v>
      </c>
      <c r="I370" s="95" t="str">
        <f t="shared" si="1"/>
        <v/>
      </c>
      <c r="J370" s="100">
        <f ca="1">IF(AND(I370="",NOT(K370="")),D370,"")</f>
        <v>40042.794355469749</v>
      </c>
      <c r="K370" s="97">
        <f t="shared" si="2"/>
        <v>28946</v>
      </c>
      <c r="N370" s="140">
        <f t="shared" si="10"/>
        <v>51915.630000000005</v>
      </c>
      <c r="O370" s="139" t="str">
        <f t="shared" si="3"/>
        <v>1979Apr</v>
      </c>
      <c r="P370" s="139">
        <f>MATCH(A370,Storage!A:A)-1</f>
        <v>48</v>
      </c>
      <c r="Q370" s="139">
        <f>MATCH(A370+1,Storage!A:A)-2</f>
        <v>52</v>
      </c>
      <c r="R370" s="139" t="str">
        <f t="shared" si="4"/>
        <v>Storage!P52:B48</v>
      </c>
      <c r="S370" s="7"/>
      <c r="T370" s="7"/>
      <c r="U370" s="7"/>
      <c r="V370" s="7"/>
      <c r="W370" s="7"/>
      <c r="X370" s="7"/>
      <c r="Y370" s="7"/>
      <c r="Z370" s="7"/>
      <c r="AA370" s="7"/>
      <c r="AB370" s="7"/>
    </row>
    <row r="371" spans="1:28" ht="15" x14ac:dyDescent="0.25">
      <c r="A371" s="17">
        <f t="shared" si="5"/>
        <v>1979</v>
      </c>
      <c r="B371" s="14" t="str">
        <f t="shared" si="8"/>
        <v>May</v>
      </c>
      <c r="C371" s="99">
        <f ca="1">HLOOKUP($O371,INDIRECT(R371),C$229,FALSE)*$T$231</f>
        <v>14859000000</v>
      </c>
      <c r="D371" s="99">
        <f ca="1">C371/$T$230</f>
        <v>45600.542713666844</v>
      </c>
      <c r="E371" s="99">
        <f ca="1">HLOOKUP($O371,INDIRECT(R371),E$229,FALSE)*$T$231</f>
        <v>44623000000</v>
      </c>
      <c r="F371" s="99">
        <f ca="1">E371/$T$230</f>
        <v>136942.79679062896</v>
      </c>
      <c r="G371" s="99">
        <f ca="1">HLOOKUP($O371,INDIRECT(R371),G$229,FALSE)</f>
        <v>1454839000</v>
      </c>
      <c r="H371" s="99">
        <f ca="1">G371/$T$230</f>
        <v>4464.731675146938</v>
      </c>
      <c r="I371" s="95" t="str">
        <f t="shared" si="1"/>
        <v/>
      </c>
      <c r="J371" s="100">
        <f ca="1">IF(AND(I371="",NOT(K371="")),D371,"")</f>
        <v>45600.542713666844</v>
      </c>
      <c r="K371" s="97">
        <f t="shared" si="2"/>
        <v>28976</v>
      </c>
      <c r="N371" s="140">
        <f t="shared" si="10"/>
        <v>51915.630000000005</v>
      </c>
      <c r="O371" s="139" t="str">
        <f t="shared" si="3"/>
        <v>1979May</v>
      </c>
      <c r="P371" s="139">
        <f>MATCH(A371,Storage!A:A)-1</f>
        <v>48</v>
      </c>
      <c r="Q371" s="139">
        <f>MATCH(A371+1,Storage!A:A)-2</f>
        <v>52</v>
      </c>
      <c r="R371" s="139" t="str">
        <f t="shared" si="4"/>
        <v>Storage!P52:B48</v>
      </c>
      <c r="S371" s="7"/>
      <c r="T371" s="7"/>
      <c r="U371" s="7"/>
      <c r="V371" s="7"/>
      <c r="W371" s="7"/>
      <c r="X371" s="7"/>
      <c r="Y371" s="7"/>
      <c r="Z371" s="7"/>
      <c r="AA371" s="7"/>
      <c r="AB371" s="7"/>
    </row>
    <row r="372" spans="1:28" ht="15" x14ac:dyDescent="0.25">
      <c r="A372" s="17">
        <f t="shared" si="5"/>
        <v>1979</v>
      </c>
      <c r="B372" s="14" t="str">
        <f t="shared" si="8"/>
        <v>Jun</v>
      </c>
      <c r="C372" s="99">
        <f ca="1">HLOOKUP($O372,INDIRECT(R372),C$229,FALSE)*$T$231</f>
        <v>25069000000</v>
      </c>
      <c r="D372" s="99">
        <f ca="1">C372/$T$230</f>
        <v>76933.845163800666</v>
      </c>
      <c r="E372" s="99">
        <f ca="1">HLOOKUP($O372,INDIRECT(R372),E$229,FALSE)*$T$231</f>
        <v>44623000000</v>
      </c>
      <c r="F372" s="99">
        <f ca="1">E372/$T$230</f>
        <v>136942.79679062896</v>
      </c>
      <c r="G372" s="99">
        <f ca="1">HLOOKUP($O372,INDIRECT(R372),G$229,FALSE)</f>
        <v>2050036000</v>
      </c>
      <c r="H372" s="99">
        <f ca="1">G372/$T$230</f>
        <v>6291.3220393401116</v>
      </c>
      <c r="I372" s="95" t="str">
        <f t="shared" si="1"/>
        <v/>
      </c>
      <c r="J372" s="100">
        <f ca="1">IF(AND(I372="",NOT(K372="")),D372,"")</f>
        <v>76933.845163800666</v>
      </c>
      <c r="K372" s="97">
        <f t="shared" si="2"/>
        <v>29007</v>
      </c>
      <c r="N372" s="140">
        <f t="shared" si="10"/>
        <v>51915.630000000005</v>
      </c>
      <c r="O372" s="139" t="str">
        <f t="shared" si="3"/>
        <v>1979Jun</v>
      </c>
      <c r="P372" s="139">
        <f>MATCH(A372,Storage!A:A)-1</f>
        <v>48</v>
      </c>
      <c r="Q372" s="139">
        <f>MATCH(A372+1,Storage!A:A)-2</f>
        <v>52</v>
      </c>
      <c r="R372" s="139" t="str">
        <f t="shared" si="4"/>
        <v>Storage!P52:B48</v>
      </c>
      <c r="S372" s="7"/>
      <c r="T372" s="7"/>
      <c r="U372" s="7"/>
      <c r="V372" s="7"/>
      <c r="W372" s="7"/>
      <c r="X372" s="7"/>
      <c r="Y372" s="7"/>
      <c r="Z372" s="7"/>
      <c r="AA372" s="7"/>
      <c r="AB372" s="7"/>
    </row>
    <row r="373" spans="1:28" ht="15" x14ac:dyDescent="0.25">
      <c r="A373" s="17">
        <f t="shared" si="5"/>
        <v>1979</v>
      </c>
      <c r="B373" s="14" t="str">
        <f t="shared" si="8"/>
        <v>Jul</v>
      </c>
      <c r="C373" s="99">
        <f ca="1">HLOOKUP($O373,INDIRECT(R373),C$229,FALSE)*$T$231</f>
        <v>27527000000</v>
      </c>
      <c r="D373" s="99">
        <f ca="1">C373/$T$230</f>
        <v>84477.161267858348</v>
      </c>
      <c r="E373" s="99">
        <f ca="1">HLOOKUP($O373,INDIRECT(R373),E$229,FALSE)*$T$231</f>
        <v>44623000000</v>
      </c>
      <c r="F373" s="99">
        <f ca="1">E373/$T$230</f>
        <v>136942.79679062896</v>
      </c>
      <c r="G373" s="99">
        <f ca="1">HLOOKUP($O373,INDIRECT(R373),G$229,FALSE)</f>
        <v>2241532000</v>
      </c>
      <c r="H373" s="99">
        <f ca="1">G373/$T$230</f>
        <v>6879.0009899758443</v>
      </c>
      <c r="I373" s="95" t="str">
        <f t="shared" si="1"/>
        <v/>
      </c>
      <c r="J373" s="100">
        <f ca="1">IF(AND(I373="",NOT(K373="")),D373,"")</f>
        <v>84477.161267858348</v>
      </c>
      <c r="K373" s="97">
        <f t="shared" si="2"/>
        <v>29037</v>
      </c>
      <c r="N373" s="140">
        <f t="shared" si="10"/>
        <v>51915.630000000005</v>
      </c>
      <c r="O373" s="139" t="str">
        <f t="shared" si="3"/>
        <v>1979Jul</v>
      </c>
      <c r="P373" s="139">
        <f>MATCH(A373,Storage!A:A)-1</f>
        <v>48</v>
      </c>
      <c r="Q373" s="139">
        <f>MATCH(A373+1,Storage!A:A)-2</f>
        <v>52</v>
      </c>
      <c r="R373" s="139" t="str">
        <f t="shared" si="4"/>
        <v>Storage!P52:B48</v>
      </c>
      <c r="S373" s="7"/>
      <c r="T373" s="7"/>
      <c r="U373" s="7"/>
      <c r="V373" s="7"/>
      <c r="W373" s="7"/>
      <c r="X373" s="7"/>
      <c r="Y373" s="7"/>
      <c r="Z373" s="7"/>
      <c r="AA373" s="7"/>
      <c r="AB373" s="7"/>
    </row>
    <row r="374" spans="1:28" ht="15" x14ac:dyDescent="0.25">
      <c r="A374" s="17">
        <f t="shared" si="5"/>
        <v>1979</v>
      </c>
      <c r="B374" s="14" t="str">
        <f t="shared" si="8"/>
        <v>Aug</v>
      </c>
      <c r="C374" s="99">
        <f ca="1">HLOOKUP($O374,INDIRECT(R374),C$229,FALSE)*$T$231</f>
        <v>26098000000</v>
      </c>
      <c r="D374" s="99">
        <f ca="1">C374/$T$230</f>
        <v>80091.726478314638</v>
      </c>
      <c r="E374" s="99">
        <f ca="1">HLOOKUP($O374,INDIRECT(R374),E$229,FALSE)*$T$231</f>
        <v>44623000000</v>
      </c>
      <c r="F374" s="99">
        <f ca="1">E374/$T$230</f>
        <v>136942.79679062896</v>
      </c>
      <c r="G374" s="99">
        <f ca="1">HLOOKUP($O374,INDIRECT(R374),G$229,FALSE)</f>
        <v>2058434000</v>
      </c>
      <c r="H374" s="99">
        <f ca="1">G374/$T$230</f>
        <v>6317.0945245483608</v>
      </c>
      <c r="I374" s="95" t="str">
        <f t="shared" si="1"/>
        <v/>
      </c>
      <c r="J374" s="100">
        <f ca="1">IF(AND(I374="",NOT(K374="")),D374,"")</f>
        <v>80091.726478314638</v>
      </c>
      <c r="K374" s="97">
        <f t="shared" si="2"/>
        <v>29068</v>
      </c>
      <c r="N374" s="140">
        <f t="shared" si="10"/>
        <v>51915.630000000005</v>
      </c>
      <c r="O374" s="139" t="str">
        <f t="shared" si="3"/>
        <v>1979Aug</v>
      </c>
      <c r="P374" s="139">
        <f>MATCH(A374,Storage!A:A)-1</f>
        <v>48</v>
      </c>
      <c r="Q374" s="139">
        <f>MATCH(A374+1,Storage!A:A)-2</f>
        <v>52</v>
      </c>
      <c r="R374" s="139" t="str">
        <f t="shared" si="4"/>
        <v>Storage!P52:B48</v>
      </c>
      <c r="S374" s="7"/>
      <c r="T374" s="7"/>
      <c r="U374" s="7"/>
      <c r="V374" s="7"/>
      <c r="W374" s="7"/>
      <c r="X374" s="7"/>
      <c r="Y374" s="7"/>
      <c r="Z374" s="7"/>
      <c r="AA374" s="7"/>
      <c r="AB374" s="7"/>
    </row>
    <row r="375" spans="1:28" ht="15" x14ac:dyDescent="0.25">
      <c r="A375" s="17">
        <f t="shared" si="5"/>
        <v>1979</v>
      </c>
      <c r="B375" s="14" t="str">
        <f t="shared" si="8"/>
        <v>Sep</v>
      </c>
      <c r="C375" s="99">
        <f ca="1">HLOOKUP($O375,INDIRECT(R375),C$229,FALSE)*$T$231</f>
        <v>24426000000</v>
      </c>
      <c r="D375" s="99">
        <f ca="1">C375/$T$230</f>
        <v>74960.552952690385</v>
      </c>
      <c r="E375" s="99">
        <f ca="1">HLOOKUP($O375,INDIRECT(R375),E$229,FALSE)*$T$231</f>
        <v>44623000000</v>
      </c>
      <c r="F375" s="99">
        <f ca="1">E375/$T$230</f>
        <v>136942.79679062896</v>
      </c>
      <c r="G375" s="99">
        <f ca="1">HLOOKUP($O375,INDIRECT(R375),G$229,FALSE)</f>
        <v>2102934000</v>
      </c>
      <c r="H375" s="99">
        <f ca="1">G375/$T$230</f>
        <v>6453.6598486454186</v>
      </c>
      <c r="I375" s="95" t="str">
        <f t="shared" si="1"/>
        <v/>
      </c>
      <c r="J375" s="100">
        <f ca="1">IF(AND(I375="",NOT(K375="")),D375,"")</f>
        <v>74960.552952690385</v>
      </c>
      <c r="K375" s="97">
        <f t="shared" si="2"/>
        <v>29099</v>
      </c>
      <c r="N375" s="140">
        <f t="shared" si="10"/>
        <v>51915.630000000005</v>
      </c>
      <c r="O375" s="139" t="str">
        <f t="shared" si="3"/>
        <v>1979Sep</v>
      </c>
      <c r="P375" s="139">
        <f>MATCH(A375,Storage!A:A)-1</f>
        <v>48</v>
      </c>
      <c r="Q375" s="139">
        <f>MATCH(A375+1,Storage!A:A)-2</f>
        <v>52</v>
      </c>
      <c r="R375" s="139" t="str">
        <f t="shared" si="4"/>
        <v>Storage!P52:B48</v>
      </c>
      <c r="S375" s="7"/>
      <c r="T375" s="7"/>
      <c r="U375" s="7"/>
      <c r="V375" s="7"/>
      <c r="W375" s="7"/>
      <c r="X375" s="7"/>
      <c r="Y375" s="7"/>
      <c r="Z375" s="7"/>
      <c r="AA375" s="7"/>
      <c r="AB375" s="7"/>
    </row>
    <row r="376" spans="1:28" ht="15" x14ac:dyDescent="0.25">
      <c r="A376" s="17">
        <f t="shared" si="5"/>
        <v>1979</v>
      </c>
      <c r="B376" s="14" t="str">
        <f t="shared" si="8"/>
        <v>Oct</v>
      </c>
      <c r="C376" s="99">
        <f ca="1">HLOOKUP($O376,INDIRECT(R376),C$229,FALSE)*$T$231</f>
        <v>23220000000</v>
      </c>
      <c r="D376" s="99">
        <f ca="1">C376/$T$230</f>
        <v>71259.479225475749</v>
      </c>
      <c r="E376" s="99">
        <f ca="1">HLOOKUP($O376,INDIRECT(R376),E$229,FALSE)*$T$231</f>
        <v>44623000000</v>
      </c>
      <c r="F376" s="99">
        <f ca="1">E376/$T$230</f>
        <v>136942.79679062896</v>
      </c>
      <c r="G376" s="99">
        <f ca="1">HLOOKUP($O376,INDIRECT(R376),G$229,FALSE)</f>
        <v>1502125000</v>
      </c>
      <c r="H376" s="99">
        <f ca="1">G376/$T$230</f>
        <v>4609.8469091975776</v>
      </c>
      <c r="I376" s="95" t="str">
        <f t="shared" si="1"/>
        <v/>
      </c>
      <c r="J376" s="100">
        <f ca="1">IF(AND(I376="",NOT(K376="")),D376,"")</f>
        <v>71259.479225475749</v>
      </c>
      <c r="K376" s="97">
        <f t="shared" si="2"/>
        <v>29129</v>
      </c>
      <c r="N376" s="140">
        <f t="shared" si="10"/>
        <v>51915.630000000005</v>
      </c>
      <c r="O376" s="139" t="str">
        <f t="shared" si="3"/>
        <v>1979Oct</v>
      </c>
      <c r="P376" s="139">
        <f>MATCH(A376,Storage!A:A)-1</f>
        <v>48</v>
      </c>
      <c r="Q376" s="139">
        <f>MATCH(A376+1,Storage!A:A)-2</f>
        <v>52</v>
      </c>
      <c r="R376" s="139" t="str">
        <f t="shared" si="4"/>
        <v>Storage!P52:B48</v>
      </c>
      <c r="S376" s="7"/>
      <c r="T376" s="7"/>
      <c r="U376" s="7"/>
      <c r="V376" s="7"/>
      <c r="W376" s="7"/>
      <c r="X376" s="7"/>
      <c r="Y376" s="7"/>
      <c r="Z376" s="7"/>
      <c r="AA376" s="7"/>
      <c r="AB376" s="7"/>
    </row>
    <row r="377" spans="1:28" ht="15" x14ac:dyDescent="0.25">
      <c r="A377" s="17">
        <f t="shared" si="5"/>
        <v>1979</v>
      </c>
      <c r="B377" s="14" t="str">
        <f t="shared" si="8"/>
        <v>Nov</v>
      </c>
      <c r="C377" s="99">
        <f ca="1">HLOOKUP($O377,INDIRECT(R377),C$229,FALSE)*$T$231</f>
        <v>22336000000</v>
      </c>
      <c r="D377" s="99">
        <f ca="1">C377/$T$230</f>
        <v>68546.586045660049</v>
      </c>
      <c r="E377" s="99">
        <f ca="1">HLOOKUP($O377,INDIRECT(R377),E$229,FALSE)*$T$231</f>
        <v>44623000000</v>
      </c>
      <c r="F377" s="99">
        <f ca="1">E377/$T$230</f>
        <v>136942.79679062896</v>
      </c>
      <c r="G377" s="99">
        <f ca="1">HLOOKUP($O377,INDIRECT(R377),G$229,FALSE)</f>
        <v>1030509000</v>
      </c>
      <c r="H377" s="99">
        <f ca="1">G377/$T$230</f>
        <v>3162.5122599985266</v>
      </c>
      <c r="I377" s="95" t="str">
        <f t="shared" si="1"/>
        <v/>
      </c>
      <c r="J377" s="100">
        <f ca="1">IF(AND(I377="",NOT(K377="")),D377,"")</f>
        <v>68546.586045660049</v>
      </c>
      <c r="K377" s="97">
        <f t="shared" si="2"/>
        <v>29160</v>
      </c>
      <c r="N377" s="140">
        <f t="shared" si="10"/>
        <v>51915.630000000005</v>
      </c>
      <c r="O377" s="139" t="str">
        <f t="shared" si="3"/>
        <v>1979Nov</v>
      </c>
      <c r="P377" s="139">
        <f>MATCH(A377,Storage!A:A)-1</f>
        <v>48</v>
      </c>
      <c r="Q377" s="139">
        <f>MATCH(A377+1,Storage!A:A)-2</f>
        <v>52</v>
      </c>
      <c r="R377" s="139" t="str">
        <f t="shared" si="4"/>
        <v>Storage!P52:B48</v>
      </c>
      <c r="S377" s="7"/>
      <c r="T377" s="7"/>
      <c r="U377" s="7"/>
      <c r="V377" s="7"/>
      <c r="W377" s="7"/>
      <c r="X377" s="7"/>
      <c r="Y377" s="7"/>
      <c r="Z377" s="7"/>
      <c r="AA377" s="7"/>
      <c r="AB377" s="7"/>
    </row>
    <row r="378" spans="1:28" ht="15" x14ac:dyDescent="0.25">
      <c r="A378" s="17">
        <f t="shared" si="5"/>
        <v>1979</v>
      </c>
      <c r="B378" s="14" t="str">
        <f t="shared" si="8"/>
        <v>Dec</v>
      </c>
      <c r="C378" s="99">
        <f ca="1">HLOOKUP($O378,INDIRECT(R378),C$229,FALSE)*$T$231</f>
        <v>21715000000</v>
      </c>
      <c r="D378" s="99">
        <f ca="1">C378/$T$230</f>
        <v>66640.809275676394</v>
      </c>
      <c r="E378" s="99">
        <f ca="1">HLOOKUP($O378,INDIRECT(R378),E$229,FALSE)*$T$231</f>
        <v>44623000000</v>
      </c>
      <c r="F378" s="99">
        <f ca="1">E378/$T$230</f>
        <v>136942.79679062896</v>
      </c>
      <c r="G378" s="99">
        <f ca="1">HLOOKUP($O378,INDIRECT(R378),G$229,FALSE)</f>
        <v>996330000</v>
      </c>
      <c r="H378" s="99">
        <f ca="1">G378/$T$230</f>
        <v>3057.6208844409239</v>
      </c>
      <c r="I378" s="95" t="str">
        <f t="shared" si="1"/>
        <v/>
      </c>
      <c r="J378" s="100">
        <f ca="1">IF(AND(I378="",NOT(K378="")),D378,"")</f>
        <v>66640.809275676394</v>
      </c>
      <c r="K378" s="97">
        <f t="shared" si="2"/>
        <v>29190</v>
      </c>
      <c r="N378" s="140">
        <f t="shared" si="10"/>
        <v>51915.630000000005</v>
      </c>
      <c r="O378" s="139" t="str">
        <f t="shared" si="3"/>
        <v>1979Dec</v>
      </c>
      <c r="P378" s="139">
        <f>MATCH(A378,Storage!A:A)-1</f>
        <v>48</v>
      </c>
      <c r="Q378" s="139">
        <f>MATCH(A378+1,Storage!A:A)-2</f>
        <v>52</v>
      </c>
      <c r="R378" s="139" t="str">
        <f t="shared" si="4"/>
        <v>Storage!P52:B48</v>
      </c>
      <c r="S378" s="7"/>
      <c r="T378" s="7"/>
      <c r="U378" s="7"/>
      <c r="V378" s="7"/>
      <c r="W378" s="7"/>
      <c r="X378" s="7"/>
      <c r="Y378" s="7"/>
      <c r="Z378" s="7"/>
      <c r="AA378" s="7"/>
      <c r="AB378" s="7"/>
    </row>
    <row r="379" spans="1:28" ht="15" x14ac:dyDescent="0.25">
      <c r="A379" s="17">
        <f t="shared" si="5"/>
        <v>1979</v>
      </c>
      <c r="B379" s="14" t="str">
        <f t="shared" si="8"/>
        <v>(YE)&amp; Min Sto</v>
      </c>
      <c r="C379" s="99">
        <f ca="1">HLOOKUP($O379,INDIRECT(R379),C$229,FALSE)*$T$231</f>
        <v>12646000000</v>
      </c>
      <c r="D379" s="99">
        <f ca="1">C379/$T$230</f>
        <v>38809.10311306487</v>
      </c>
      <c r="E379" s="99">
        <f ca="1">HLOOKUP($O379,INDIRECT(R379),E$229,FALSE)*$T$231</f>
        <v>44623000000</v>
      </c>
      <c r="F379" s="99">
        <f ca="1">E379/$T$230</f>
        <v>136942.79679062896</v>
      </c>
      <c r="G379" s="99">
        <f ca="1">HLOOKUP($O379,INDIRECT(R379),G$229,FALSE)</f>
        <v>17401603000</v>
      </c>
      <c r="H379" s="99">
        <f ca="1">G379/$T$230</f>
        <v>53403.495584344375</v>
      </c>
      <c r="I379" s="100">
        <f ca="1">IF(B378="Dec",H379,"")</f>
        <v>53403.495584344375</v>
      </c>
      <c r="J379" s="95" t="str">
        <f ca="1">IF(AND(I379="",NOT(K379="")),D379,"")</f>
        <v/>
      </c>
      <c r="K379" s="97">
        <f ca="1">IFERROR(IF(I379="", DATEVALUE(CONCATENATE(B379,"-",A379)),K378),"")</f>
        <v>29190</v>
      </c>
      <c r="N379" s="140">
        <f ca="1">IF(K379="","",$G$181)</f>
        <v>51915.630000000005</v>
      </c>
      <c r="O379" s="139" t="str">
        <f t="shared" si="3"/>
        <v>1979(YE)&amp; Min Sto</v>
      </c>
      <c r="P379" s="139">
        <f>MATCH(A379,Storage!A:A)-1</f>
        <v>48</v>
      </c>
      <c r="Q379" s="139">
        <f>MATCH(A379+1,Storage!A:A)-2</f>
        <v>52</v>
      </c>
      <c r="R379" s="139" t="str">
        <f t="shared" si="4"/>
        <v>Storage!P52:B48</v>
      </c>
      <c r="S379" s="7"/>
      <c r="T379" s="7"/>
      <c r="U379" s="7"/>
      <c r="V379" s="7"/>
      <c r="W379" s="7"/>
      <c r="X379" s="7"/>
      <c r="Y379" s="7"/>
      <c r="Z379" s="7"/>
      <c r="AA379" s="7"/>
      <c r="AB379" s="7"/>
    </row>
    <row r="380" spans="1:28" ht="15" x14ac:dyDescent="0.25">
      <c r="A380" s="17">
        <f t="shared" si="5"/>
        <v>1979</v>
      </c>
      <c r="B380" s="14" t="str">
        <f t="shared" si="8"/>
        <v>Avg</v>
      </c>
      <c r="C380" s="99">
        <f ca="1">HLOOKUP($O380,INDIRECT(R380),C$229,FALSE)*$T$231</f>
        <v>19860000000</v>
      </c>
      <c r="D380" s="99">
        <f ca="1">C380/$T$230</f>
        <v>60948.030035226024</v>
      </c>
      <c r="E380" s="99">
        <f ca="1">HLOOKUP($O380,INDIRECT(R380),E$229,FALSE)*$T$231</f>
        <v>0</v>
      </c>
      <c r="F380" s="99">
        <f ca="1">E380/$T$230</f>
        <v>0</v>
      </c>
      <c r="G380" s="99">
        <f ca="1">HLOOKUP($O380,INDIRECT(R380),G$229,FALSE)</f>
        <v>0</v>
      </c>
      <c r="H380" s="99">
        <f ca="1">G380/$T$230</f>
        <v>0</v>
      </c>
      <c r="I380" s="95" t="str">
        <f t="shared" si="1"/>
        <v/>
      </c>
      <c r="J380" s="95" t="str">
        <f t="shared" si="7"/>
        <v/>
      </c>
      <c r="K380" s="97" t="str">
        <f t="shared" si="2"/>
        <v/>
      </c>
      <c r="N380" s="140" t="str">
        <f t="shared" si="10"/>
        <v/>
      </c>
      <c r="O380" s="139" t="str">
        <f t="shared" si="3"/>
        <v>1979Avg</v>
      </c>
      <c r="P380" s="139">
        <f>MATCH(A380,Storage!A:A)-1</f>
        <v>48</v>
      </c>
      <c r="Q380" s="139">
        <f>MATCH(A380+1,Storage!A:A)-2</f>
        <v>52</v>
      </c>
      <c r="R380" s="139" t="str">
        <f t="shared" si="4"/>
        <v>Storage!P52:B48</v>
      </c>
      <c r="S380" s="7"/>
      <c r="T380" s="7"/>
      <c r="U380" s="7"/>
      <c r="V380" s="7"/>
      <c r="W380" s="7"/>
      <c r="X380" s="7"/>
      <c r="Y380" s="7"/>
      <c r="Z380" s="7"/>
      <c r="AA380" s="7"/>
      <c r="AB380" s="7"/>
    </row>
    <row r="381" spans="1:28" ht="15" x14ac:dyDescent="0.25">
      <c r="A381" s="17">
        <f t="shared" si="5"/>
        <v>1979</v>
      </c>
      <c r="B381" s="14" t="str">
        <f t="shared" si="8"/>
        <v>Max</v>
      </c>
      <c r="C381" s="99">
        <f ca="1">HLOOKUP($O381,INDIRECT(R381),C$229,FALSE)*$T$231</f>
        <v>27527000000</v>
      </c>
      <c r="D381" s="99">
        <f ca="1">C381/$T$230</f>
        <v>84477.161267858348</v>
      </c>
      <c r="E381" s="99">
        <f ca="1">HLOOKUP($O381,INDIRECT(R381),E$229,FALSE)*$T$231</f>
        <v>0</v>
      </c>
      <c r="F381" s="99">
        <f ca="1">E381/$T$230</f>
        <v>0</v>
      </c>
      <c r="G381" s="99">
        <f ca="1">HLOOKUP($O381,INDIRECT(R381),G$229,FALSE)</f>
        <v>2241532000</v>
      </c>
      <c r="H381" s="99">
        <f ca="1">G381/$T$230</f>
        <v>6879.0009899758443</v>
      </c>
      <c r="I381" s="95" t="str">
        <f t="shared" si="1"/>
        <v/>
      </c>
      <c r="J381" s="95" t="str">
        <f t="shared" si="7"/>
        <v/>
      </c>
      <c r="K381" s="97" t="str">
        <f t="shared" si="2"/>
        <v/>
      </c>
      <c r="N381" s="140" t="str">
        <f t="shared" si="10"/>
        <v/>
      </c>
      <c r="O381" s="139" t="str">
        <f t="shared" si="3"/>
        <v>1979Max</v>
      </c>
      <c r="P381" s="139">
        <f>MATCH(A381,Storage!A:A)-1</f>
        <v>48</v>
      </c>
      <c r="Q381" s="139">
        <f>MATCH(A381+1,Storage!A:A)-2</f>
        <v>52</v>
      </c>
      <c r="R381" s="139" t="str">
        <f t="shared" si="4"/>
        <v>Storage!P52:B48</v>
      </c>
      <c r="S381" s="7"/>
      <c r="T381" s="7"/>
      <c r="U381" s="7"/>
      <c r="V381" s="7"/>
      <c r="W381" s="7"/>
      <c r="X381" s="7"/>
      <c r="Y381" s="7"/>
      <c r="Z381" s="7"/>
      <c r="AA381" s="7"/>
      <c r="AB381" s="7"/>
    </row>
    <row r="382" spans="1:28" ht="15" x14ac:dyDescent="0.25">
      <c r="A382" s="17">
        <f t="shared" si="5"/>
        <v>1980</v>
      </c>
      <c r="B382" s="14" t="str">
        <f t="shared" si="8"/>
        <v>Jan</v>
      </c>
      <c r="C382" s="99">
        <f ca="1">HLOOKUP($O382,INDIRECT(R382),C$229,FALSE)*$T$231</f>
        <v>20987000000</v>
      </c>
      <c r="D382" s="99">
        <f ca="1">C382/$T$230</f>
        <v>64406.661951122289</v>
      </c>
      <c r="E382" s="99">
        <f ca="1">HLOOKUP($O382,INDIRECT(R382),E$229,FALSE)*$T$231</f>
        <v>44623000000</v>
      </c>
      <c r="F382" s="99">
        <f ca="1">E382/$T$230</f>
        <v>136942.79679062896</v>
      </c>
      <c r="G382" s="99">
        <f ca="1">HLOOKUP($O382,INDIRECT(R382),G$229,FALSE)</f>
        <v>997405000</v>
      </c>
      <c r="H382" s="99">
        <f ca="1">G382/$T$230</f>
        <v>3060.9199344050662</v>
      </c>
      <c r="I382" s="95" t="str">
        <f t="shared" si="1"/>
        <v/>
      </c>
      <c r="J382" s="100">
        <f ca="1">IF(AND(I382="",NOT(K382="")),D382,"")</f>
        <v>64406.661951122289</v>
      </c>
      <c r="K382" s="97">
        <f t="shared" si="2"/>
        <v>29221</v>
      </c>
      <c r="N382" s="140">
        <f t="shared" si="10"/>
        <v>51915.630000000005</v>
      </c>
      <c r="O382" s="139" t="str">
        <f t="shared" si="3"/>
        <v>1980Jan</v>
      </c>
      <c r="P382" s="139">
        <f>MATCH(A382,Storage!A:A)-1</f>
        <v>53</v>
      </c>
      <c r="Q382" s="139">
        <f>MATCH(A382+1,Storage!A:A)-2</f>
        <v>57</v>
      </c>
      <c r="R382" s="139" t="str">
        <f t="shared" si="4"/>
        <v>Storage!P57:B53</v>
      </c>
      <c r="S382" s="7"/>
      <c r="T382" s="7"/>
      <c r="U382" s="7"/>
      <c r="V382" s="7"/>
      <c r="W382" s="7"/>
      <c r="X382" s="7"/>
      <c r="Y382" s="7"/>
      <c r="Z382" s="7"/>
      <c r="AA382" s="7"/>
      <c r="AB382" s="7"/>
    </row>
    <row r="383" spans="1:28" ht="15" x14ac:dyDescent="0.25">
      <c r="A383" s="17">
        <f t="shared" si="5"/>
        <v>1980</v>
      </c>
      <c r="B383" s="14" t="str">
        <f t="shared" si="8"/>
        <v>Feb</v>
      </c>
      <c r="C383" s="99">
        <f ca="1">HLOOKUP($O383,INDIRECT(R383),C$229,FALSE)*$T$231</f>
        <v>20852000000</v>
      </c>
      <c r="D383" s="99">
        <f ca="1">C383/$T$230</f>
        <v>63992.362653299751</v>
      </c>
      <c r="E383" s="99">
        <f ca="1">HLOOKUP($O383,INDIRECT(R383),E$229,FALSE)*$T$231</f>
        <v>44623000000</v>
      </c>
      <c r="F383" s="99">
        <f ca="1">E383/$T$230</f>
        <v>136942.79679062896</v>
      </c>
      <c r="G383" s="99">
        <f ca="1">HLOOKUP($O383,INDIRECT(R383),G$229,FALSE)</f>
        <v>927140000</v>
      </c>
      <c r="H383" s="99">
        <f ca="1">G383/$T$230</f>
        <v>2845.2848220976566</v>
      </c>
      <c r="I383" s="95" t="str">
        <f t="shared" si="1"/>
        <v/>
      </c>
      <c r="J383" s="100">
        <f ca="1">IF(AND(I383="",NOT(K383="")),D383,"")</f>
        <v>63992.362653299751</v>
      </c>
      <c r="K383" s="97">
        <f t="shared" si="2"/>
        <v>29252</v>
      </c>
      <c r="N383" s="140">
        <f t="shared" si="10"/>
        <v>51915.630000000005</v>
      </c>
      <c r="O383" s="139" t="str">
        <f t="shared" si="3"/>
        <v>1980Feb</v>
      </c>
      <c r="P383" s="139">
        <f>MATCH(A383,Storage!A:A)-1</f>
        <v>53</v>
      </c>
      <c r="Q383" s="139">
        <f>MATCH(A383+1,Storage!A:A)-2</f>
        <v>57</v>
      </c>
      <c r="R383" s="139" t="str">
        <f t="shared" si="4"/>
        <v>Storage!P57:B53</v>
      </c>
      <c r="S383" s="7"/>
      <c r="T383" s="7"/>
      <c r="U383" s="7"/>
      <c r="V383" s="7"/>
      <c r="W383" s="7"/>
      <c r="X383" s="7"/>
      <c r="Y383" s="7"/>
      <c r="Z383" s="7"/>
      <c r="AA383" s="7"/>
      <c r="AB383" s="7"/>
    </row>
    <row r="384" spans="1:28" ht="15" x14ac:dyDescent="0.25">
      <c r="A384" s="17">
        <f t="shared" si="5"/>
        <v>1980</v>
      </c>
      <c r="B384" s="14" t="str">
        <f t="shared" si="8"/>
        <v>Mar</v>
      </c>
      <c r="C384" s="99">
        <f ca="1">HLOOKUP($O384,INDIRECT(R384),C$229,FALSE)*$T$231</f>
        <v>20169000000</v>
      </c>
      <c r="D384" s="99">
        <f ca="1">C384/$T$230</f>
        <v>61896.315094686492</v>
      </c>
      <c r="E384" s="99">
        <f ca="1">HLOOKUP($O384,INDIRECT(R384),E$229,FALSE)*$T$231</f>
        <v>44623000000</v>
      </c>
      <c r="F384" s="99">
        <f ca="1">E384/$T$230</f>
        <v>136942.79679062896</v>
      </c>
      <c r="G384" s="99">
        <f ca="1">HLOOKUP($O384,INDIRECT(R384),G$229,FALSE)</f>
        <v>914368000</v>
      </c>
      <c r="H384" s="99">
        <f ca="1">G384/$T$230</f>
        <v>2806.0890396399573</v>
      </c>
      <c r="I384" s="95" t="str">
        <f t="shared" si="1"/>
        <v/>
      </c>
      <c r="J384" s="100">
        <f ca="1">IF(AND(I384="",NOT(K384="")),D384,"")</f>
        <v>61896.315094686492</v>
      </c>
      <c r="K384" s="97">
        <f t="shared" si="2"/>
        <v>29281</v>
      </c>
      <c r="N384" s="140">
        <f t="shared" si="10"/>
        <v>51915.630000000005</v>
      </c>
      <c r="O384" s="139" t="str">
        <f t="shared" si="3"/>
        <v>1980Mar</v>
      </c>
      <c r="P384" s="139">
        <f>MATCH(A384,Storage!A:A)-1</f>
        <v>53</v>
      </c>
      <c r="Q384" s="139">
        <f>MATCH(A384+1,Storage!A:A)-2</f>
        <v>57</v>
      </c>
      <c r="R384" s="139" t="str">
        <f t="shared" si="4"/>
        <v>Storage!P57:B53</v>
      </c>
      <c r="S384" s="7"/>
      <c r="T384" s="7"/>
      <c r="U384" s="7"/>
      <c r="V384" s="7"/>
      <c r="W384" s="7"/>
      <c r="X384" s="7"/>
      <c r="Y384" s="7"/>
      <c r="Z384" s="7"/>
      <c r="AA384" s="7"/>
      <c r="AB384" s="7"/>
    </row>
    <row r="385" spans="1:28" ht="15" x14ac:dyDescent="0.25">
      <c r="A385" s="17">
        <f t="shared" si="5"/>
        <v>1980</v>
      </c>
      <c r="B385" s="14" t="str">
        <f t="shared" si="8"/>
        <v>Apr</v>
      </c>
      <c r="C385" s="99">
        <f ca="1">HLOOKUP($O385,INDIRECT(R385),C$229,FALSE)*$T$231</f>
        <v>21048000000</v>
      </c>
      <c r="D385" s="99">
        <f ca="1">C385/$T$230</f>
        <v>64593.863856064323</v>
      </c>
      <c r="E385" s="99">
        <f ca="1">HLOOKUP($O385,INDIRECT(R385),E$229,FALSE)*$T$231</f>
        <v>44623000000</v>
      </c>
      <c r="F385" s="99">
        <f ca="1">E385/$T$230</f>
        <v>136942.79679062896</v>
      </c>
      <c r="G385" s="99">
        <f ca="1">HLOOKUP($O385,INDIRECT(R385),G$229,FALSE)</f>
        <v>1152291000</v>
      </c>
      <c r="H385" s="99">
        <f ca="1">G385/$T$230</f>
        <v>3536.2470532387024</v>
      </c>
      <c r="I385" s="95" t="str">
        <f t="shared" si="1"/>
        <v/>
      </c>
      <c r="J385" s="100">
        <f ca="1">IF(AND(I385="",NOT(K385="")),D385,"")</f>
        <v>64593.863856064323</v>
      </c>
      <c r="K385" s="97">
        <f t="shared" si="2"/>
        <v>29312</v>
      </c>
      <c r="N385" s="140">
        <f t="shared" si="10"/>
        <v>51915.630000000005</v>
      </c>
      <c r="O385" s="139" t="str">
        <f t="shared" si="3"/>
        <v>1980Apr</v>
      </c>
      <c r="P385" s="139">
        <f>MATCH(A385,Storage!A:A)-1</f>
        <v>53</v>
      </c>
      <c r="Q385" s="139">
        <f>MATCH(A385+1,Storage!A:A)-2</f>
        <v>57</v>
      </c>
      <c r="R385" s="139" t="str">
        <f t="shared" si="4"/>
        <v>Storage!P57:B53</v>
      </c>
      <c r="S385" s="7"/>
      <c r="T385" s="7"/>
      <c r="U385" s="7"/>
      <c r="V385" s="7"/>
      <c r="W385" s="7"/>
      <c r="X385" s="7"/>
      <c r="Y385" s="7"/>
      <c r="Z385" s="7"/>
      <c r="AA385" s="7"/>
      <c r="AB385" s="7"/>
    </row>
    <row r="386" spans="1:28" ht="15" x14ac:dyDescent="0.25">
      <c r="A386" s="17">
        <f t="shared" si="5"/>
        <v>1980</v>
      </c>
      <c r="B386" s="14" t="str">
        <f t="shared" si="8"/>
        <v>May</v>
      </c>
      <c r="C386" s="99">
        <f ca="1">HLOOKUP($O386,INDIRECT(R386),C$229,FALSE)*$T$231</f>
        <v>17984000000</v>
      </c>
      <c r="D386" s="99">
        <f ca="1">C386/$T$230</f>
        <v>55190.804237336597</v>
      </c>
      <c r="E386" s="99">
        <f ca="1">HLOOKUP($O386,INDIRECT(R386),E$229,FALSE)*$T$231</f>
        <v>44623000000</v>
      </c>
      <c r="F386" s="99">
        <f ca="1">E386/$T$230</f>
        <v>136942.79679062896</v>
      </c>
      <c r="G386" s="99">
        <f ca="1">HLOOKUP($O386,INDIRECT(R386),G$229,FALSE)</f>
        <v>1310437000</v>
      </c>
      <c r="H386" s="99">
        <f ca="1">G386/$T$230</f>
        <v>4021.5787328938313</v>
      </c>
      <c r="I386" s="95" t="str">
        <f t="shared" si="1"/>
        <v/>
      </c>
      <c r="J386" s="100">
        <f ca="1">IF(AND(I386="",NOT(K386="")),D386,"")</f>
        <v>55190.804237336597</v>
      </c>
      <c r="K386" s="97">
        <f t="shared" si="2"/>
        <v>29342</v>
      </c>
      <c r="N386" s="140">
        <f t="shared" si="10"/>
        <v>51915.630000000005</v>
      </c>
      <c r="O386" s="139" t="str">
        <f t="shared" si="3"/>
        <v>1980May</v>
      </c>
      <c r="P386" s="139">
        <f>MATCH(A386,Storage!A:A)-1</f>
        <v>53</v>
      </c>
      <c r="Q386" s="139">
        <f>MATCH(A386+1,Storage!A:A)-2</f>
        <v>57</v>
      </c>
      <c r="R386" s="139" t="str">
        <f t="shared" si="4"/>
        <v>Storage!P57:B53</v>
      </c>
      <c r="S386" s="7"/>
      <c r="T386" s="7"/>
      <c r="U386" s="7"/>
      <c r="V386" s="7"/>
      <c r="W386" s="7"/>
      <c r="X386" s="7"/>
      <c r="Y386" s="7"/>
      <c r="Z386" s="7"/>
      <c r="AA386" s="7"/>
      <c r="AB386" s="7"/>
    </row>
    <row r="387" spans="1:28" ht="15" x14ac:dyDescent="0.25">
      <c r="A387" s="17">
        <f t="shared" si="5"/>
        <v>1980</v>
      </c>
      <c r="B387" s="14" t="str">
        <f t="shared" si="8"/>
        <v>Jun</v>
      </c>
      <c r="C387" s="99">
        <f ca="1">HLOOKUP($O387,INDIRECT(R387),C$229,FALSE)*$T$231</f>
        <v>29694000000</v>
      </c>
      <c r="D387" s="99">
        <f ca="1">C387/$T$230</f>
        <v>91127.432218831906</v>
      </c>
      <c r="E387" s="99">
        <f ca="1">HLOOKUP($O387,INDIRECT(R387),E$229,FALSE)*$T$231</f>
        <v>44623000000</v>
      </c>
      <c r="F387" s="99">
        <f ca="1">E387/$T$230</f>
        <v>136942.79679062896</v>
      </c>
      <c r="G387" s="99">
        <f ca="1">HLOOKUP($O387,INDIRECT(R387),G$229,FALSE)</f>
        <v>2734749000</v>
      </c>
      <c r="H387" s="99">
        <f ca="1">G387/$T$230</f>
        <v>8392.6265957101878</v>
      </c>
      <c r="I387" s="95" t="str">
        <f t="shared" si="1"/>
        <v/>
      </c>
      <c r="J387" s="100">
        <f ca="1">IF(AND(I387="",NOT(K387="")),D387,"")</f>
        <v>91127.432218831906</v>
      </c>
      <c r="K387" s="97">
        <f t="shared" si="2"/>
        <v>29373</v>
      </c>
      <c r="N387" s="140">
        <f t="shared" si="10"/>
        <v>51915.630000000005</v>
      </c>
      <c r="O387" s="139" t="str">
        <f t="shared" si="3"/>
        <v>1980Jun</v>
      </c>
      <c r="P387" s="139">
        <f>MATCH(A387,Storage!A:A)-1</f>
        <v>53</v>
      </c>
      <c r="Q387" s="139">
        <f>MATCH(A387+1,Storage!A:A)-2</f>
        <v>57</v>
      </c>
      <c r="R387" s="139" t="str">
        <f t="shared" si="4"/>
        <v>Storage!P57:B53</v>
      </c>
      <c r="S387" s="7"/>
      <c r="T387" s="7"/>
      <c r="U387" s="7"/>
      <c r="V387" s="7"/>
      <c r="W387" s="7"/>
      <c r="X387" s="7"/>
      <c r="Y387" s="7"/>
      <c r="Z387" s="7"/>
      <c r="AA387" s="7"/>
      <c r="AB387" s="7"/>
    </row>
    <row r="388" spans="1:28" ht="15" x14ac:dyDescent="0.25">
      <c r="A388" s="17">
        <f t="shared" si="5"/>
        <v>1980</v>
      </c>
      <c r="B388" s="14" t="str">
        <f t="shared" si="8"/>
        <v>Jul</v>
      </c>
      <c r="C388" s="99">
        <f ca="1">HLOOKUP($O388,INDIRECT(R388),C$229,FALSE)*$T$231</f>
        <v>34258000000</v>
      </c>
      <c r="D388" s="99">
        <f ca="1">C388/$T$230</f>
        <v>105133.81736892111</v>
      </c>
      <c r="E388" s="99">
        <f ca="1">HLOOKUP($O388,INDIRECT(R388),E$229,FALSE)*$T$231</f>
        <v>44623000000</v>
      </c>
      <c r="F388" s="99">
        <f ca="1">E388/$T$230</f>
        <v>136942.79679062896</v>
      </c>
      <c r="G388" s="99">
        <f ca="1">HLOOKUP($O388,INDIRECT(R388),G$229,FALSE)</f>
        <v>2738647000</v>
      </c>
      <c r="H388" s="99">
        <f ca="1">G388/$T$230</f>
        <v>8404.5891043243537</v>
      </c>
      <c r="I388" s="95" t="str">
        <f t="shared" si="1"/>
        <v/>
      </c>
      <c r="J388" s="100">
        <f ca="1">IF(AND(I388="",NOT(K388="")),D388,"")</f>
        <v>105133.81736892111</v>
      </c>
      <c r="K388" s="97">
        <f t="shared" si="2"/>
        <v>29403</v>
      </c>
      <c r="N388" s="140">
        <f t="shared" si="10"/>
        <v>51915.630000000005</v>
      </c>
      <c r="O388" s="139" t="str">
        <f t="shared" si="3"/>
        <v>1980Jul</v>
      </c>
      <c r="P388" s="139">
        <f>MATCH(A388,Storage!A:A)-1</f>
        <v>53</v>
      </c>
      <c r="Q388" s="139">
        <f>MATCH(A388+1,Storage!A:A)-2</f>
        <v>57</v>
      </c>
      <c r="R388" s="139" t="str">
        <f t="shared" si="4"/>
        <v>Storage!P57:B53</v>
      </c>
      <c r="S388" s="7"/>
      <c r="T388" s="7"/>
      <c r="U388" s="7"/>
      <c r="V388" s="7"/>
      <c r="W388" s="7"/>
      <c r="X388" s="7"/>
      <c r="Y388" s="7"/>
      <c r="Z388" s="7"/>
      <c r="AA388" s="7"/>
      <c r="AB388" s="7"/>
    </row>
    <row r="389" spans="1:28" ht="15" x14ac:dyDescent="0.25">
      <c r="A389" s="17">
        <f t="shared" si="5"/>
        <v>1980</v>
      </c>
      <c r="B389" s="14" t="str">
        <f t="shared" si="8"/>
        <v>Aug</v>
      </c>
      <c r="C389" s="99">
        <f ca="1">HLOOKUP($O389,INDIRECT(R389),C$229,FALSE)*$T$231</f>
        <v>31767000000</v>
      </c>
      <c r="D389" s="99">
        <f ca="1">C389/$T$230</f>
        <v>97489.228103173475</v>
      </c>
      <c r="E389" s="99">
        <f ca="1">HLOOKUP($O389,INDIRECT(R389),E$229,FALSE)*$T$231</f>
        <v>44623000000</v>
      </c>
      <c r="F389" s="99">
        <f ca="1">E389/$T$230</f>
        <v>136942.79679062896</v>
      </c>
      <c r="G389" s="99">
        <f ca="1">HLOOKUP($O389,INDIRECT(R389),G$229,FALSE)</f>
        <v>2165235000</v>
      </c>
      <c r="H389" s="99">
        <f ca="1">G389/$T$230</f>
        <v>6644.8543712649862</v>
      </c>
      <c r="I389" s="95" t="str">
        <f t="shared" si="1"/>
        <v/>
      </c>
      <c r="J389" s="100">
        <f ca="1">IF(AND(I389="",NOT(K389="")),D389,"")</f>
        <v>97489.228103173475</v>
      </c>
      <c r="K389" s="97">
        <f t="shared" si="2"/>
        <v>29434</v>
      </c>
      <c r="N389" s="140">
        <f t="shared" si="10"/>
        <v>51915.630000000005</v>
      </c>
      <c r="O389" s="139" t="str">
        <f t="shared" si="3"/>
        <v>1980Aug</v>
      </c>
      <c r="P389" s="139">
        <f>MATCH(A389,Storage!A:A)-1</f>
        <v>53</v>
      </c>
      <c r="Q389" s="139">
        <f>MATCH(A389+1,Storage!A:A)-2</f>
        <v>57</v>
      </c>
      <c r="R389" s="139" t="str">
        <f t="shared" si="4"/>
        <v>Storage!P57:B53</v>
      </c>
      <c r="S389" s="7"/>
      <c r="T389" s="7"/>
      <c r="U389" s="7"/>
      <c r="V389" s="7"/>
      <c r="W389" s="7"/>
      <c r="X389" s="7"/>
      <c r="Y389" s="7"/>
      <c r="Z389" s="7"/>
      <c r="AA389" s="7"/>
      <c r="AB389" s="7"/>
    </row>
    <row r="390" spans="1:28" ht="15" x14ac:dyDescent="0.25">
      <c r="A390" s="17">
        <f t="shared" si="5"/>
        <v>1980</v>
      </c>
      <c r="B390" s="14" t="str">
        <f t="shared" si="8"/>
        <v>Sep</v>
      </c>
      <c r="C390" s="99">
        <f ca="1">HLOOKUP($O390,INDIRECT(R390),C$229,FALSE)*$T$231</f>
        <v>30558000000</v>
      </c>
      <c r="D390" s="99">
        <f ca="1">C390/$T$230</f>
        <v>93778.947724896119</v>
      </c>
      <c r="E390" s="99">
        <f ca="1">HLOOKUP($O390,INDIRECT(R390),E$229,FALSE)*$T$231</f>
        <v>44623000000</v>
      </c>
      <c r="F390" s="99">
        <f ca="1">E390/$T$230</f>
        <v>136942.79679062896</v>
      </c>
      <c r="G390" s="99">
        <f ca="1">HLOOKUP($O390,INDIRECT(R390),G$229,FALSE)</f>
        <v>1961612000</v>
      </c>
      <c r="H390" s="99">
        <f ca="1">G390/$T$230</f>
        <v>6019.9590681500404</v>
      </c>
      <c r="I390" s="95" t="str">
        <f t="shared" si="1"/>
        <v/>
      </c>
      <c r="J390" s="100">
        <f ca="1">IF(AND(I390="",NOT(K390="")),D390,"")</f>
        <v>93778.947724896119</v>
      </c>
      <c r="K390" s="97">
        <f t="shared" si="2"/>
        <v>29465</v>
      </c>
      <c r="N390" s="140">
        <f t="shared" si="10"/>
        <v>51915.630000000005</v>
      </c>
      <c r="O390" s="139" t="str">
        <f t="shared" si="3"/>
        <v>1980Sep</v>
      </c>
      <c r="P390" s="139">
        <f>MATCH(A390,Storage!A:A)-1</f>
        <v>53</v>
      </c>
      <c r="Q390" s="139">
        <f>MATCH(A390+1,Storage!A:A)-2</f>
        <v>57</v>
      </c>
      <c r="R390" s="139" t="str">
        <f t="shared" si="4"/>
        <v>Storage!P57:B53</v>
      </c>
      <c r="S390" s="7"/>
      <c r="T390" s="7"/>
      <c r="U390" s="7"/>
      <c r="V390" s="7"/>
      <c r="W390" s="7"/>
      <c r="X390" s="7"/>
      <c r="Y390" s="7"/>
      <c r="Z390" s="7"/>
      <c r="AA390" s="7"/>
      <c r="AB390" s="7"/>
    </row>
    <row r="391" spans="1:28" ht="15" x14ac:dyDescent="0.25">
      <c r="A391" s="17">
        <f t="shared" si="5"/>
        <v>1980</v>
      </c>
      <c r="B391" s="14" t="str">
        <f t="shared" si="8"/>
        <v>Oct</v>
      </c>
      <c r="C391" s="99">
        <f ca="1">HLOOKUP($O391,INDIRECT(R391),C$229,FALSE)*$T$231</f>
        <v>29093000000</v>
      </c>
      <c r="D391" s="99">
        <f ca="1">C391/$T$230</f>
        <v>89283.033122599736</v>
      </c>
      <c r="E391" s="99">
        <f ca="1">HLOOKUP($O391,INDIRECT(R391),E$229,FALSE)*$T$231</f>
        <v>44623000000</v>
      </c>
      <c r="F391" s="99">
        <f ca="1">E391/$T$230</f>
        <v>136942.79679062896</v>
      </c>
      <c r="G391" s="99">
        <f ca="1">HLOOKUP($O391,INDIRECT(R391),G$229,FALSE)</f>
        <v>1457645000</v>
      </c>
      <c r="H391" s="99">
        <f ca="1">G391/$T$230</f>
        <v>4473.3429627742717</v>
      </c>
      <c r="I391" s="95" t="str">
        <f t="shared" si="1"/>
        <v/>
      </c>
      <c r="J391" s="100">
        <f ca="1">IF(AND(I391="",NOT(K391="")),D391,"")</f>
        <v>89283.033122599736</v>
      </c>
      <c r="K391" s="97">
        <f t="shared" si="2"/>
        <v>29495</v>
      </c>
      <c r="N391" s="140">
        <f t="shared" si="10"/>
        <v>51915.630000000005</v>
      </c>
      <c r="O391" s="139" t="str">
        <f t="shared" si="3"/>
        <v>1980Oct</v>
      </c>
      <c r="P391" s="139">
        <f>MATCH(A391,Storage!A:A)-1</f>
        <v>53</v>
      </c>
      <c r="Q391" s="139">
        <f>MATCH(A391+1,Storage!A:A)-2</f>
        <v>57</v>
      </c>
      <c r="R391" s="139" t="str">
        <f t="shared" si="4"/>
        <v>Storage!P57:B53</v>
      </c>
      <c r="S391" s="7"/>
      <c r="T391" s="7"/>
      <c r="U391" s="7"/>
      <c r="V391" s="7"/>
      <c r="W391" s="7"/>
      <c r="X391" s="7"/>
      <c r="Y391" s="7"/>
      <c r="Z391" s="7"/>
      <c r="AA391" s="7"/>
      <c r="AB391" s="7"/>
    </row>
    <row r="392" spans="1:28" ht="15" x14ac:dyDescent="0.25">
      <c r="A392" s="17">
        <f t="shared" si="5"/>
        <v>1980</v>
      </c>
      <c r="B392" s="14" t="str">
        <f t="shared" si="8"/>
        <v>Nov</v>
      </c>
      <c r="C392" s="99">
        <f ca="1">HLOOKUP($O392,INDIRECT(R392),C$229,FALSE)*$T$231</f>
        <v>28336000000</v>
      </c>
      <c r="D392" s="99">
        <f ca="1">C392/$T$230</f>
        <v>86959.88817110598</v>
      </c>
      <c r="E392" s="99">
        <f ca="1">HLOOKUP($O392,INDIRECT(R392),E$229,FALSE)*$T$231</f>
        <v>44623000000</v>
      </c>
      <c r="F392" s="99">
        <f ca="1">E392/$T$230</f>
        <v>136942.79679062896</v>
      </c>
      <c r="G392" s="99">
        <f ca="1">HLOOKUP($O392,INDIRECT(R392),G$229,FALSE)</f>
        <v>983286000</v>
      </c>
      <c r="H392" s="99">
        <f ca="1">G392/$T$230</f>
        <v>3017.5903656202045</v>
      </c>
      <c r="I392" s="95" t="str">
        <f t="shared" si="1"/>
        <v/>
      </c>
      <c r="J392" s="100">
        <f ca="1">IF(AND(I392="",NOT(K392="")),D392,"")</f>
        <v>86959.88817110598</v>
      </c>
      <c r="K392" s="97">
        <f t="shared" si="2"/>
        <v>29526</v>
      </c>
      <c r="N392" s="140">
        <f t="shared" si="10"/>
        <v>51915.630000000005</v>
      </c>
      <c r="O392" s="139" t="str">
        <f t="shared" si="3"/>
        <v>1980Nov</v>
      </c>
      <c r="P392" s="139">
        <f>MATCH(A392,Storage!A:A)-1</f>
        <v>53</v>
      </c>
      <c r="Q392" s="139">
        <f>MATCH(A392+1,Storage!A:A)-2</f>
        <v>57</v>
      </c>
      <c r="R392" s="139" t="str">
        <f t="shared" si="4"/>
        <v>Storage!P57:B53</v>
      </c>
      <c r="S392" s="7"/>
      <c r="T392" s="7"/>
      <c r="U392" s="7"/>
      <c r="V392" s="7"/>
      <c r="W392" s="7"/>
      <c r="X392" s="7"/>
      <c r="Y392" s="7"/>
      <c r="Z392" s="7"/>
      <c r="AA392" s="7"/>
      <c r="AB392" s="7"/>
    </row>
    <row r="393" spans="1:28" ht="15" x14ac:dyDescent="0.25">
      <c r="A393" s="17">
        <f t="shared" si="5"/>
        <v>1980</v>
      </c>
      <c r="B393" s="14" t="str">
        <f t="shared" si="8"/>
        <v>Dec</v>
      </c>
      <c r="C393" s="99">
        <f ca="1">HLOOKUP($O393,INDIRECT(R393),C$229,FALSE)*$T$231</f>
        <v>27502000000</v>
      </c>
      <c r="D393" s="99">
        <f ca="1">C393/$T$230</f>
        <v>84400.439175668987</v>
      </c>
      <c r="E393" s="99">
        <f ca="1">HLOOKUP($O393,INDIRECT(R393),E$229,FALSE)*$T$231</f>
        <v>44623000000</v>
      </c>
      <c r="F393" s="99">
        <f ca="1">E393/$T$230</f>
        <v>136942.79679062896</v>
      </c>
      <c r="G393" s="99">
        <f ca="1">HLOOKUP($O393,INDIRECT(R393),G$229,FALSE)</f>
        <v>950657000</v>
      </c>
      <c r="H393" s="99">
        <f ca="1">G393/$T$230</f>
        <v>2917.4557597783419</v>
      </c>
      <c r="I393" s="95" t="str">
        <f t="shared" si="1"/>
        <v/>
      </c>
      <c r="J393" s="100">
        <f ca="1">IF(AND(I393="",NOT(K393="")),D393,"")</f>
        <v>84400.439175668987</v>
      </c>
      <c r="K393" s="97">
        <f t="shared" si="2"/>
        <v>29556</v>
      </c>
      <c r="N393" s="140">
        <f t="shared" si="10"/>
        <v>51915.630000000005</v>
      </c>
      <c r="O393" s="139" t="str">
        <f t="shared" si="3"/>
        <v>1980Dec</v>
      </c>
      <c r="P393" s="139">
        <f>MATCH(A393,Storage!A:A)-1</f>
        <v>53</v>
      </c>
      <c r="Q393" s="139">
        <f>MATCH(A393+1,Storage!A:A)-2</f>
        <v>57</v>
      </c>
      <c r="R393" s="139" t="str">
        <f t="shared" si="4"/>
        <v>Storage!P57:B53</v>
      </c>
      <c r="S393" s="7"/>
      <c r="T393" s="7"/>
      <c r="U393" s="7"/>
      <c r="V393" s="7"/>
      <c r="W393" s="7"/>
      <c r="X393" s="7"/>
      <c r="Y393" s="7"/>
      <c r="Z393" s="7"/>
      <c r="AA393" s="7"/>
      <c r="AB393" s="7"/>
    </row>
    <row r="394" spans="1:28" ht="15" x14ac:dyDescent="0.25">
      <c r="A394" s="17">
        <f t="shared" si="5"/>
        <v>1980</v>
      </c>
      <c r="B394" s="14" t="str">
        <f t="shared" si="8"/>
        <v>(YE)&amp; Min Sto</v>
      </c>
      <c r="C394" s="99">
        <f ca="1">HLOOKUP($O394,INDIRECT(R394),C$229,FALSE)*$T$231</f>
        <v>17984000000</v>
      </c>
      <c r="D394" s="99">
        <f ca="1">C394/$T$230</f>
        <v>55190.804237336597</v>
      </c>
      <c r="E394" s="99">
        <f ca="1">HLOOKUP($O394,INDIRECT(R394),E$229,FALSE)*$T$231</f>
        <v>44623000000</v>
      </c>
      <c r="F394" s="99">
        <f ca="1">E394/$T$230</f>
        <v>136942.79679062896</v>
      </c>
      <c r="G394" s="99">
        <f ca="1">HLOOKUP($O394,INDIRECT(R394),G$229,FALSE)</f>
        <v>18293472000</v>
      </c>
      <c r="H394" s="99">
        <f ca="1">G394/$T$230</f>
        <v>56140.5378098976</v>
      </c>
      <c r="I394" s="100">
        <f ca="1">IF(B393="Dec",H394,"")</f>
        <v>56140.5378098976</v>
      </c>
      <c r="J394" s="95" t="str">
        <f ca="1">IF(AND(I394="",NOT(K394="")),D394,"")</f>
        <v/>
      </c>
      <c r="K394" s="97">
        <f ca="1">IFERROR(IF(I394="", DATEVALUE(CONCATENATE(B394,"-",A394)),K393),"")</f>
        <v>29556</v>
      </c>
      <c r="N394" s="140">
        <f ca="1">IF(K394="","",$G$181)</f>
        <v>51915.630000000005</v>
      </c>
      <c r="O394" s="139" t="str">
        <f t="shared" si="3"/>
        <v>1980(YE)&amp; Min Sto</v>
      </c>
      <c r="P394" s="139">
        <f>MATCH(A394,Storage!A:A)-1</f>
        <v>53</v>
      </c>
      <c r="Q394" s="139">
        <f>MATCH(A394+1,Storage!A:A)-2</f>
        <v>57</v>
      </c>
      <c r="R394" s="139" t="str">
        <f t="shared" si="4"/>
        <v>Storage!P57:B53</v>
      </c>
      <c r="S394" s="7"/>
      <c r="T394" s="7"/>
      <c r="U394" s="7"/>
      <c r="V394" s="7"/>
      <c r="W394" s="7"/>
      <c r="X394" s="7"/>
      <c r="Y394" s="7"/>
      <c r="Z394" s="7"/>
      <c r="AA394" s="7"/>
      <c r="AB394" s="7"/>
    </row>
    <row r="395" spans="1:28" ht="15" x14ac:dyDescent="0.25">
      <c r="A395" s="17">
        <f t="shared" si="5"/>
        <v>1980</v>
      </c>
      <c r="B395" s="14" t="str">
        <f t="shared" si="8"/>
        <v>Avg</v>
      </c>
      <c r="C395" s="99">
        <f ca="1">HLOOKUP($O395,INDIRECT(R395),C$229,FALSE)*$T$231</f>
        <v>26021000000</v>
      </c>
      <c r="D395" s="99">
        <f ca="1">C395/$T$230</f>
        <v>79855.422434371416</v>
      </c>
      <c r="E395" s="99">
        <f ca="1">HLOOKUP($O395,INDIRECT(R395),E$229,FALSE)*$T$231</f>
        <v>0</v>
      </c>
      <c r="F395" s="99">
        <f ca="1">E395/$T$230</f>
        <v>0</v>
      </c>
      <c r="G395" s="99">
        <f ca="1">HLOOKUP($O395,INDIRECT(R395),G$229,FALSE)</f>
        <v>0</v>
      </c>
      <c r="H395" s="99">
        <f ca="1">G395/$T$230</f>
        <v>0</v>
      </c>
      <c r="I395" s="95" t="str">
        <f t="shared" si="1"/>
        <v/>
      </c>
      <c r="J395" s="95" t="str">
        <f t="shared" si="7"/>
        <v/>
      </c>
      <c r="K395" s="97" t="str">
        <f t="shared" si="2"/>
        <v/>
      </c>
      <c r="N395" s="140" t="str">
        <f t="shared" si="10"/>
        <v/>
      </c>
      <c r="O395" s="139" t="str">
        <f t="shared" si="3"/>
        <v>1980Avg</v>
      </c>
      <c r="P395" s="139">
        <f>MATCH(A395,Storage!A:A)-1</f>
        <v>53</v>
      </c>
      <c r="Q395" s="139">
        <f>MATCH(A395+1,Storage!A:A)-2</f>
        <v>57</v>
      </c>
      <c r="R395" s="139" t="str">
        <f t="shared" si="4"/>
        <v>Storage!P57:B53</v>
      </c>
      <c r="S395" s="7"/>
      <c r="T395" s="7"/>
      <c r="U395" s="7"/>
      <c r="V395" s="7"/>
      <c r="W395" s="7"/>
      <c r="X395" s="7"/>
      <c r="Y395" s="7"/>
      <c r="Z395" s="7"/>
      <c r="AA395" s="7"/>
      <c r="AB395" s="7"/>
    </row>
    <row r="396" spans="1:28" ht="15" x14ac:dyDescent="0.25">
      <c r="A396" s="17">
        <f t="shared" si="5"/>
        <v>1980</v>
      </c>
      <c r="B396" s="14" t="str">
        <f t="shared" si="8"/>
        <v>Max</v>
      </c>
      <c r="C396" s="99">
        <f ca="1">HLOOKUP($O396,INDIRECT(R396),C$229,FALSE)*$T$231</f>
        <v>34258000000</v>
      </c>
      <c r="D396" s="99">
        <f ca="1">C396/$T$230</f>
        <v>105133.81736892111</v>
      </c>
      <c r="E396" s="99">
        <f ca="1">HLOOKUP($O396,INDIRECT(R396),E$229,FALSE)*$T$231</f>
        <v>0</v>
      </c>
      <c r="F396" s="99">
        <f ca="1">E396/$T$230</f>
        <v>0</v>
      </c>
      <c r="G396" s="99">
        <f ca="1">HLOOKUP($O396,INDIRECT(R396),G$229,FALSE)</f>
        <v>2738647000</v>
      </c>
      <c r="H396" s="99">
        <f ca="1">G396/$T$230</f>
        <v>8404.5891043243537</v>
      </c>
      <c r="I396" s="95" t="str">
        <f t="shared" si="1"/>
        <v/>
      </c>
      <c r="J396" s="95" t="str">
        <f t="shared" si="7"/>
        <v/>
      </c>
      <c r="K396" s="97" t="str">
        <f t="shared" si="2"/>
        <v/>
      </c>
      <c r="N396" s="140" t="str">
        <f t="shared" si="10"/>
        <v/>
      </c>
      <c r="O396" s="139" t="str">
        <f t="shared" si="3"/>
        <v>1980Max</v>
      </c>
      <c r="P396" s="139">
        <f>MATCH(A396,Storage!A:A)-1</f>
        <v>53</v>
      </c>
      <c r="Q396" s="139">
        <f>MATCH(A396+1,Storage!A:A)-2</f>
        <v>57</v>
      </c>
      <c r="R396" s="139" t="str">
        <f t="shared" si="4"/>
        <v>Storage!P57:B53</v>
      </c>
      <c r="S396" s="7"/>
      <c r="T396" s="7"/>
      <c r="U396" s="7"/>
      <c r="V396" s="7"/>
      <c r="W396" s="7"/>
      <c r="X396" s="7"/>
      <c r="Y396" s="7"/>
      <c r="Z396" s="7"/>
      <c r="AA396" s="7"/>
      <c r="AB396" s="7"/>
    </row>
    <row r="397" spans="1:28" ht="15" x14ac:dyDescent="0.25">
      <c r="A397" s="17">
        <f t="shared" si="5"/>
        <v>1981</v>
      </c>
      <c r="B397" s="14" t="str">
        <f t="shared" si="8"/>
        <v>Jan</v>
      </c>
      <c r="C397" s="99">
        <f ca="1">HLOOKUP($O397,INDIRECT(R397),C$229,FALSE)*$T$231</f>
        <v>27050000000</v>
      </c>
      <c r="D397" s="99">
        <f ca="1">C397/$T$230</f>
        <v>83013.303748885402</v>
      </c>
      <c r="E397" s="99">
        <f ca="1">HLOOKUP($O397,INDIRECT(R397),E$229,FALSE)*$T$231</f>
        <v>44623000000</v>
      </c>
      <c r="F397" s="99">
        <f ca="1">E397/$T$230</f>
        <v>136942.79679062896</v>
      </c>
      <c r="G397" s="99">
        <f ca="1">HLOOKUP($O397,INDIRECT(R397),G$229,FALSE)</f>
        <v>976027000</v>
      </c>
      <c r="H397" s="99">
        <f ca="1">G397/$T$230</f>
        <v>2995.3133389321024</v>
      </c>
      <c r="I397" s="95" t="str">
        <f t="shared" si="1"/>
        <v/>
      </c>
      <c r="J397" s="100">
        <f ca="1">IF(AND(I397="",NOT(K397="")),D397,"")</f>
        <v>83013.303748885402</v>
      </c>
      <c r="K397" s="97">
        <f t="shared" si="2"/>
        <v>29587</v>
      </c>
      <c r="N397" s="140">
        <f t="shared" si="10"/>
        <v>51915.630000000005</v>
      </c>
      <c r="O397" s="139" t="str">
        <f t="shared" si="3"/>
        <v>1981Jan</v>
      </c>
      <c r="P397" s="139">
        <f>MATCH(A397,Storage!A:A)-1</f>
        <v>58</v>
      </c>
      <c r="Q397" s="139">
        <f>MATCH(A397+1,Storage!A:A)-2</f>
        <v>62</v>
      </c>
      <c r="R397" s="139" t="str">
        <f t="shared" si="4"/>
        <v>Storage!P62:B58</v>
      </c>
      <c r="S397" s="7"/>
      <c r="T397" s="7"/>
      <c r="U397" s="7"/>
      <c r="V397" s="7"/>
      <c r="W397" s="7"/>
      <c r="X397" s="7"/>
      <c r="Y397" s="7"/>
      <c r="Z397" s="7"/>
      <c r="AA397" s="7"/>
      <c r="AB397" s="7"/>
    </row>
    <row r="398" spans="1:28" ht="15" x14ac:dyDescent="0.25">
      <c r="A398" s="17">
        <f t="shared" si="5"/>
        <v>1981</v>
      </c>
      <c r="B398" s="14" t="str">
        <f t="shared" si="8"/>
        <v>Feb</v>
      </c>
      <c r="C398" s="99">
        <f ca="1">HLOOKUP($O398,INDIRECT(R398),C$229,FALSE)*$T$231</f>
        <v>26266000000</v>
      </c>
      <c r="D398" s="99">
        <f ca="1">C398/$T$230</f>
        <v>80607.29893782713</v>
      </c>
      <c r="E398" s="99">
        <f ca="1">HLOOKUP($O398,INDIRECT(R398),E$229,FALSE)*$T$231</f>
        <v>44623000000</v>
      </c>
      <c r="F398" s="99">
        <f ca="1">E398/$T$230</f>
        <v>136942.79679062896</v>
      </c>
      <c r="G398" s="99">
        <f ca="1">HLOOKUP($O398,INDIRECT(R398),G$229,FALSE)</f>
        <v>892828000</v>
      </c>
      <c r="H398" s="99">
        <f ca="1">G398/$T$230</f>
        <v>2739.9852850096063</v>
      </c>
      <c r="I398" s="95" t="str">
        <f t="shared" si="1"/>
        <v/>
      </c>
      <c r="J398" s="100">
        <f ca="1">IF(AND(I398="",NOT(K398="")),D398,"")</f>
        <v>80607.29893782713</v>
      </c>
      <c r="K398" s="97">
        <f t="shared" si="2"/>
        <v>29618</v>
      </c>
      <c r="N398" s="140">
        <f t="shared" si="10"/>
        <v>51915.630000000005</v>
      </c>
      <c r="O398" s="139" t="str">
        <f t="shared" si="3"/>
        <v>1981Feb</v>
      </c>
      <c r="P398" s="139">
        <f>MATCH(A398,Storage!A:A)-1</f>
        <v>58</v>
      </c>
      <c r="Q398" s="139">
        <f>MATCH(A398+1,Storage!A:A)-2</f>
        <v>62</v>
      </c>
      <c r="R398" s="139" t="str">
        <f t="shared" si="4"/>
        <v>Storage!P62:B58</v>
      </c>
      <c r="S398" s="7"/>
      <c r="T398" s="7"/>
      <c r="U398" s="7"/>
      <c r="V398" s="7"/>
      <c r="W398" s="7"/>
      <c r="X398" s="7"/>
      <c r="Y398" s="7"/>
      <c r="Z398" s="7"/>
      <c r="AA398" s="7"/>
      <c r="AB398" s="7"/>
    </row>
    <row r="399" spans="1:28" ht="15" x14ac:dyDescent="0.25">
      <c r="A399" s="17">
        <f t="shared" si="5"/>
        <v>1981</v>
      </c>
      <c r="B399" s="14" t="str">
        <f t="shared" si="8"/>
        <v>Mar</v>
      </c>
      <c r="C399" s="99">
        <f ca="1">HLOOKUP($O399,INDIRECT(R399),C$229,FALSE)*$T$231</f>
        <v>25857000000</v>
      </c>
      <c r="D399" s="99">
        <f ca="1">C399/$T$230</f>
        <v>79352.125509609235</v>
      </c>
      <c r="E399" s="99">
        <f ca="1">HLOOKUP($O399,INDIRECT(R399),E$229,FALSE)*$T$231</f>
        <v>44623000000</v>
      </c>
      <c r="F399" s="99">
        <f ca="1">E399/$T$230</f>
        <v>136942.79679062896</v>
      </c>
      <c r="G399" s="99">
        <f ca="1">HLOOKUP($O399,INDIRECT(R399),G$229,FALSE)</f>
        <v>935332000</v>
      </c>
      <c r="H399" s="99">
        <f ca="1">G399/$T$230</f>
        <v>2870.4251172662653</v>
      </c>
      <c r="I399" s="95" t="str">
        <f t="shared" si="1"/>
        <v/>
      </c>
      <c r="J399" s="100">
        <f ca="1">IF(AND(I399="",NOT(K399="")),D399,"")</f>
        <v>79352.125509609235</v>
      </c>
      <c r="K399" s="97">
        <f t="shared" si="2"/>
        <v>29646</v>
      </c>
      <c r="N399" s="140">
        <f t="shared" si="10"/>
        <v>51915.630000000005</v>
      </c>
      <c r="O399" s="139" t="str">
        <f t="shared" si="3"/>
        <v>1981Mar</v>
      </c>
      <c r="P399" s="139">
        <f>MATCH(A399,Storage!A:A)-1</f>
        <v>58</v>
      </c>
      <c r="Q399" s="139">
        <f>MATCH(A399+1,Storage!A:A)-2</f>
        <v>62</v>
      </c>
      <c r="R399" s="139" t="str">
        <f t="shared" si="4"/>
        <v>Storage!P62:B58</v>
      </c>
      <c r="S399" s="7"/>
      <c r="T399" s="7"/>
      <c r="U399" s="7"/>
      <c r="V399" s="7"/>
      <c r="W399" s="7"/>
      <c r="X399" s="7"/>
      <c r="Y399" s="7"/>
      <c r="Z399" s="7"/>
      <c r="AA399" s="7"/>
      <c r="AB399" s="7"/>
    </row>
    <row r="400" spans="1:28" ht="15" x14ac:dyDescent="0.25">
      <c r="A400" s="17">
        <f t="shared" si="5"/>
        <v>1981</v>
      </c>
      <c r="B400" s="14" t="str">
        <f t="shared" si="8"/>
        <v>Apr</v>
      </c>
      <c r="C400" s="99">
        <f ca="1">HLOOKUP($O400,INDIRECT(R400),C$229,FALSE)*$T$231</f>
        <v>24825000000</v>
      </c>
      <c r="D400" s="99">
        <f ca="1">C400/$T$230</f>
        <v>76185.03754403253</v>
      </c>
      <c r="E400" s="99">
        <f ca="1">HLOOKUP($O400,INDIRECT(R400),E$229,FALSE)*$T$231</f>
        <v>44623000000</v>
      </c>
      <c r="F400" s="99">
        <f ca="1">E400/$T$230</f>
        <v>136942.79679062896</v>
      </c>
      <c r="G400" s="99">
        <f ca="1">HLOOKUP($O400,INDIRECT(R400),G$229,FALSE)</f>
        <v>1810155000</v>
      </c>
      <c r="H400" s="99">
        <f ca="1">G400/$T$230</f>
        <v>5555.1551514810963</v>
      </c>
      <c r="I400" s="95" t="str">
        <f t="shared" si="1"/>
        <v/>
      </c>
      <c r="J400" s="100">
        <f ca="1">IF(AND(I400="",NOT(K400="")),D400,"")</f>
        <v>76185.03754403253</v>
      </c>
      <c r="K400" s="97">
        <f t="shared" si="2"/>
        <v>29677</v>
      </c>
      <c r="N400" s="140">
        <f t="shared" si="10"/>
        <v>51915.630000000005</v>
      </c>
      <c r="O400" s="139" t="str">
        <f t="shared" si="3"/>
        <v>1981Apr</v>
      </c>
      <c r="P400" s="139">
        <f>MATCH(A400,Storage!A:A)-1</f>
        <v>58</v>
      </c>
      <c r="Q400" s="139">
        <f>MATCH(A400+1,Storage!A:A)-2</f>
        <v>62</v>
      </c>
      <c r="R400" s="139" t="str">
        <f t="shared" si="4"/>
        <v>Storage!P62:B58</v>
      </c>
      <c r="S400" s="7"/>
      <c r="T400" s="7"/>
      <c r="U400" s="7"/>
      <c r="V400" s="7"/>
      <c r="W400" s="7"/>
      <c r="X400" s="7"/>
      <c r="Y400" s="7"/>
      <c r="Z400" s="7"/>
      <c r="AA400" s="7"/>
      <c r="AB400" s="7"/>
    </row>
    <row r="401" spans="1:28" ht="15" x14ac:dyDescent="0.25">
      <c r="A401" s="17">
        <f t="shared" si="5"/>
        <v>1981</v>
      </c>
      <c r="B401" s="14" t="str">
        <f t="shared" si="8"/>
        <v>May</v>
      </c>
      <c r="C401" s="99">
        <f ca="1">HLOOKUP($O401,INDIRECT(R401),C$229,FALSE)*$T$231</f>
        <v>25879000000</v>
      </c>
      <c r="D401" s="99">
        <f ca="1">C401/$T$230</f>
        <v>79419.640950735862</v>
      </c>
      <c r="E401" s="99">
        <f ca="1">HLOOKUP($O401,INDIRECT(R401),E$229,FALSE)*$T$231</f>
        <v>44623000000</v>
      </c>
      <c r="F401" s="99">
        <f ca="1">E401/$T$230</f>
        <v>136942.79679062896</v>
      </c>
      <c r="G401" s="99">
        <f ca="1">HLOOKUP($O401,INDIRECT(R401),G$229,FALSE)</f>
        <v>1562293000</v>
      </c>
      <c r="H401" s="99">
        <f ca="1">G401/$T$230</f>
        <v>4794.4955029115499</v>
      </c>
      <c r="I401" s="95" t="str">
        <f t="shared" si="1"/>
        <v/>
      </c>
      <c r="J401" s="100">
        <f ca="1">IF(AND(I401="",NOT(K401="")),D401,"")</f>
        <v>79419.640950735862</v>
      </c>
      <c r="K401" s="97">
        <f t="shared" si="2"/>
        <v>29707</v>
      </c>
      <c r="N401" s="140">
        <f t="shared" si="10"/>
        <v>51915.630000000005</v>
      </c>
      <c r="O401" s="139" t="str">
        <f t="shared" si="3"/>
        <v>1981May</v>
      </c>
      <c r="P401" s="139">
        <f>MATCH(A401,Storage!A:A)-1</f>
        <v>58</v>
      </c>
      <c r="Q401" s="139">
        <f>MATCH(A401+1,Storage!A:A)-2</f>
        <v>62</v>
      </c>
      <c r="R401" s="139" t="str">
        <f t="shared" si="4"/>
        <v>Storage!P62:B58</v>
      </c>
      <c r="S401" s="7"/>
      <c r="T401" s="7"/>
      <c r="U401" s="7"/>
      <c r="V401" s="7"/>
      <c r="W401" s="7"/>
      <c r="X401" s="7"/>
      <c r="Y401" s="7"/>
      <c r="Z401" s="7"/>
      <c r="AA401" s="7"/>
      <c r="AB401" s="7"/>
    </row>
    <row r="402" spans="1:28" ht="15" x14ac:dyDescent="0.25">
      <c r="A402" s="17">
        <f t="shared" si="5"/>
        <v>1981</v>
      </c>
      <c r="B402" s="14" t="str">
        <f t="shared" si="8"/>
        <v>Jun</v>
      </c>
      <c r="C402" s="99">
        <f ca="1">HLOOKUP($O402,INDIRECT(R402),C$229,FALSE)*$T$231</f>
        <v>29720000000</v>
      </c>
      <c r="D402" s="99">
        <f ca="1">C402/$T$230</f>
        <v>91207.223194708844</v>
      </c>
      <c r="E402" s="99">
        <f ca="1">HLOOKUP($O402,INDIRECT(R402),E$229,FALSE)*$T$231</f>
        <v>44623000000</v>
      </c>
      <c r="F402" s="99">
        <f ca="1">E402/$T$230</f>
        <v>136942.79679062896</v>
      </c>
      <c r="G402" s="99">
        <f ca="1">HLOOKUP($O402,INDIRECT(R402),G$229,FALSE)</f>
        <v>2364449000</v>
      </c>
      <c r="H402" s="99">
        <f ca="1">G402/$T$230</f>
        <v>7256.2189662014171</v>
      </c>
      <c r="I402" s="95" t="str">
        <f t="shared" si="1"/>
        <v/>
      </c>
      <c r="J402" s="100">
        <f ca="1">IF(AND(I402="",NOT(K402="")),D402,"")</f>
        <v>91207.223194708844</v>
      </c>
      <c r="K402" s="97">
        <f t="shared" si="2"/>
        <v>29738</v>
      </c>
      <c r="N402" s="140">
        <f t="shared" si="10"/>
        <v>51915.630000000005</v>
      </c>
      <c r="O402" s="139" t="str">
        <f t="shared" si="3"/>
        <v>1981Jun</v>
      </c>
      <c r="P402" s="139">
        <f>MATCH(A402,Storage!A:A)-1</f>
        <v>58</v>
      </c>
      <c r="Q402" s="139">
        <f>MATCH(A402+1,Storage!A:A)-2</f>
        <v>62</v>
      </c>
      <c r="R402" s="139" t="str">
        <f t="shared" si="4"/>
        <v>Storage!P62:B58</v>
      </c>
      <c r="S402" s="7"/>
      <c r="T402" s="7"/>
      <c r="U402" s="7"/>
      <c r="V402" s="7"/>
      <c r="W402" s="7"/>
      <c r="X402" s="7"/>
      <c r="Y402" s="7"/>
      <c r="Z402" s="7"/>
      <c r="AA402" s="7"/>
      <c r="AB402" s="7"/>
    </row>
    <row r="403" spans="1:28" ht="15" x14ac:dyDescent="0.25">
      <c r="A403" s="17">
        <f t="shared" si="5"/>
        <v>1981</v>
      </c>
      <c r="B403" s="14" t="str">
        <f t="shared" si="8"/>
        <v>Jul</v>
      </c>
      <c r="C403" s="99">
        <f ca="1">HLOOKUP($O403,INDIRECT(R403),C$229,FALSE)*$T$231</f>
        <v>31040000000</v>
      </c>
      <c r="D403" s="99">
        <f ca="1">C403/$T$230</f>
        <v>95258.14966230694</v>
      </c>
      <c r="E403" s="99">
        <f ca="1">HLOOKUP($O403,INDIRECT(R403),E$229,FALSE)*$T$231</f>
        <v>44623000000</v>
      </c>
      <c r="F403" s="99">
        <f ca="1">E403/$T$230</f>
        <v>136942.79679062896</v>
      </c>
      <c r="G403" s="99">
        <f ca="1">HLOOKUP($O403,INDIRECT(R403),G$229,FALSE)</f>
        <v>2185410000</v>
      </c>
      <c r="H403" s="99">
        <f ca="1">G403/$T$230</f>
        <v>6706.7690996617985</v>
      </c>
      <c r="I403" s="95" t="str">
        <f t="shared" si="1"/>
        <v/>
      </c>
      <c r="J403" s="100">
        <f ca="1">IF(AND(I403="",NOT(K403="")),D403,"")</f>
        <v>95258.14966230694</v>
      </c>
      <c r="K403" s="97">
        <f t="shared" si="2"/>
        <v>29768</v>
      </c>
      <c r="N403" s="140">
        <f t="shared" si="10"/>
        <v>51915.630000000005</v>
      </c>
      <c r="O403" s="139" t="str">
        <f t="shared" si="3"/>
        <v>1981Jul</v>
      </c>
      <c r="P403" s="139">
        <f>MATCH(A403,Storage!A:A)-1</f>
        <v>58</v>
      </c>
      <c r="Q403" s="139">
        <f>MATCH(A403+1,Storage!A:A)-2</f>
        <v>62</v>
      </c>
      <c r="R403" s="139" t="str">
        <f t="shared" si="4"/>
        <v>Storage!P62:B58</v>
      </c>
      <c r="S403" s="7"/>
      <c r="T403" s="7"/>
      <c r="U403" s="7"/>
      <c r="V403" s="7"/>
      <c r="W403" s="7"/>
      <c r="X403" s="7"/>
      <c r="Y403" s="7"/>
      <c r="Z403" s="7"/>
      <c r="AA403" s="7"/>
      <c r="AB403" s="7"/>
    </row>
    <row r="404" spans="1:28" ht="15" x14ac:dyDescent="0.25">
      <c r="A404" s="17">
        <f t="shared" si="5"/>
        <v>1981</v>
      </c>
      <c r="B404" s="14" t="str">
        <f t="shared" si="8"/>
        <v>Aug</v>
      </c>
      <c r="C404" s="99">
        <f ca="1">HLOOKUP($O404,INDIRECT(R404),C$229,FALSE)*$T$231</f>
        <v>30544000000</v>
      </c>
      <c r="D404" s="99">
        <f ca="1">C404/$T$230</f>
        <v>93735.983353270072</v>
      </c>
      <c r="E404" s="99">
        <f ca="1">HLOOKUP($O404,INDIRECT(R404),E$229,FALSE)*$T$231</f>
        <v>44623000000</v>
      </c>
      <c r="F404" s="99">
        <f ca="1">E404/$T$230</f>
        <v>136942.79679062896</v>
      </c>
      <c r="G404" s="99">
        <f ca="1">HLOOKUP($O404,INDIRECT(R404),G$229,FALSE)</f>
        <v>1615038000</v>
      </c>
      <c r="H404" s="99">
        <f ca="1">G404/$T$230</f>
        <v>4956.3637730126575</v>
      </c>
      <c r="I404" s="95" t="str">
        <f t="shared" si="1"/>
        <v/>
      </c>
      <c r="J404" s="100">
        <f ca="1">IF(AND(I404="",NOT(K404="")),D404,"")</f>
        <v>93735.983353270072</v>
      </c>
      <c r="K404" s="97">
        <f t="shared" si="2"/>
        <v>29799</v>
      </c>
      <c r="N404" s="140">
        <f t="shared" si="10"/>
        <v>51915.630000000005</v>
      </c>
      <c r="O404" s="139" t="str">
        <f t="shared" si="3"/>
        <v>1981Aug</v>
      </c>
      <c r="P404" s="139">
        <f>MATCH(A404,Storage!A:A)-1</f>
        <v>58</v>
      </c>
      <c r="Q404" s="139">
        <f>MATCH(A404+1,Storage!A:A)-2</f>
        <v>62</v>
      </c>
      <c r="R404" s="139" t="str">
        <f t="shared" si="4"/>
        <v>Storage!P62:B58</v>
      </c>
      <c r="S404" s="7"/>
      <c r="T404" s="7"/>
      <c r="U404" s="7"/>
      <c r="V404" s="7"/>
      <c r="W404" s="7"/>
      <c r="X404" s="7"/>
      <c r="Y404" s="7"/>
      <c r="Z404" s="7"/>
      <c r="AA404" s="7"/>
      <c r="AB404" s="7"/>
    </row>
    <row r="405" spans="1:28" ht="15" x14ac:dyDescent="0.25">
      <c r="A405" s="17">
        <f t="shared" si="5"/>
        <v>1981</v>
      </c>
      <c r="B405" s="14" t="str">
        <f t="shared" si="8"/>
        <v>Sep</v>
      </c>
      <c r="C405" s="99">
        <f ca="1">HLOOKUP($O405,INDIRECT(R405),C$229,FALSE)*$T$231</f>
        <v>29832000000</v>
      </c>
      <c r="D405" s="99">
        <f ca="1">C405/$T$230</f>
        <v>91550.938167717162</v>
      </c>
      <c r="E405" s="99">
        <f ca="1">HLOOKUP($O405,INDIRECT(R405),E$229,FALSE)*$T$231</f>
        <v>44623000000</v>
      </c>
      <c r="F405" s="99">
        <f ca="1">E405/$T$230</f>
        <v>136942.79679062896</v>
      </c>
      <c r="G405" s="99">
        <f ca="1">HLOOKUP($O405,INDIRECT(R405),G$229,FALSE)</f>
        <v>1685605000</v>
      </c>
      <c r="H405" s="99">
        <f ca="1">G405/$T$230</f>
        <v>5172.9256881937144</v>
      </c>
      <c r="I405" s="95" t="str">
        <f t="shared" si="1"/>
        <v/>
      </c>
      <c r="J405" s="100">
        <f ca="1">IF(AND(I405="",NOT(K405="")),D405,"")</f>
        <v>91550.938167717162</v>
      </c>
      <c r="K405" s="97">
        <f t="shared" si="2"/>
        <v>29830</v>
      </c>
      <c r="N405" s="140">
        <f t="shared" si="10"/>
        <v>51915.630000000005</v>
      </c>
      <c r="O405" s="139" t="str">
        <f t="shared" si="3"/>
        <v>1981Sep</v>
      </c>
      <c r="P405" s="139">
        <f>MATCH(A405,Storage!A:A)-1</f>
        <v>58</v>
      </c>
      <c r="Q405" s="139">
        <f>MATCH(A405+1,Storage!A:A)-2</f>
        <v>62</v>
      </c>
      <c r="R405" s="139" t="str">
        <f t="shared" si="4"/>
        <v>Storage!P62:B58</v>
      </c>
      <c r="S405" s="7"/>
      <c r="T405" s="7"/>
      <c r="U405" s="7"/>
      <c r="V405" s="7"/>
      <c r="W405" s="7"/>
      <c r="X405" s="7"/>
      <c r="Y405" s="7"/>
      <c r="Z405" s="7"/>
      <c r="AA405" s="7"/>
      <c r="AB405" s="7"/>
    </row>
    <row r="406" spans="1:28" ht="15" x14ac:dyDescent="0.25">
      <c r="A406" s="17">
        <f t="shared" si="5"/>
        <v>1981</v>
      </c>
      <c r="B406" s="14" t="str">
        <f t="shared" si="8"/>
        <v>Oct</v>
      </c>
      <c r="C406" s="99">
        <f ca="1">HLOOKUP($O406,INDIRECT(R406),C$229,FALSE)*$T$231</f>
        <v>28936000000</v>
      </c>
      <c r="D406" s="99">
        <f ca="1">C406/$T$230</f>
        <v>88801.218383650572</v>
      </c>
      <c r="E406" s="99">
        <f ca="1">HLOOKUP($O406,INDIRECT(R406),E$229,FALSE)*$T$231</f>
        <v>44623000000</v>
      </c>
      <c r="F406" s="99">
        <f ca="1">E406/$T$230</f>
        <v>136942.79679062896</v>
      </c>
      <c r="G406" s="99">
        <f ca="1">HLOOKUP($O406,INDIRECT(R406),G$229,FALSE)</f>
        <v>1403086000</v>
      </c>
      <c r="H406" s="99">
        <f ca="1">G406/$T$230</f>
        <v>4305.9077376639043</v>
      </c>
      <c r="I406" s="95" t="str">
        <f t="shared" si="1"/>
        <v/>
      </c>
      <c r="J406" s="100">
        <f ca="1">IF(AND(I406="",NOT(K406="")),D406,"")</f>
        <v>88801.218383650572</v>
      </c>
      <c r="K406" s="97">
        <f t="shared" si="2"/>
        <v>29860</v>
      </c>
      <c r="N406" s="140">
        <f t="shared" si="10"/>
        <v>51915.630000000005</v>
      </c>
      <c r="O406" s="139" t="str">
        <f t="shared" si="3"/>
        <v>1981Oct</v>
      </c>
      <c r="P406" s="139">
        <f>MATCH(A406,Storage!A:A)-1</f>
        <v>58</v>
      </c>
      <c r="Q406" s="139">
        <f>MATCH(A406+1,Storage!A:A)-2</f>
        <v>62</v>
      </c>
      <c r="R406" s="139" t="str">
        <f t="shared" si="4"/>
        <v>Storage!P62:B58</v>
      </c>
      <c r="S406" s="7"/>
      <c r="T406" s="7"/>
      <c r="U406" s="7"/>
      <c r="V406" s="7"/>
      <c r="W406" s="7"/>
      <c r="X406" s="7"/>
      <c r="Y406" s="7"/>
      <c r="Z406" s="7"/>
      <c r="AA406" s="7"/>
      <c r="AB406" s="7"/>
    </row>
    <row r="407" spans="1:28" ht="15" x14ac:dyDescent="0.25">
      <c r="A407" s="17">
        <f t="shared" si="5"/>
        <v>1981</v>
      </c>
      <c r="B407" s="14" t="str">
        <f t="shared" si="8"/>
        <v>Nov</v>
      </c>
      <c r="C407" s="99">
        <f ca="1">HLOOKUP($O407,INDIRECT(R407),C$229,FALSE)*$T$231</f>
        <v>27993000000</v>
      </c>
      <c r="D407" s="99">
        <f ca="1">C407/$T$230</f>
        <v>85907.26106626798</v>
      </c>
      <c r="E407" s="99">
        <f ca="1">HLOOKUP($O407,INDIRECT(R407),E$229,FALSE)*$T$231</f>
        <v>44623000000</v>
      </c>
      <c r="F407" s="99">
        <f ca="1">E407/$T$230</f>
        <v>136942.79679062896</v>
      </c>
      <c r="G407" s="99">
        <f ca="1">HLOOKUP($O407,INDIRECT(R407),G$229,FALSE)</f>
        <v>1064431000</v>
      </c>
      <c r="H407" s="99">
        <f ca="1">G407/$T$230</f>
        <v>3266.6149324484227</v>
      </c>
      <c r="I407" s="95" t="str">
        <f t="shared" si="1"/>
        <v/>
      </c>
      <c r="J407" s="100">
        <f ca="1">IF(AND(I407="",NOT(K407="")),D407,"")</f>
        <v>85907.26106626798</v>
      </c>
      <c r="K407" s="97">
        <f t="shared" si="2"/>
        <v>29891</v>
      </c>
      <c r="N407" s="140">
        <f t="shared" si="10"/>
        <v>51915.630000000005</v>
      </c>
      <c r="O407" s="139" t="str">
        <f t="shared" si="3"/>
        <v>1981Nov</v>
      </c>
      <c r="P407" s="139">
        <f>MATCH(A407,Storage!A:A)-1</f>
        <v>58</v>
      </c>
      <c r="Q407" s="139">
        <f>MATCH(A407+1,Storage!A:A)-2</f>
        <v>62</v>
      </c>
      <c r="R407" s="139" t="str">
        <f t="shared" si="4"/>
        <v>Storage!P62:B58</v>
      </c>
      <c r="S407" s="7"/>
      <c r="T407" s="7"/>
      <c r="U407" s="7"/>
      <c r="V407" s="7"/>
      <c r="W407" s="7"/>
      <c r="X407" s="7"/>
      <c r="Y407" s="7"/>
      <c r="Z407" s="7"/>
      <c r="AA407" s="7"/>
      <c r="AB407" s="7"/>
    </row>
    <row r="408" spans="1:28" ht="15" x14ac:dyDescent="0.25">
      <c r="A408" s="17">
        <f t="shared" si="5"/>
        <v>1981</v>
      </c>
      <c r="B408" s="14" t="str">
        <f t="shared" si="8"/>
        <v>Dec</v>
      </c>
      <c r="C408" s="99">
        <f ca="1">HLOOKUP($O408,INDIRECT(R408),C$229,FALSE)*$T$231</f>
        <v>27929000000</v>
      </c>
      <c r="D408" s="99">
        <f ca="1">C408/$T$230</f>
        <v>85710.852510263227</v>
      </c>
      <c r="E408" s="99">
        <f ca="1">HLOOKUP($O408,INDIRECT(R408),E$229,FALSE)*$T$231</f>
        <v>44623000000</v>
      </c>
      <c r="F408" s="99">
        <f ca="1">E408/$T$230</f>
        <v>136942.79679062896</v>
      </c>
      <c r="G408" s="99">
        <f ca="1">HLOOKUP($O408,INDIRECT(R408),G$229,FALSE)</f>
        <v>986778000</v>
      </c>
      <c r="H408" s="99">
        <f ca="1">G408/$T$230</f>
        <v>3028.306907457214</v>
      </c>
      <c r="I408" s="95" t="str">
        <f t="shared" si="1"/>
        <v/>
      </c>
      <c r="J408" s="100">
        <f ca="1">IF(AND(I408="",NOT(K408="")),D408,"")</f>
        <v>85710.852510263227</v>
      </c>
      <c r="K408" s="97">
        <f t="shared" si="2"/>
        <v>29921</v>
      </c>
      <c r="N408" s="140">
        <f t="shared" si="10"/>
        <v>51915.630000000005</v>
      </c>
      <c r="O408" s="139" t="str">
        <f t="shared" si="3"/>
        <v>1981Dec</v>
      </c>
      <c r="P408" s="139">
        <f>MATCH(A408,Storage!A:A)-1</f>
        <v>58</v>
      </c>
      <c r="Q408" s="139">
        <f>MATCH(A408+1,Storage!A:A)-2</f>
        <v>62</v>
      </c>
      <c r="R408" s="139" t="str">
        <f t="shared" si="4"/>
        <v>Storage!P62:B58</v>
      </c>
      <c r="S408" s="7"/>
      <c r="T408" s="7"/>
      <c r="U408" s="7"/>
      <c r="V408" s="7"/>
      <c r="W408" s="7"/>
      <c r="X408" s="7"/>
      <c r="Y408" s="7"/>
      <c r="Z408" s="7"/>
      <c r="AA408" s="7"/>
      <c r="AB408" s="7"/>
    </row>
    <row r="409" spans="1:28" ht="15" x14ac:dyDescent="0.25">
      <c r="A409" s="17">
        <f t="shared" si="5"/>
        <v>1981</v>
      </c>
      <c r="B409" s="14" t="str">
        <f t="shared" si="8"/>
        <v>(YE)&amp; Min Sto</v>
      </c>
      <c r="C409" s="99">
        <f ca="1">HLOOKUP($O409,INDIRECT(R409),C$229,FALSE)*$T$231</f>
        <v>24825000000</v>
      </c>
      <c r="D409" s="99">
        <f ca="1">C409/$T$230</f>
        <v>76185.03754403253</v>
      </c>
      <c r="E409" s="99">
        <f ca="1">HLOOKUP($O409,INDIRECT(R409),E$229,FALSE)*$T$231</f>
        <v>44623000000</v>
      </c>
      <c r="F409" s="99">
        <f ca="1">E409/$T$230</f>
        <v>136942.79679062896</v>
      </c>
      <c r="G409" s="99">
        <f ca="1">HLOOKUP($O409,INDIRECT(R409),G$229,FALSE)</f>
        <v>17481432000</v>
      </c>
      <c r="H409" s="99">
        <f ca="1">G409/$T$230</f>
        <v>53648.481500239744</v>
      </c>
      <c r="I409" s="100">
        <f ca="1">IF(B408="Dec",H409,"")</f>
        <v>53648.481500239744</v>
      </c>
      <c r="J409" s="95" t="str">
        <f ca="1">IF(AND(I409="",NOT(K409="")),D409,"")</f>
        <v/>
      </c>
      <c r="K409" s="97">
        <f ca="1">IFERROR(IF(I409="", DATEVALUE(CONCATENATE(B409,"-",A409)),K408),"")</f>
        <v>29921</v>
      </c>
      <c r="N409" s="140">
        <f ca="1">IF(K409="","",$G$181)</f>
        <v>51915.630000000005</v>
      </c>
      <c r="O409" s="139" t="str">
        <f t="shared" si="3"/>
        <v>1981(YE)&amp; Min Sto</v>
      </c>
      <c r="P409" s="139">
        <f>MATCH(A409,Storage!A:A)-1</f>
        <v>58</v>
      </c>
      <c r="Q409" s="139">
        <f>MATCH(A409+1,Storage!A:A)-2</f>
        <v>62</v>
      </c>
      <c r="R409" s="139" t="str">
        <f t="shared" si="4"/>
        <v>Storage!P62:B58</v>
      </c>
      <c r="S409" s="7"/>
      <c r="T409" s="7"/>
      <c r="U409" s="7"/>
      <c r="V409" s="7"/>
      <c r="W409" s="7"/>
      <c r="X409" s="7"/>
      <c r="Y409" s="7"/>
      <c r="Z409" s="7"/>
      <c r="AA409" s="7"/>
      <c r="AB409" s="7"/>
    </row>
    <row r="410" spans="1:28" ht="15" x14ac:dyDescent="0.25">
      <c r="A410" s="17">
        <f t="shared" si="5"/>
        <v>1981</v>
      </c>
      <c r="B410" s="14" t="str">
        <f t="shared" si="8"/>
        <v>Avg</v>
      </c>
      <c r="C410" s="99">
        <f ca="1">HLOOKUP($O410,INDIRECT(R410),C$229,FALSE)*$T$231</f>
        <v>27989000000</v>
      </c>
      <c r="D410" s="99">
        <f ca="1">C410/$T$230</f>
        <v>85894.985531517683</v>
      </c>
      <c r="E410" s="99">
        <f ca="1">HLOOKUP($O410,INDIRECT(R410),E$229,FALSE)*$T$231</f>
        <v>0</v>
      </c>
      <c r="F410" s="99">
        <f ca="1">E410/$T$230</f>
        <v>0</v>
      </c>
      <c r="G410" s="99">
        <f ca="1">HLOOKUP($O410,INDIRECT(R410),G$229,FALSE)</f>
        <v>0</v>
      </c>
      <c r="H410" s="99">
        <f ca="1">G410/$T$230</f>
        <v>0</v>
      </c>
      <c r="I410" s="95" t="str">
        <f t="shared" si="1"/>
        <v/>
      </c>
      <c r="J410" s="95" t="str">
        <f t="shared" si="7"/>
        <v/>
      </c>
      <c r="K410" s="97" t="str">
        <f t="shared" si="2"/>
        <v/>
      </c>
      <c r="N410" s="140" t="str">
        <f t="shared" si="10"/>
        <v/>
      </c>
      <c r="O410" s="139" t="str">
        <f t="shared" si="3"/>
        <v>1981Avg</v>
      </c>
      <c r="P410" s="139">
        <f>MATCH(A410,Storage!A:A)-1</f>
        <v>58</v>
      </c>
      <c r="Q410" s="139">
        <f>MATCH(A410+1,Storage!A:A)-2</f>
        <v>62</v>
      </c>
      <c r="R410" s="139" t="str">
        <f t="shared" si="4"/>
        <v>Storage!P62:B58</v>
      </c>
      <c r="S410" s="7"/>
      <c r="T410" s="7"/>
      <c r="U410" s="7"/>
      <c r="V410" s="7"/>
      <c r="W410" s="7"/>
      <c r="X410" s="7"/>
      <c r="Y410" s="7"/>
      <c r="Z410" s="7"/>
      <c r="AA410" s="7"/>
      <c r="AB410" s="7"/>
    </row>
    <row r="411" spans="1:28" ht="15" x14ac:dyDescent="0.25">
      <c r="A411" s="17">
        <f t="shared" si="5"/>
        <v>1981</v>
      </c>
      <c r="B411" s="14" t="str">
        <f t="shared" si="8"/>
        <v>Max</v>
      </c>
      <c r="C411" s="99">
        <f ca="1">HLOOKUP($O411,INDIRECT(R411),C$229,FALSE)*$T$231</f>
        <v>31040000000</v>
      </c>
      <c r="D411" s="99">
        <f ca="1">C411/$T$230</f>
        <v>95258.14966230694</v>
      </c>
      <c r="E411" s="99">
        <f ca="1">HLOOKUP($O411,INDIRECT(R411),E$229,FALSE)*$T$231</f>
        <v>0</v>
      </c>
      <c r="F411" s="99">
        <f ca="1">E411/$T$230</f>
        <v>0</v>
      </c>
      <c r="G411" s="99">
        <f ca="1">HLOOKUP($O411,INDIRECT(R411),G$229,FALSE)</f>
        <v>2364449000</v>
      </c>
      <c r="H411" s="99">
        <f ca="1">G411/$T$230</f>
        <v>7256.2189662014171</v>
      </c>
      <c r="I411" s="95" t="str">
        <f t="shared" si="1"/>
        <v/>
      </c>
      <c r="J411" s="95" t="str">
        <f t="shared" si="7"/>
        <v/>
      </c>
      <c r="K411" s="97" t="str">
        <f t="shared" si="2"/>
        <v/>
      </c>
      <c r="N411" s="140" t="str">
        <f t="shared" si="10"/>
        <v/>
      </c>
      <c r="O411" s="139" t="str">
        <f t="shared" si="3"/>
        <v>1981Max</v>
      </c>
      <c r="P411" s="139">
        <f>MATCH(A411,Storage!A:A)-1</f>
        <v>58</v>
      </c>
      <c r="Q411" s="139">
        <f>MATCH(A411+1,Storage!A:A)-2</f>
        <v>62</v>
      </c>
      <c r="R411" s="139" t="str">
        <f t="shared" si="4"/>
        <v>Storage!P62:B58</v>
      </c>
      <c r="S411" s="7"/>
      <c r="T411" s="7"/>
      <c r="U411" s="7"/>
      <c r="V411" s="7"/>
      <c r="W411" s="7"/>
      <c r="X411" s="7"/>
      <c r="Y411" s="7"/>
      <c r="Z411" s="7"/>
      <c r="AA411" s="7"/>
      <c r="AB411" s="7"/>
    </row>
    <row r="412" spans="1:28" ht="15" x14ac:dyDescent="0.25">
      <c r="A412" s="17">
        <f t="shared" si="5"/>
        <v>1982</v>
      </c>
      <c r="B412" s="14" t="str">
        <f t="shared" si="8"/>
        <v>Jan</v>
      </c>
      <c r="C412" s="99">
        <f ca="1">HLOOKUP($O412,INDIRECT(R412),C$229,FALSE)*$T$231</f>
        <v>27382000000</v>
      </c>
      <c r="D412" s="99">
        <f ca="1">C412/$T$230</f>
        <v>84032.173133160075</v>
      </c>
      <c r="E412" s="99">
        <f ca="1">HLOOKUP($O412,INDIRECT(R412),E$229,FALSE)*$T$231</f>
        <v>44623000000</v>
      </c>
      <c r="F412" s="99">
        <f ca="1">E412/$T$230</f>
        <v>136942.79679062896</v>
      </c>
      <c r="G412" s="99">
        <f ca="1">HLOOKUP($O412,INDIRECT(R412),G$229,FALSE)</f>
        <v>952357000</v>
      </c>
      <c r="H412" s="99">
        <f ca="1">G412/$T$230</f>
        <v>2922.6728620472181</v>
      </c>
      <c r="I412" s="95" t="str">
        <f t="shared" si="1"/>
        <v/>
      </c>
      <c r="J412" s="100">
        <f ca="1">IF(AND(I412="",NOT(K412="")),D412,"")</f>
        <v>84032.173133160075</v>
      </c>
      <c r="K412" s="97">
        <f t="shared" si="2"/>
        <v>29952</v>
      </c>
      <c r="N412" s="140">
        <f t="shared" si="10"/>
        <v>51915.630000000005</v>
      </c>
      <c r="O412" s="139" t="str">
        <f t="shared" si="3"/>
        <v>1982Jan</v>
      </c>
      <c r="P412" s="139">
        <f>MATCH(A412,Storage!A:A)-1</f>
        <v>63</v>
      </c>
      <c r="Q412" s="139">
        <f>MATCH(A412+1,Storage!A:A)-2</f>
        <v>67</v>
      </c>
      <c r="R412" s="139" t="str">
        <f t="shared" si="4"/>
        <v>Storage!P67:B63</v>
      </c>
      <c r="S412" s="7"/>
      <c r="T412" s="7"/>
      <c r="U412" s="7"/>
      <c r="V412" s="7"/>
      <c r="W412" s="7"/>
      <c r="X412" s="7"/>
      <c r="Y412" s="7"/>
      <c r="Z412" s="7"/>
      <c r="AA412" s="7"/>
      <c r="AB412" s="7"/>
    </row>
    <row r="413" spans="1:28" ht="15" x14ac:dyDescent="0.25">
      <c r="A413" s="17">
        <f t="shared" si="5"/>
        <v>1982</v>
      </c>
      <c r="B413" s="14" t="str">
        <f t="shared" si="8"/>
        <v>Feb</v>
      </c>
      <c r="C413" s="99">
        <f ca="1">HLOOKUP($O413,INDIRECT(R413),C$229,FALSE)*$T$231</f>
        <v>26841000000</v>
      </c>
      <c r="D413" s="99">
        <f ca="1">C413/$T$230</f>
        <v>82371.907058182362</v>
      </c>
      <c r="E413" s="99">
        <f ca="1">HLOOKUP($O413,INDIRECT(R413),E$229,FALSE)*$T$231</f>
        <v>44623000000</v>
      </c>
      <c r="F413" s="99">
        <f ca="1">E413/$T$230</f>
        <v>136942.79679062896</v>
      </c>
      <c r="G413" s="99">
        <f ca="1">HLOOKUP($O413,INDIRECT(R413),G$229,FALSE)</f>
        <v>939112000</v>
      </c>
      <c r="H413" s="99">
        <f ca="1">G413/$T$230</f>
        <v>2882.0254976052961</v>
      </c>
      <c r="I413" s="95" t="str">
        <f t="shared" si="1"/>
        <v/>
      </c>
      <c r="J413" s="100">
        <f ca="1">IF(AND(I413="",NOT(K413="")),D413,"")</f>
        <v>82371.907058182362</v>
      </c>
      <c r="K413" s="97">
        <f t="shared" si="2"/>
        <v>29983</v>
      </c>
      <c r="N413" s="140">
        <f t="shared" si="10"/>
        <v>51915.630000000005</v>
      </c>
      <c r="O413" s="139" t="str">
        <f t="shared" si="3"/>
        <v>1982Feb</v>
      </c>
      <c r="P413" s="139">
        <f>MATCH(A413,Storage!A:A)-1</f>
        <v>63</v>
      </c>
      <c r="Q413" s="139">
        <f>MATCH(A413+1,Storage!A:A)-2</f>
        <v>67</v>
      </c>
      <c r="R413" s="139" t="str">
        <f t="shared" si="4"/>
        <v>Storage!P67:B63</v>
      </c>
      <c r="S413" s="7"/>
      <c r="T413" s="7"/>
      <c r="U413" s="7"/>
      <c r="V413" s="7"/>
      <c r="W413" s="7"/>
      <c r="X413" s="7"/>
      <c r="Y413" s="7"/>
      <c r="Z413" s="7"/>
      <c r="AA413" s="7"/>
      <c r="AB413" s="7"/>
    </row>
    <row r="414" spans="1:28" ht="15" x14ac:dyDescent="0.25">
      <c r="A414" s="17">
        <f t="shared" si="5"/>
        <v>1982</v>
      </c>
      <c r="B414" s="14" t="str">
        <f t="shared" si="8"/>
        <v>Mar</v>
      </c>
      <c r="C414" s="99">
        <f ca="1">HLOOKUP($O414,INDIRECT(R414),C$229,FALSE)*$T$231</f>
        <v>26391000000</v>
      </c>
      <c r="D414" s="99">
        <f ca="1">C414/$T$230</f>
        <v>80990.909398773918</v>
      </c>
      <c r="E414" s="99">
        <f ca="1">HLOOKUP($O414,INDIRECT(R414),E$229,FALSE)*$T$231</f>
        <v>45298000000</v>
      </c>
      <c r="F414" s="99">
        <f ca="1">E414/$T$230</f>
        <v>139014.29327974163</v>
      </c>
      <c r="G414" s="99">
        <f ca="1">HLOOKUP($O414,INDIRECT(R414),G$229,FALSE)</f>
        <v>1054493000</v>
      </c>
      <c r="H414" s="99">
        <f ca="1">G414/$T$230</f>
        <v>3236.1163663613092</v>
      </c>
      <c r="I414" s="95" t="str">
        <f t="shared" si="1"/>
        <v/>
      </c>
      <c r="J414" s="100">
        <f ca="1">IF(AND(I414="",NOT(K414="")),D414,"")</f>
        <v>80990.909398773918</v>
      </c>
      <c r="K414" s="97">
        <f t="shared" si="2"/>
        <v>30011</v>
      </c>
      <c r="N414" s="140">
        <f t="shared" si="10"/>
        <v>51915.630000000005</v>
      </c>
      <c r="O414" s="139" t="str">
        <f t="shared" si="3"/>
        <v>1982Mar</v>
      </c>
      <c r="P414" s="139">
        <f>MATCH(A414,Storage!A:A)-1</f>
        <v>63</v>
      </c>
      <c r="Q414" s="139">
        <f>MATCH(A414+1,Storage!A:A)-2</f>
        <v>67</v>
      </c>
      <c r="R414" s="139" t="str">
        <f t="shared" si="4"/>
        <v>Storage!P67:B63</v>
      </c>
      <c r="S414" s="7"/>
      <c r="T414" s="7"/>
      <c r="U414" s="7"/>
      <c r="V414" s="7"/>
      <c r="W414" s="7"/>
      <c r="X414" s="7"/>
      <c r="Y414" s="7"/>
      <c r="Z414" s="7"/>
      <c r="AA414" s="7"/>
      <c r="AB414" s="7"/>
    </row>
    <row r="415" spans="1:28" ht="15" x14ac:dyDescent="0.25">
      <c r="A415" s="17">
        <f t="shared" si="5"/>
        <v>1982</v>
      </c>
      <c r="B415" s="14" t="str">
        <f t="shared" si="8"/>
        <v>Apr</v>
      </c>
      <c r="C415" s="99">
        <f ca="1">HLOOKUP($O415,INDIRECT(R415),C$229,FALSE)*$T$231</f>
        <v>24641000000</v>
      </c>
      <c r="D415" s="99">
        <f ca="1">C415/$T$230</f>
        <v>75620.362945518864</v>
      </c>
      <c r="E415" s="99">
        <f ca="1">HLOOKUP($O415,INDIRECT(R415),E$229,FALSE)*$T$231</f>
        <v>45298000000</v>
      </c>
      <c r="F415" s="99">
        <f ca="1">E415/$T$230</f>
        <v>139014.29327974163</v>
      </c>
      <c r="G415" s="99">
        <f ca="1">HLOOKUP($O415,INDIRECT(R415),G$229,FALSE)</f>
        <v>1567473000</v>
      </c>
      <c r="H415" s="99">
        <f ca="1">G415/$T$230</f>
        <v>4810.3923204131843</v>
      </c>
      <c r="I415" s="95" t="str">
        <f t="shared" si="1"/>
        <v/>
      </c>
      <c r="J415" s="100">
        <f ca="1">IF(AND(I415="",NOT(K415="")),D415,"")</f>
        <v>75620.362945518864</v>
      </c>
      <c r="K415" s="97">
        <f t="shared" si="2"/>
        <v>30042</v>
      </c>
      <c r="N415" s="140">
        <f t="shared" si="10"/>
        <v>51915.630000000005</v>
      </c>
      <c r="O415" s="139" t="str">
        <f t="shared" si="3"/>
        <v>1982Apr</v>
      </c>
      <c r="P415" s="139">
        <f>MATCH(A415,Storage!A:A)-1</f>
        <v>63</v>
      </c>
      <c r="Q415" s="139">
        <f>MATCH(A415+1,Storage!A:A)-2</f>
        <v>67</v>
      </c>
      <c r="R415" s="139" t="str">
        <f t="shared" si="4"/>
        <v>Storage!P67:B63</v>
      </c>
      <c r="S415" s="7"/>
      <c r="T415" s="7"/>
      <c r="U415" s="7"/>
      <c r="V415" s="7"/>
      <c r="W415" s="7"/>
      <c r="X415" s="7"/>
      <c r="Y415" s="7"/>
      <c r="Z415" s="7"/>
      <c r="AA415" s="7"/>
      <c r="AB415" s="7"/>
    </row>
    <row r="416" spans="1:28" ht="15" x14ac:dyDescent="0.25">
      <c r="A416" s="17">
        <f t="shared" si="5"/>
        <v>1982</v>
      </c>
      <c r="B416" s="14" t="str">
        <f t="shared" si="8"/>
        <v>May</v>
      </c>
      <c r="C416" s="99">
        <f ca="1">HLOOKUP($O416,INDIRECT(R416),C$229,FALSE)*$T$231</f>
        <v>25525000000</v>
      </c>
      <c r="D416" s="99">
        <f ca="1">C416/$T$230</f>
        <v>78333.256125334563</v>
      </c>
      <c r="E416" s="99">
        <f ca="1">HLOOKUP($O416,INDIRECT(R416),E$229,FALSE)*$T$231</f>
        <v>46601000000</v>
      </c>
      <c r="F416" s="99">
        <f ca="1">E416/$T$230</f>
        <v>143013.04872465096</v>
      </c>
      <c r="G416" s="99">
        <f ca="1">HLOOKUP($O416,INDIRECT(R416),G$229,FALSE)</f>
        <v>1584358000</v>
      </c>
      <c r="H416" s="99">
        <f ca="1">G416/$T$230</f>
        <v>4862.2104214778774</v>
      </c>
      <c r="I416" s="95" t="str">
        <f t="shared" si="1"/>
        <v/>
      </c>
      <c r="J416" s="100">
        <f ca="1">IF(AND(I416="",NOT(K416="")),D416,"")</f>
        <v>78333.256125334563</v>
      </c>
      <c r="K416" s="97">
        <f t="shared" si="2"/>
        <v>30072</v>
      </c>
      <c r="N416" s="140">
        <f t="shared" si="10"/>
        <v>51915.630000000005</v>
      </c>
      <c r="O416" s="139" t="str">
        <f t="shared" si="3"/>
        <v>1982May</v>
      </c>
      <c r="P416" s="139">
        <f>MATCH(A416,Storage!A:A)-1</f>
        <v>63</v>
      </c>
      <c r="Q416" s="139">
        <f>MATCH(A416+1,Storage!A:A)-2</f>
        <v>67</v>
      </c>
      <c r="R416" s="139" t="str">
        <f t="shared" si="4"/>
        <v>Storage!P67:B63</v>
      </c>
      <c r="S416" s="7"/>
      <c r="T416" s="7"/>
      <c r="U416" s="7"/>
      <c r="V416" s="7"/>
      <c r="W416" s="7"/>
      <c r="X416" s="7"/>
      <c r="Y416" s="7"/>
      <c r="Z416" s="7"/>
      <c r="AA416" s="7"/>
      <c r="AB416" s="7"/>
    </row>
    <row r="417" spans="1:28" ht="15" x14ac:dyDescent="0.25">
      <c r="A417" s="17">
        <f t="shared" si="5"/>
        <v>1982</v>
      </c>
      <c r="B417" s="14" t="str">
        <f t="shared" si="8"/>
        <v>Jun</v>
      </c>
      <c r="C417" s="99">
        <f ca="1">HLOOKUP($O417,INDIRECT(R417),C$229,FALSE)*$T$231</f>
        <v>35180000000</v>
      </c>
      <c r="D417" s="99">
        <f ca="1">C417/$T$230</f>
        <v>107963.32812886464</v>
      </c>
      <c r="E417" s="99">
        <f ca="1">HLOOKUP($O417,INDIRECT(R417),E$229,FALSE)*$T$231</f>
        <v>46601000000</v>
      </c>
      <c r="F417" s="99">
        <f ca="1">E417/$T$230</f>
        <v>143013.04872465096</v>
      </c>
      <c r="G417" s="99">
        <f ca="1">HLOOKUP($O417,INDIRECT(R417),G$229,FALSE)</f>
        <v>1616516000</v>
      </c>
      <c r="H417" s="99">
        <f ca="1">G417/$T$230</f>
        <v>4960.8995831028924</v>
      </c>
      <c r="I417" s="95" t="str">
        <f t="shared" si="1"/>
        <v/>
      </c>
      <c r="J417" s="100">
        <f ca="1">IF(AND(I417="",NOT(K417="")),D417,"")</f>
        <v>107963.32812886464</v>
      </c>
      <c r="K417" s="97">
        <f t="shared" si="2"/>
        <v>30103</v>
      </c>
      <c r="N417" s="140">
        <f t="shared" si="10"/>
        <v>51915.630000000005</v>
      </c>
      <c r="O417" s="139" t="str">
        <f t="shared" si="3"/>
        <v>1982Jun</v>
      </c>
      <c r="P417" s="139">
        <f>MATCH(A417,Storage!A:A)-1</f>
        <v>63</v>
      </c>
      <c r="Q417" s="139">
        <f>MATCH(A417+1,Storage!A:A)-2</f>
        <v>67</v>
      </c>
      <c r="R417" s="139" t="str">
        <f t="shared" si="4"/>
        <v>Storage!P67:B63</v>
      </c>
      <c r="S417" s="7"/>
      <c r="T417" s="7"/>
      <c r="U417" s="7"/>
      <c r="V417" s="7"/>
      <c r="W417" s="7"/>
      <c r="X417" s="7"/>
      <c r="Y417" s="7"/>
      <c r="Z417" s="7"/>
      <c r="AA417" s="7"/>
      <c r="AB417" s="7"/>
    </row>
    <row r="418" spans="1:28" ht="15" x14ac:dyDescent="0.25">
      <c r="A418" s="17">
        <f t="shared" si="5"/>
        <v>1982</v>
      </c>
      <c r="B418" s="14" t="str">
        <f t="shared" si="8"/>
        <v>Jul</v>
      </c>
      <c r="C418" s="99">
        <f ca="1">HLOOKUP($O418,INDIRECT(R418),C$229,FALSE)*$T$231</f>
        <v>44502000000</v>
      </c>
      <c r="D418" s="99">
        <f ca="1">C418/$T$230</f>
        <v>136571.46186443247</v>
      </c>
      <c r="E418" s="99">
        <f ca="1">HLOOKUP($O418,INDIRECT(R418),E$229,FALSE)*$T$231</f>
        <v>64751000000</v>
      </c>
      <c r="F418" s="99">
        <f ca="1">E418/$T$230</f>
        <v>198713.2876541249</v>
      </c>
      <c r="G418" s="99">
        <f ca="1">HLOOKUP($O418,INDIRECT(R418),G$229,FALSE)</f>
        <v>2838847000</v>
      </c>
      <c r="H418" s="99">
        <f ca="1">G418/$T$230</f>
        <v>8712.0912498192993</v>
      </c>
      <c r="I418" s="95" t="str">
        <f t="shared" si="1"/>
        <v/>
      </c>
      <c r="J418" s="100">
        <f ca="1">IF(AND(I418="",NOT(K418="")),D418,"")</f>
        <v>136571.46186443247</v>
      </c>
      <c r="K418" s="97">
        <f t="shared" si="2"/>
        <v>30133</v>
      </c>
      <c r="N418" s="140">
        <f t="shared" si="10"/>
        <v>51915.630000000005</v>
      </c>
      <c r="O418" s="139" t="str">
        <f t="shared" si="3"/>
        <v>1982Jul</v>
      </c>
      <c r="P418" s="139">
        <f>MATCH(A418,Storage!A:A)-1</f>
        <v>63</v>
      </c>
      <c r="Q418" s="139">
        <f>MATCH(A418+1,Storage!A:A)-2</f>
        <v>67</v>
      </c>
      <c r="R418" s="139" t="str">
        <f t="shared" si="4"/>
        <v>Storage!P67:B63</v>
      </c>
      <c r="S418" s="7"/>
      <c r="T418" s="7"/>
      <c r="U418" s="7"/>
      <c r="V418" s="7"/>
      <c r="W418" s="7"/>
      <c r="X418" s="7"/>
      <c r="Y418" s="7"/>
      <c r="Z418" s="7"/>
      <c r="AA418" s="7"/>
      <c r="AB418" s="7"/>
    </row>
    <row r="419" spans="1:28" ht="15" x14ac:dyDescent="0.25">
      <c r="A419" s="17">
        <f t="shared" si="5"/>
        <v>1982</v>
      </c>
      <c r="B419" s="14" t="str">
        <f t="shared" si="8"/>
        <v>Aug</v>
      </c>
      <c r="C419" s="99">
        <f ca="1">HLOOKUP($O419,INDIRECT(R419),C$229,FALSE)*$T$231</f>
        <v>45473000000</v>
      </c>
      <c r="D419" s="99">
        <f ca="1">C419/$T$230</f>
        <v>139551.34792506712</v>
      </c>
      <c r="E419" s="99">
        <f ca="1">HLOOKUP($O419,INDIRECT(R419),E$229,FALSE)*$T$231</f>
        <v>64751000000</v>
      </c>
      <c r="F419" s="99">
        <f ca="1">E419/$T$230</f>
        <v>198713.2876541249</v>
      </c>
      <c r="G419" s="99">
        <f ca="1">HLOOKUP($O419,INDIRECT(R419),G$229,FALSE)</f>
        <v>1688802000</v>
      </c>
      <c r="H419" s="99">
        <f ca="1">G419/$T$230</f>
        <v>5182.7369093428897</v>
      </c>
      <c r="I419" s="95" t="str">
        <f t="shared" si="1"/>
        <v/>
      </c>
      <c r="J419" s="100">
        <f ca="1">IF(AND(I419="",NOT(K419="")),D419,"")</f>
        <v>139551.34792506712</v>
      </c>
      <c r="K419" s="97">
        <f t="shared" si="2"/>
        <v>30164</v>
      </c>
      <c r="N419" s="140">
        <f t="shared" si="10"/>
        <v>51915.630000000005</v>
      </c>
      <c r="O419" s="139" t="str">
        <f t="shared" si="3"/>
        <v>1982Aug</v>
      </c>
      <c r="P419" s="139">
        <f>MATCH(A419,Storage!A:A)-1</f>
        <v>63</v>
      </c>
      <c r="Q419" s="139">
        <f>MATCH(A419+1,Storage!A:A)-2</f>
        <v>67</v>
      </c>
      <c r="R419" s="139" t="str">
        <f t="shared" si="4"/>
        <v>Storage!P67:B63</v>
      </c>
      <c r="S419" s="7"/>
      <c r="T419" s="7"/>
      <c r="U419" s="7"/>
      <c r="V419" s="7"/>
      <c r="W419" s="7"/>
      <c r="X419" s="7"/>
      <c r="Y419" s="7"/>
      <c r="Z419" s="7"/>
      <c r="AA419" s="7"/>
      <c r="AB419" s="7"/>
    </row>
    <row r="420" spans="1:28" ht="15" x14ac:dyDescent="0.25">
      <c r="A420" s="17">
        <f t="shared" si="5"/>
        <v>1982</v>
      </c>
      <c r="B420" s="14" t="str">
        <f t="shared" si="8"/>
        <v>Sep</v>
      </c>
      <c r="C420" s="99">
        <f ca="1">HLOOKUP($O420,INDIRECT(R420),C$229,FALSE)*$T$231</f>
        <v>44959000000</v>
      </c>
      <c r="D420" s="99">
        <f ca="1">C420/$T$230</f>
        <v>137973.94170965391</v>
      </c>
      <c r="E420" s="99">
        <f ca="1">HLOOKUP($O420,INDIRECT(R420),E$229,FALSE)*$T$231</f>
        <v>64751000000</v>
      </c>
      <c r="F420" s="99">
        <f ca="1">E420/$T$230</f>
        <v>198713.2876541249</v>
      </c>
      <c r="G420" s="99">
        <f ca="1">HLOOKUP($O420,INDIRECT(R420),G$229,FALSE)</f>
        <v>1525365000</v>
      </c>
      <c r="H420" s="99">
        <f ca="1">G420/$T$230</f>
        <v>4681.1677660968053</v>
      </c>
      <c r="I420" s="95" t="str">
        <f t="shared" si="1"/>
        <v/>
      </c>
      <c r="J420" s="100">
        <f ca="1">IF(AND(I420="",NOT(K420="")),D420,"")</f>
        <v>137973.94170965391</v>
      </c>
      <c r="K420" s="97">
        <f t="shared" si="2"/>
        <v>30195</v>
      </c>
      <c r="N420" s="140">
        <f t="shared" si="10"/>
        <v>51915.630000000005</v>
      </c>
      <c r="O420" s="139" t="str">
        <f t="shared" si="3"/>
        <v>1982Sep</v>
      </c>
      <c r="P420" s="139">
        <f>MATCH(A420,Storage!A:A)-1</f>
        <v>63</v>
      </c>
      <c r="Q420" s="139">
        <f>MATCH(A420+1,Storage!A:A)-2</f>
        <v>67</v>
      </c>
      <c r="R420" s="139" t="str">
        <f t="shared" si="4"/>
        <v>Storage!P67:B63</v>
      </c>
      <c r="S420" s="7"/>
      <c r="T420" s="7"/>
      <c r="U420" s="7"/>
      <c r="V420" s="7"/>
      <c r="W420" s="7"/>
      <c r="X420" s="7"/>
      <c r="Y420" s="7"/>
      <c r="Z420" s="7"/>
      <c r="AA420" s="7"/>
      <c r="AB420" s="7"/>
    </row>
    <row r="421" spans="1:28" ht="15" x14ac:dyDescent="0.25">
      <c r="A421" s="17">
        <f t="shared" si="5"/>
        <v>1982</v>
      </c>
      <c r="B421" s="14" t="str">
        <f t="shared" si="8"/>
        <v>Oct</v>
      </c>
      <c r="C421" s="99">
        <f ca="1">HLOOKUP($O421,INDIRECT(R421),C$229,FALSE)*$T$231</f>
        <v>43865000000</v>
      </c>
      <c r="D421" s="99">
        <f ca="1">C421/$T$230</f>
        <v>134616.58295544761</v>
      </c>
      <c r="E421" s="99">
        <f ca="1">HLOOKUP($O421,INDIRECT(R421),E$229,FALSE)*$T$231</f>
        <v>64751000000</v>
      </c>
      <c r="F421" s="99">
        <f ca="1">E421/$T$230</f>
        <v>198713.2876541249</v>
      </c>
      <c r="G421" s="99">
        <f ca="1">HLOOKUP($O421,INDIRECT(R421),G$229,FALSE)</f>
        <v>1251220000</v>
      </c>
      <c r="H421" s="99">
        <f ca="1">G421/$T$230</f>
        <v>3839.8486475667428</v>
      </c>
      <c r="I421" s="95" t="str">
        <f t="shared" si="1"/>
        <v/>
      </c>
      <c r="J421" s="100">
        <f ca="1">IF(AND(I421="",NOT(K421="")),D421,"")</f>
        <v>134616.58295544761</v>
      </c>
      <c r="K421" s="97">
        <f t="shared" si="2"/>
        <v>30225</v>
      </c>
      <c r="N421" s="140">
        <f t="shared" si="10"/>
        <v>51915.630000000005</v>
      </c>
      <c r="O421" s="139" t="str">
        <f t="shared" si="3"/>
        <v>1982Oct</v>
      </c>
      <c r="P421" s="139">
        <f>MATCH(A421,Storage!A:A)-1</f>
        <v>63</v>
      </c>
      <c r="Q421" s="139">
        <f>MATCH(A421+1,Storage!A:A)-2</f>
        <v>67</v>
      </c>
      <c r="R421" s="139" t="str">
        <f t="shared" si="4"/>
        <v>Storage!P67:B63</v>
      </c>
      <c r="S421" s="7"/>
      <c r="T421" s="7"/>
      <c r="U421" s="7"/>
      <c r="V421" s="7"/>
      <c r="W421" s="7"/>
      <c r="X421" s="7"/>
      <c r="Y421" s="7"/>
      <c r="Z421" s="7"/>
      <c r="AA421" s="7"/>
      <c r="AB421" s="7"/>
    </row>
    <row r="422" spans="1:28" ht="15" x14ac:dyDescent="0.25">
      <c r="A422" s="17">
        <f t="shared" si="5"/>
        <v>1982</v>
      </c>
      <c r="B422" s="14" t="str">
        <f t="shared" si="8"/>
        <v>Nov</v>
      </c>
      <c r="C422" s="99">
        <f ca="1">HLOOKUP($O422,INDIRECT(R422),C$229,FALSE)*$T$231</f>
        <v>43764000000</v>
      </c>
      <c r="D422" s="99">
        <f ca="1">C422/$T$230</f>
        <v>134306.62570300262</v>
      </c>
      <c r="E422" s="99">
        <f ca="1">HLOOKUP($O422,INDIRECT(R422),E$229,FALSE)*$T$231</f>
        <v>64751000000</v>
      </c>
      <c r="F422" s="99">
        <f ca="1">E422/$T$230</f>
        <v>198713.2876541249</v>
      </c>
      <c r="G422" s="99">
        <f ca="1">HLOOKUP($O422,INDIRECT(R422),G$229,FALSE)</f>
        <v>977641000</v>
      </c>
      <c r="H422" s="99">
        <f ca="1">G422/$T$230</f>
        <v>3000.2665172038473</v>
      </c>
      <c r="I422" s="95" t="str">
        <f t="shared" si="1"/>
        <v/>
      </c>
      <c r="J422" s="100">
        <f ca="1">IF(AND(I422="",NOT(K422="")),D422,"")</f>
        <v>134306.62570300262</v>
      </c>
      <c r="K422" s="97">
        <f t="shared" si="2"/>
        <v>30256</v>
      </c>
      <c r="N422" s="140">
        <f t="shared" si="10"/>
        <v>51915.630000000005</v>
      </c>
      <c r="O422" s="139" t="str">
        <f t="shared" si="3"/>
        <v>1982Nov</v>
      </c>
      <c r="P422" s="139">
        <f>MATCH(A422,Storage!A:A)-1</f>
        <v>63</v>
      </c>
      <c r="Q422" s="139">
        <f>MATCH(A422+1,Storage!A:A)-2</f>
        <v>67</v>
      </c>
      <c r="R422" s="139" t="str">
        <f t="shared" si="4"/>
        <v>Storage!P67:B63</v>
      </c>
      <c r="S422" s="7"/>
      <c r="T422" s="7"/>
      <c r="U422" s="7"/>
      <c r="V422" s="7"/>
      <c r="W422" s="7"/>
      <c r="X422" s="7"/>
      <c r="Y422" s="7"/>
      <c r="Z422" s="7"/>
      <c r="AA422" s="7"/>
      <c r="AB422" s="7"/>
    </row>
    <row r="423" spans="1:28" ht="15" x14ac:dyDescent="0.25">
      <c r="A423" s="17">
        <f t="shared" si="5"/>
        <v>1982</v>
      </c>
      <c r="B423" s="14" t="str">
        <f t="shared" si="8"/>
        <v>Dec</v>
      </c>
      <c r="C423" s="99">
        <f ca="1">HLOOKUP($O423,INDIRECT(R423),C$229,FALSE)*$T$231</f>
        <v>43132000000</v>
      </c>
      <c r="D423" s="99">
        <f ca="1">C423/$T$230</f>
        <v>132367.09121245565</v>
      </c>
      <c r="E423" s="99">
        <f ca="1">HLOOKUP($O423,INDIRECT(R423),E$229,FALSE)*$T$231</f>
        <v>64751000000</v>
      </c>
      <c r="F423" s="99">
        <f ca="1">E423/$T$230</f>
        <v>198713.2876541249</v>
      </c>
      <c r="G423" s="99">
        <f ca="1">HLOOKUP($O423,INDIRECT(R423),G$229,FALSE)</f>
        <v>940144000</v>
      </c>
      <c r="H423" s="99">
        <f ca="1">G423/$T$230</f>
        <v>2885.1925855708728</v>
      </c>
      <c r="I423" s="95" t="str">
        <f t="shared" si="1"/>
        <v/>
      </c>
      <c r="J423" s="100">
        <f ca="1">IF(AND(I423="",NOT(K423="")),D423,"")</f>
        <v>132367.09121245565</v>
      </c>
      <c r="K423" s="97">
        <f t="shared" si="2"/>
        <v>30286</v>
      </c>
      <c r="N423" s="140">
        <f t="shared" si="10"/>
        <v>51915.630000000005</v>
      </c>
      <c r="O423" s="139" t="str">
        <f t="shared" si="3"/>
        <v>1982Dec</v>
      </c>
      <c r="P423" s="139">
        <f>MATCH(A423,Storage!A:A)-1</f>
        <v>63</v>
      </c>
      <c r="Q423" s="139">
        <f>MATCH(A423+1,Storage!A:A)-2</f>
        <v>67</v>
      </c>
      <c r="R423" s="139" t="str">
        <f t="shared" si="4"/>
        <v>Storage!P67:B63</v>
      </c>
      <c r="S423" s="7"/>
      <c r="T423" s="7"/>
      <c r="U423" s="7"/>
      <c r="V423" s="7"/>
      <c r="W423" s="7"/>
      <c r="X423" s="7"/>
      <c r="Y423" s="7"/>
      <c r="Z423" s="7"/>
      <c r="AA423" s="7"/>
      <c r="AB423" s="7"/>
    </row>
    <row r="424" spans="1:28" ht="15" x14ac:dyDescent="0.25">
      <c r="A424" s="17">
        <f t="shared" si="5"/>
        <v>1982</v>
      </c>
      <c r="B424" s="14" t="str">
        <f t="shared" si="8"/>
        <v>(YE)&amp; Min Sto</v>
      </c>
      <c r="C424" s="99">
        <f ca="1">HLOOKUP($O424,INDIRECT(R424),C$229,FALSE)*$T$231</f>
        <v>24641000000</v>
      </c>
      <c r="D424" s="99">
        <f ca="1">C424/$T$230</f>
        <v>75620.362945518864</v>
      </c>
      <c r="E424" s="99">
        <f ca="1">HLOOKUP($O424,INDIRECT(R424),E$229,FALSE)*$T$231</f>
        <v>64751000000</v>
      </c>
      <c r="F424" s="99">
        <f ca="1">E424/$T$230</f>
        <v>198713.2876541249</v>
      </c>
      <c r="G424" s="99">
        <f ca="1">HLOOKUP($O424,INDIRECT(R424),G$229,FALSE)</f>
        <v>16936328000</v>
      </c>
      <c r="H424" s="99">
        <f ca="1">G424/$T$230</f>
        <v>51975.620726608235</v>
      </c>
      <c r="I424" s="100">
        <f ca="1">IF(B423="Dec",H424,"")</f>
        <v>51975.620726608235</v>
      </c>
      <c r="J424" s="95" t="str">
        <f ca="1">IF(AND(I424="",NOT(K424="")),D424,"")</f>
        <v/>
      </c>
      <c r="K424" s="97">
        <f ca="1">IFERROR(IF(I424="", DATEVALUE(CONCATENATE(B424,"-",A424)),K423),"")</f>
        <v>30286</v>
      </c>
      <c r="N424" s="140">
        <f ca="1">IF(K424="","",$G$181)</f>
        <v>51915.630000000005</v>
      </c>
      <c r="O424" s="139" t="str">
        <f t="shared" si="3"/>
        <v>1982(YE)&amp; Min Sto</v>
      </c>
      <c r="P424" s="139">
        <f>MATCH(A424,Storage!A:A)-1</f>
        <v>63</v>
      </c>
      <c r="Q424" s="139">
        <f>MATCH(A424+1,Storage!A:A)-2</f>
        <v>67</v>
      </c>
      <c r="R424" s="139" t="str">
        <f t="shared" si="4"/>
        <v>Storage!P67:B63</v>
      </c>
      <c r="S424" s="7"/>
      <c r="T424" s="7"/>
      <c r="U424" s="7"/>
      <c r="V424" s="7"/>
      <c r="W424" s="7"/>
      <c r="X424" s="7"/>
      <c r="Y424" s="7"/>
      <c r="Z424" s="7"/>
      <c r="AA424" s="7"/>
      <c r="AB424" s="7"/>
    </row>
    <row r="425" spans="1:28" ht="15" x14ac:dyDescent="0.25">
      <c r="A425" s="17">
        <f t="shared" si="5"/>
        <v>1982</v>
      </c>
      <c r="B425" s="14" t="str">
        <f t="shared" si="8"/>
        <v>Avg</v>
      </c>
      <c r="C425" s="99">
        <f ca="1">HLOOKUP($O425,INDIRECT(R425),C$229,FALSE)*$T$231</f>
        <v>35971000000</v>
      </c>
      <c r="D425" s="99">
        <f ca="1">C425/$T$230</f>
        <v>110390.81512573593</v>
      </c>
      <c r="E425" s="99">
        <f ca="1">HLOOKUP($O425,INDIRECT(R425),E$229,FALSE)*$T$231</f>
        <v>0</v>
      </c>
      <c r="F425" s="99">
        <f ca="1">E425/$T$230</f>
        <v>0</v>
      </c>
      <c r="G425" s="99">
        <f ca="1">HLOOKUP($O425,INDIRECT(R425),G$229,FALSE)</f>
        <v>0</v>
      </c>
      <c r="H425" s="99">
        <f ca="1">G425/$T$230</f>
        <v>0</v>
      </c>
      <c r="I425" s="95" t="str">
        <f t="shared" si="1"/>
        <v/>
      </c>
      <c r="J425" s="95" t="str">
        <f t="shared" si="7"/>
        <v/>
      </c>
      <c r="K425" s="97" t="str">
        <f t="shared" si="2"/>
        <v/>
      </c>
      <c r="N425" s="140" t="str">
        <f t="shared" ref="N425:N488" si="11">IF(K425="","",$G$181)</f>
        <v/>
      </c>
      <c r="O425" s="139" t="str">
        <f t="shared" si="3"/>
        <v>1982Avg</v>
      </c>
      <c r="P425" s="139">
        <f>MATCH(A425,Storage!A:A)-1</f>
        <v>63</v>
      </c>
      <c r="Q425" s="139">
        <f>MATCH(A425+1,Storage!A:A)-2</f>
        <v>67</v>
      </c>
      <c r="R425" s="139" t="str">
        <f t="shared" si="4"/>
        <v>Storage!P67:B63</v>
      </c>
      <c r="S425" s="7"/>
      <c r="T425" s="7"/>
      <c r="U425" s="7"/>
      <c r="V425" s="7"/>
      <c r="W425" s="7"/>
      <c r="X425" s="7"/>
      <c r="Y425" s="7"/>
      <c r="Z425" s="7"/>
      <c r="AA425" s="7"/>
      <c r="AB425" s="7"/>
    </row>
    <row r="426" spans="1:28" ht="15" x14ac:dyDescent="0.25">
      <c r="A426" s="17">
        <f t="shared" si="5"/>
        <v>1982</v>
      </c>
      <c r="B426" s="14" t="str">
        <f t="shared" si="8"/>
        <v>Max</v>
      </c>
      <c r="C426" s="99">
        <f ca="1">HLOOKUP($O426,INDIRECT(R426),C$229,FALSE)*$T$231</f>
        <v>45473000000</v>
      </c>
      <c r="D426" s="99">
        <f ca="1">C426/$T$230</f>
        <v>139551.34792506712</v>
      </c>
      <c r="E426" s="99">
        <f ca="1">HLOOKUP($O426,INDIRECT(R426),E$229,FALSE)*$T$231</f>
        <v>0</v>
      </c>
      <c r="F426" s="99">
        <f ca="1">E426/$T$230</f>
        <v>0</v>
      </c>
      <c r="G426" s="99">
        <f ca="1">HLOOKUP($O426,INDIRECT(R426),G$229,FALSE)</f>
        <v>2838847000</v>
      </c>
      <c r="H426" s="99">
        <f ca="1">G426/$T$230</f>
        <v>8712.0912498192993</v>
      </c>
      <c r="I426" s="95" t="str">
        <f t="shared" si="1"/>
        <v/>
      </c>
      <c r="J426" s="95" t="str">
        <f t="shared" si="7"/>
        <v/>
      </c>
      <c r="K426" s="97" t="str">
        <f t="shared" si="2"/>
        <v/>
      </c>
      <c r="N426" s="140" t="str">
        <f t="shared" si="11"/>
        <v/>
      </c>
      <c r="O426" s="139" t="str">
        <f t="shared" si="3"/>
        <v>1982Max</v>
      </c>
      <c r="P426" s="139">
        <f>MATCH(A426,Storage!A:A)-1</f>
        <v>63</v>
      </c>
      <c r="Q426" s="139">
        <f>MATCH(A426+1,Storage!A:A)-2</f>
        <v>67</v>
      </c>
      <c r="R426" s="139" t="str">
        <f t="shared" si="4"/>
        <v>Storage!P67:B63</v>
      </c>
      <c r="S426" s="7"/>
      <c r="T426" s="7"/>
      <c r="U426" s="7"/>
      <c r="V426" s="7"/>
      <c r="W426" s="7"/>
      <c r="X426" s="7"/>
      <c r="Y426" s="7"/>
      <c r="Z426" s="7"/>
      <c r="AA426" s="7"/>
      <c r="AB426" s="7"/>
    </row>
    <row r="427" spans="1:28" ht="15" x14ac:dyDescent="0.25">
      <c r="A427" s="17">
        <f t="shared" si="5"/>
        <v>1983</v>
      </c>
      <c r="B427" s="14" t="str">
        <f t="shared" si="8"/>
        <v>Jan</v>
      </c>
      <c r="C427" s="99">
        <f ca="1">HLOOKUP($O427,INDIRECT(R427),C$229,FALSE)*$T$231</f>
        <v>42369000000</v>
      </c>
      <c r="D427" s="99">
        <f ca="1">C427/$T$230</f>
        <v>130025.53295883643</v>
      </c>
      <c r="E427" s="99">
        <f ca="1">HLOOKUP($O427,INDIRECT(R427),E$229,FALSE)*$T$231</f>
        <v>64751000000</v>
      </c>
      <c r="F427" s="99">
        <f ca="1">E427/$T$230</f>
        <v>198713.2876541249</v>
      </c>
      <c r="G427" s="99">
        <f ca="1">HLOOKUP($O427,INDIRECT(R427),G$229,FALSE)</f>
        <v>1014858000</v>
      </c>
      <c r="H427" s="99">
        <f ca="1">G427/$T$230</f>
        <v>3114.481161404301</v>
      </c>
      <c r="I427" s="95" t="str">
        <f t="shared" si="1"/>
        <v/>
      </c>
      <c r="J427" s="100">
        <f ca="1">IF(AND(I427="",NOT(K427="")),D427,"")</f>
        <v>130025.53295883643</v>
      </c>
      <c r="K427" s="97">
        <f t="shared" si="2"/>
        <v>30317</v>
      </c>
      <c r="N427" s="140">
        <f t="shared" si="11"/>
        <v>51915.630000000005</v>
      </c>
      <c r="O427" s="139" t="str">
        <f t="shared" si="3"/>
        <v>1983Jan</v>
      </c>
      <c r="P427" s="139">
        <f>MATCH(A427,Storage!A:A)-1</f>
        <v>68</v>
      </c>
      <c r="Q427" s="139">
        <f>MATCH(A427+1,Storage!A:A)-2</f>
        <v>72</v>
      </c>
      <c r="R427" s="139" t="str">
        <f t="shared" si="4"/>
        <v>Storage!P72:B68</v>
      </c>
      <c r="S427" s="7"/>
      <c r="T427" s="7"/>
      <c r="U427" s="7"/>
      <c r="V427" s="7"/>
      <c r="W427" s="7"/>
      <c r="X427" s="7"/>
      <c r="Y427" s="7"/>
      <c r="Z427" s="7"/>
      <c r="AA427" s="7"/>
      <c r="AB427" s="7"/>
    </row>
    <row r="428" spans="1:28" ht="15" x14ac:dyDescent="0.25">
      <c r="A428" s="17">
        <f t="shared" si="5"/>
        <v>1983</v>
      </c>
      <c r="B428" s="14" t="str">
        <f t="shared" si="8"/>
        <v>Feb</v>
      </c>
      <c r="C428" s="99">
        <f ca="1">HLOOKUP($O428,INDIRECT(R428),C$229,FALSE)*$T$231</f>
        <v>41666000000</v>
      </c>
      <c r="D428" s="99">
        <f ca="1">C428/$T$230</f>
        <v>127868.10772647169</v>
      </c>
      <c r="E428" s="99">
        <f ca="1">HLOOKUP($O428,INDIRECT(R428),E$229,FALSE)*$T$231</f>
        <v>64751000000</v>
      </c>
      <c r="F428" s="99">
        <f ca="1">E428/$T$230</f>
        <v>198713.2876541249</v>
      </c>
      <c r="G428" s="99">
        <f ca="1">HLOOKUP($O428,INDIRECT(R428),G$229,FALSE)</f>
        <v>928510000</v>
      </c>
      <c r="H428" s="99">
        <f ca="1">G428/$T$230</f>
        <v>2849.4891927496333</v>
      </c>
      <c r="I428" s="95" t="str">
        <f t="shared" si="1"/>
        <v/>
      </c>
      <c r="J428" s="100">
        <f ca="1">IF(AND(I428="",NOT(K428="")),D428,"")</f>
        <v>127868.10772647169</v>
      </c>
      <c r="K428" s="97">
        <f t="shared" si="2"/>
        <v>30348</v>
      </c>
      <c r="N428" s="140">
        <f t="shared" si="11"/>
        <v>51915.630000000005</v>
      </c>
      <c r="O428" s="139" t="str">
        <f t="shared" si="3"/>
        <v>1983Feb</v>
      </c>
      <c r="P428" s="139">
        <f>MATCH(A428,Storage!A:A)-1</f>
        <v>68</v>
      </c>
      <c r="Q428" s="139">
        <f>MATCH(A428+1,Storage!A:A)-2</f>
        <v>72</v>
      </c>
      <c r="R428" s="139" t="str">
        <f t="shared" si="4"/>
        <v>Storage!P72:B68</v>
      </c>
      <c r="S428" s="7"/>
      <c r="T428" s="7"/>
      <c r="U428" s="7"/>
      <c r="V428" s="7"/>
      <c r="W428" s="7"/>
      <c r="X428" s="7"/>
      <c r="Y428" s="7"/>
      <c r="Z428" s="7"/>
      <c r="AA428" s="7"/>
      <c r="AB428" s="7"/>
    </row>
    <row r="429" spans="1:28" ht="15" x14ac:dyDescent="0.25">
      <c r="A429" s="17">
        <f t="shared" si="5"/>
        <v>1983</v>
      </c>
      <c r="B429" s="14" t="str">
        <f t="shared" si="8"/>
        <v>Mar</v>
      </c>
      <c r="C429" s="99">
        <f ca="1">HLOOKUP($O429,INDIRECT(R429),C$229,FALSE)*$T$231</f>
        <v>40968000000</v>
      </c>
      <c r="D429" s="99">
        <f ca="1">C429/$T$230</f>
        <v>125726.02691254481</v>
      </c>
      <c r="E429" s="99">
        <f ca="1">HLOOKUP($O429,INDIRECT(R429),E$229,FALSE)*$T$231</f>
        <v>64751000000</v>
      </c>
      <c r="F429" s="99">
        <f ca="1">E429/$T$230</f>
        <v>198713.2876541249</v>
      </c>
      <c r="G429" s="99">
        <f ca="1">HLOOKUP($O429,INDIRECT(R429),G$229,FALSE)</f>
        <v>1021633000</v>
      </c>
      <c r="H429" s="99">
        <f ca="1">G429/$T$230</f>
        <v>3135.2728483876167</v>
      </c>
      <c r="I429" s="95" t="str">
        <f t="shared" si="1"/>
        <v/>
      </c>
      <c r="J429" s="100">
        <f ca="1">IF(AND(I429="",NOT(K429="")),D429,"")</f>
        <v>125726.02691254481</v>
      </c>
      <c r="K429" s="97">
        <f t="shared" si="2"/>
        <v>30376</v>
      </c>
      <c r="N429" s="140">
        <f t="shared" si="11"/>
        <v>51915.630000000005</v>
      </c>
      <c r="O429" s="139" t="str">
        <f t="shared" si="3"/>
        <v>1983Mar</v>
      </c>
      <c r="P429" s="139">
        <f>MATCH(A429,Storage!A:A)-1</f>
        <v>68</v>
      </c>
      <c r="Q429" s="139">
        <f>MATCH(A429+1,Storage!A:A)-2</f>
        <v>72</v>
      </c>
      <c r="R429" s="139" t="str">
        <f t="shared" si="4"/>
        <v>Storage!P72:B68</v>
      </c>
      <c r="S429" s="7"/>
      <c r="T429" s="7"/>
      <c r="U429" s="7"/>
      <c r="V429" s="7"/>
      <c r="W429" s="7"/>
      <c r="X429" s="7"/>
      <c r="Y429" s="7"/>
      <c r="Z429" s="7"/>
      <c r="AA429" s="7"/>
      <c r="AB429" s="7"/>
    </row>
    <row r="430" spans="1:28" ht="15" x14ac:dyDescent="0.25">
      <c r="A430" s="17">
        <f t="shared" si="5"/>
        <v>1983</v>
      </c>
      <c r="B430" s="14" t="str">
        <f t="shared" si="8"/>
        <v>Apr</v>
      </c>
      <c r="C430" s="99">
        <f ca="1">HLOOKUP($O430,INDIRECT(R430),C$229,FALSE)*$T$231</f>
        <v>40419000000</v>
      </c>
      <c r="D430" s="99">
        <f ca="1">C430/$T$230</f>
        <v>124041.2097680665</v>
      </c>
      <c r="E430" s="99">
        <f ca="1">HLOOKUP($O430,INDIRECT(R430),E$229,FALSE)*$T$231</f>
        <v>64751000000</v>
      </c>
      <c r="F430" s="99">
        <f ca="1">E430/$T$230</f>
        <v>198713.2876541249</v>
      </c>
      <c r="G430" s="99">
        <f ca="1">HLOOKUP($O430,INDIRECT(R430),G$229,FALSE)</f>
        <v>1197816000</v>
      </c>
      <c r="H430" s="99">
        <f ca="1">G430/$T$230</f>
        <v>3675.9579831155233</v>
      </c>
      <c r="I430" s="95" t="str">
        <f t="shared" si="1"/>
        <v/>
      </c>
      <c r="J430" s="100">
        <f ca="1">IF(AND(I430="",NOT(K430="")),D430,"")</f>
        <v>124041.2097680665</v>
      </c>
      <c r="K430" s="97">
        <f t="shared" si="2"/>
        <v>30407</v>
      </c>
      <c r="N430" s="140">
        <f t="shared" si="11"/>
        <v>51915.630000000005</v>
      </c>
      <c r="O430" s="139" t="str">
        <f t="shared" si="3"/>
        <v>1983Apr</v>
      </c>
      <c r="P430" s="139">
        <f>MATCH(A430,Storage!A:A)-1</f>
        <v>68</v>
      </c>
      <c r="Q430" s="139">
        <f>MATCH(A430+1,Storage!A:A)-2</f>
        <v>72</v>
      </c>
      <c r="R430" s="139" t="str">
        <f t="shared" si="4"/>
        <v>Storage!P72:B68</v>
      </c>
      <c r="S430" s="7"/>
      <c r="T430" s="7"/>
      <c r="U430" s="7"/>
      <c r="V430" s="7"/>
      <c r="W430" s="7"/>
      <c r="X430" s="7"/>
      <c r="Y430" s="7"/>
      <c r="Z430" s="7"/>
      <c r="AA430" s="7"/>
      <c r="AB430" s="7"/>
    </row>
    <row r="431" spans="1:28" ht="15" x14ac:dyDescent="0.25">
      <c r="A431" s="17">
        <f t="shared" si="5"/>
        <v>1983</v>
      </c>
      <c r="B431" s="14" t="str">
        <f t="shared" si="8"/>
        <v>May</v>
      </c>
      <c r="C431" s="99">
        <f ca="1">HLOOKUP($O431,INDIRECT(R431),C$229,FALSE)*$T$231</f>
        <v>42189000000</v>
      </c>
      <c r="D431" s="99">
        <f ca="1">C431/$T$230</f>
        <v>129473.13389507306</v>
      </c>
      <c r="E431" s="99">
        <f ca="1">HLOOKUP($O431,INDIRECT(R431),E$229,FALSE)*$T$231</f>
        <v>64751000000</v>
      </c>
      <c r="F431" s="99">
        <f ca="1">E431/$T$230</f>
        <v>198713.2876541249</v>
      </c>
      <c r="G431" s="99">
        <f ca="1">HLOOKUP($O431,INDIRECT(R431),G$229,FALSE)</f>
        <v>1653653000</v>
      </c>
      <c r="H431" s="99">
        <f ca="1">G431/$T$230</f>
        <v>5074.8687166083391</v>
      </c>
      <c r="I431" s="95" t="str">
        <f t="shared" si="1"/>
        <v/>
      </c>
      <c r="J431" s="100">
        <f ca="1">IF(AND(I431="",NOT(K431="")),D431,"")</f>
        <v>129473.13389507306</v>
      </c>
      <c r="K431" s="97">
        <f t="shared" si="2"/>
        <v>30437</v>
      </c>
      <c r="N431" s="140">
        <f t="shared" si="11"/>
        <v>51915.630000000005</v>
      </c>
      <c r="O431" s="139" t="str">
        <f t="shared" si="3"/>
        <v>1983May</v>
      </c>
      <c r="P431" s="139">
        <f>MATCH(A431,Storage!A:A)-1</f>
        <v>68</v>
      </c>
      <c r="Q431" s="139">
        <f>MATCH(A431+1,Storage!A:A)-2</f>
        <v>72</v>
      </c>
      <c r="R431" s="139" t="str">
        <f t="shared" si="4"/>
        <v>Storage!P72:B68</v>
      </c>
      <c r="S431" s="7"/>
      <c r="T431" s="7"/>
      <c r="U431" s="7"/>
      <c r="V431" s="7"/>
      <c r="W431" s="7"/>
      <c r="X431" s="7"/>
      <c r="Y431" s="7"/>
      <c r="Z431" s="7"/>
      <c r="AA431" s="7"/>
      <c r="AB431" s="7"/>
    </row>
    <row r="432" spans="1:28" ht="15" x14ac:dyDescent="0.25">
      <c r="A432" s="17">
        <f t="shared" si="5"/>
        <v>1983</v>
      </c>
      <c r="B432" s="14" t="str">
        <f t="shared" si="8"/>
        <v>Jun</v>
      </c>
      <c r="C432" s="99">
        <f ca="1">HLOOKUP($O432,INDIRECT(R432),C$229,FALSE)*$T$231</f>
        <v>51017000000</v>
      </c>
      <c r="D432" s="99">
        <f ca="1">C432/$T$230</f>
        <v>156565.23908897917</v>
      </c>
      <c r="E432" s="99">
        <f ca="1">HLOOKUP($O432,INDIRECT(R432),E$229,FALSE)*$T$231</f>
        <v>64751000000</v>
      </c>
      <c r="F432" s="99">
        <f ca="1">E432/$T$230</f>
        <v>198713.2876541249</v>
      </c>
      <c r="G432" s="99">
        <f ca="1">HLOOKUP($O432,INDIRECT(R432),G$229,FALSE)</f>
        <v>1971146000</v>
      </c>
      <c r="H432" s="99">
        <f ca="1">G432/$T$230</f>
        <v>6049.2178052273739</v>
      </c>
      <c r="I432" s="95" t="str">
        <f t="shared" si="1"/>
        <v/>
      </c>
      <c r="J432" s="100">
        <f ca="1">IF(AND(I432="",NOT(K432="")),D432,"")</f>
        <v>156565.23908897917</v>
      </c>
      <c r="K432" s="97">
        <f t="shared" si="2"/>
        <v>30468</v>
      </c>
      <c r="N432" s="140">
        <f t="shared" si="11"/>
        <v>51915.630000000005</v>
      </c>
      <c r="O432" s="139" t="str">
        <f t="shared" si="3"/>
        <v>1983Jun</v>
      </c>
      <c r="P432" s="139">
        <f>MATCH(A432,Storage!A:A)-1</f>
        <v>68</v>
      </c>
      <c r="Q432" s="139">
        <f>MATCH(A432+1,Storage!A:A)-2</f>
        <v>72</v>
      </c>
      <c r="R432" s="139" t="str">
        <f t="shared" si="4"/>
        <v>Storage!P72:B68</v>
      </c>
      <c r="S432" s="7"/>
      <c r="T432" s="7"/>
      <c r="U432" s="7"/>
      <c r="V432" s="7"/>
      <c r="W432" s="7"/>
      <c r="X432" s="7"/>
      <c r="Y432" s="7"/>
      <c r="Z432" s="7"/>
      <c r="AA432" s="7"/>
      <c r="AB432" s="7"/>
    </row>
    <row r="433" spans="1:28" ht="15" x14ac:dyDescent="0.25">
      <c r="A433" s="17">
        <f t="shared" si="5"/>
        <v>1983</v>
      </c>
      <c r="B433" s="14" t="str">
        <f t="shared" si="8"/>
        <v>Jul</v>
      </c>
      <c r="C433" s="99">
        <f ca="1">HLOOKUP($O433,INDIRECT(R433),C$229,FALSE)*$T$231</f>
        <v>51172000000</v>
      </c>
      <c r="D433" s="99">
        <f ca="1">C433/$T$230</f>
        <v>157040.91606055319</v>
      </c>
      <c r="E433" s="99">
        <f ca="1">HLOOKUP($O433,INDIRECT(R433),E$229,FALSE)*$T$231</f>
        <v>64751000000</v>
      </c>
      <c r="F433" s="99">
        <f ca="1">E433/$T$230</f>
        <v>198713.2876541249</v>
      </c>
      <c r="G433" s="99">
        <f ca="1">HLOOKUP($O433,INDIRECT(R433),G$229,FALSE)</f>
        <v>2938920000</v>
      </c>
      <c r="H433" s="99">
        <f ca="1">G433/$T$230</f>
        <v>9019.2036470859257</v>
      </c>
      <c r="I433" s="95" t="str">
        <f t="shared" si="1"/>
        <v/>
      </c>
      <c r="J433" s="100">
        <f ca="1">IF(AND(I433="",NOT(K433="")),D433,"")</f>
        <v>157040.91606055319</v>
      </c>
      <c r="K433" s="97">
        <f t="shared" si="2"/>
        <v>30498</v>
      </c>
      <c r="N433" s="140">
        <f t="shared" si="11"/>
        <v>51915.630000000005</v>
      </c>
      <c r="O433" s="139" t="str">
        <f t="shared" si="3"/>
        <v>1983Jul</v>
      </c>
      <c r="P433" s="139">
        <f>MATCH(A433,Storage!A:A)-1</f>
        <v>68</v>
      </c>
      <c r="Q433" s="139">
        <f>MATCH(A433+1,Storage!A:A)-2</f>
        <v>72</v>
      </c>
      <c r="R433" s="139" t="str">
        <f t="shared" si="4"/>
        <v>Storage!P72:B68</v>
      </c>
      <c r="S433" s="7"/>
      <c r="T433" s="7"/>
      <c r="U433" s="7"/>
      <c r="V433" s="7"/>
      <c r="W433" s="7"/>
      <c r="X433" s="7"/>
      <c r="Y433" s="7"/>
      <c r="Z433" s="7"/>
      <c r="AA433" s="7"/>
      <c r="AB433" s="7"/>
    </row>
    <row r="434" spans="1:28" ht="15" x14ac:dyDescent="0.25">
      <c r="A434" s="17">
        <f t="shared" si="5"/>
        <v>1983</v>
      </c>
      <c r="B434" s="14" t="str">
        <f t="shared" si="8"/>
        <v>Aug</v>
      </c>
      <c r="C434" s="99">
        <f ca="1">HLOOKUP($O434,INDIRECT(R434),C$229,FALSE)*$T$231</f>
        <v>50760000000</v>
      </c>
      <c r="D434" s="99">
        <f ca="1">C434/$T$230</f>
        <v>155776.53598127255</v>
      </c>
      <c r="E434" s="99">
        <f ca="1">HLOOKUP($O434,INDIRECT(R434),E$229,FALSE)*$T$231</f>
        <v>64751000000</v>
      </c>
      <c r="F434" s="99">
        <f ca="1">E434/$T$230</f>
        <v>198713.2876541249</v>
      </c>
      <c r="G434" s="99">
        <f ca="1">HLOOKUP($O434,INDIRECT(R434),G$229,FALSE)</f>
        <v>2266318000</v>
      </c>
      <c r="H434" s="99">
        <f ca="1">G434/$T$230</f>
        <v>6955.066341056061</v>
      </c>
      <c r="I434" s="95" t="str">
        <f t="shared" si="1"/>
        <v/>
      </c>
      <c r="J434" s="100">
        <f ca="1">IF(AND(I434="",NOT(K434="")),D434,"")</f>
        <v>155776.53598127255</v>
      </c>
      <c r="K434" s="97">
        <f t="shared" si="2"/>
        <v>30529</v>
      </c>
      <c r="N434" s="140">
        <f t="shared" si="11"/>
        <v>51915.630000000005</v>
      </c>
      <c r="O434" s="139" t="str">
        <f t="shared" si="3"/>
        <v>1983Aug</v>
      </c>
      <c r="P434" s="139">
        <f>MATCH(A434,Storage!A:A)-1</f>
        <v>68</v>
      </c>
      <c r="Q434" s="139">
        <f>MATCH(A434+1,Storage!A:A)-2</f>
        <v>72</v>
      </c>
      <c r="R434" s="139" t="str">
        <f t="shared" si="4"/>
        <v>Storage!P72:B68</v>
      </c>
      <c r="S434" s="7"/>
      <c r="T434" s="7"/>
      <c r="U434" s="7"/>
      <c r="V434" s="7"/>
      <c r="W434" s="7"/>
      <c r="X434" s="7"/>
      <c r="Y434" s="7"/>
      <c r="Z434" s="7"/>
      <c r="AA434" s="7"/>
      <c r="AB434" s="7"/>
    </row>
    <row r="435" spans="1:28" ht="15" x14ac:dyDescent="0.25">
      <c r="A435" s="17">
        <f t="shared" si="5"/>
        <v>1983</v>
      </c>
      <c r="B435" s="14" t="str">
        <f t="shared" si="8"/>
        <v>Sep</v>
      </c>
      <c r="C435" s="99">
        <f ca="1">HLOOKUP($O435,INDIRECT(R435),C$229,FALSE)*$T$231</f>
        <v>49456000000</v>
      </c>
      <c r="D435" s="99">
        <f ca="1">C435/$T$230</f>
        <v>151774.71165267564</v>
      </c>
      <c r="E435" s="99">
        <f ca="1">HLOOKUP($O435,INDIRECT(R435),E$229,FALSE)*$T$231</f>
        <v>64751000000</v>
      </c>
      <c r="F435" s="99">
        <f ca="1">E435/$T$230</f>
        <v>198713.2876541249</v>
      </c>
      <c r="G435" s="99">
        <f ca="1">HLOOKUP($O435,INDIRECT(R435),G$229,FALSE)</f>
        <v>2342792000</v>
      </c>
      <c r="H435" s="99">
        <f ca="1">G435/$T$230</f>
        <v>7189.7561521796197</v>
      </c>
      <c r="I435" s="95" t="str">
        <f t="shared" si="1"/>
        <v/>
      </c>
      <c r="J435" s="100">
        <f ca="1">IF(AND(I435="",NOT(K435="")),D435,"")</f>
        <v>151774.71165267564</v>
      </c>
      <c r="K435" s="97">
        <f t="shared" si="2"/>
        <v>30560</v>
      </c>
      <c r="N435" s="140">
        <f t="shared" si="11"/>
        <v>51915.630000000005</v>
      </c>
      <c r="O435" s="139" t="str">
        <f t="shared" si="3"/>
        <v>1983Sep</v>
      </c>
      <c r="P435" s="139">
        <f>MATCH(A435,Storage!A:A)-1</f>
        <v>68</v>
      </c>
      <c r="Q435" s="139">
        <f>MATCH(A435+1,Storage!A:A)-2</f>
        <v>72</v>
      </c>
      <c r="R435" s="139" t="str">
        <f t="shared" si="4"/>
        <v>Storage!P72:B68</v>
      </c>
      <c r="S435" s="7"/>
      <c r="T435" s="7"/>
      <c r="U435" s="7"/>
      <c r="V435" s="7"/>
      <c r="W435" s="7"/>
      <c r="X435" s="7"/>
      <c r="Y435" s="7"/>
      <c r="Z435" s="7"/>
      <c r="AA435" s="7"/>
      <c r="AB435" s="7"/>
    </row>
    <row r="436" spans="1:28" ht="15" x14ac:dyDescent="0.25">
      <c r="A436" s="17">
        <f t="shared" si="5"/>
        <v>1983</v>
      </c>
      <c r="B436" s="14" t="str">
        <f t="shared" si="8"/>
        <v>Oct</v>
      </c>
      <c r="C436" s="99">
        <f ca="1">HLOOKUP($O436,INDIRECT(R436),C$229,FALSE)*$T$231</f>
        <v>51878000000</v>
      </c>
      <c r="D436" s="99">
        <f ca="1">C436/$T$230</f>
        <v>159207.54794398067</v>
      </c>
      <c r="E436" s="99">
        <f ca="1">HLOOKUP($O436,INDIRECT(R436),E$229,FALSE)*$T$231</f>
        <v>64751000000</v>
      </c>
      <c r="F436" s="99">
        <f ca="1">E436/$T$230</f>
        <v>198713.2876541249</v>
      </c>
      <c r="G436" s="99">
        <f ca="1">HLOOKUP($O436,INDIRECT(R436),G$229,FALSE)</f>
        <v>1652075000</v>
      </c>
      <c r="H436" s="99">
        <f ca="1">G436/$T$230</f>
        <v>5070.0260181493477</v>
      </c>
      <c r="I436" s="95" t="str">
        <f t="shared" si="1"/>
        <v/>
      </c>
      <c r="J436" s="100">
        <f ca="1">IF(AND(I436="",NOT(K436="")),D436,"")</f>
        <v>159207.54794398067</v>
      </c>
      <c r="K436" s="97">
        <f t="shared" si="2"/>
        <v>30590</v>
      </c>
      <c r="N436" s="140">
        <f t="shared" si="11"/>
        <v>51915.630000000005</v>
      </c>
      <c r="O436" s="139" t="str">
        <f t="shared" si="3"/>
        <v>1983Oct</v>
      </c>
      <c r="P436" s="139">
        <f>MATCH(A436,Storage!A:A)-1</f>
        <v>68</v>
      </c>
      <c r="Q436" s="139">
        <f>MATCH(A436+1,Storage!A:A)-2</f>
        <v>72</v>
      </c>
      <c r="R436" s="139" t="str">
        <f t="shared" si="4"/>
        <v>Storage!P72:B68</v>
      </c>
      <c r="S436" s="7"/>
      <c r="T436" s="7"/>
      <c r="U436" s="7"/>
      <c r="V436" s="7"/>
      <c r="W436" s="7"/>
      <c r="X436" s="7"/>
      <c r="Y436" s="7"/>
      <c r="Z436" s="7"/>
      <c r="AA436" s="7"/>
      <c r="AB436" s="7"/>
    </row>
    <row r="437" spans="1:28" ht="15" x14ac:dyDescent="0.25">
      <c r="A437" s="17">
        <f t="shared" si="5"/>
        <v>1983</v>
      </c>
      <c r="B437" s="14" t="str">
        <f t="shared" si="8"/>
        <v>Nov</v>
      </c>
      <c r="C437" s="99">
        <f ca="1">HLOOKUP($O437,INDIRECT(R437),C$229,FALSE)*$T$231</f>
        <v>51606000000</v>
      </c>
      <c r="D437" s="99">
        <f ca="1">C437/$T$230</f>
        <v>158372.81158096044</v>
      </c>
      <c r="E437" s="99">
        <f ca="1">HLOOKUP($O437,INDIRECT(R437),E$229,FALSE)*$T$231</f>
        <v>64751000000</v>
      </c>
      <c r="F437" s="99">
        <f ca="1">E437/$T$230</f>
        <v>198713.2876541249</v>
      </c>
      <c r="G437" s="99">
        <f ca="1">HLOOKUP($O437,INDIRECT(R437),G$229,FALSE)</f>
        <v>1086909000</v>
      </c>
      <c r="H437" s="99">
        <f ca="1">G437/$T$230</f>
        <v>3335.5972999777182</v>
      </c>
      <c r="I437" s="95" t="str">
        <f t="shared" si="1"/>
        <v/>
      </c>
      <c r="J437" s="100">
        <f ca="1">IF(AND(I437="",NOT(K437="")),D437,"")</f>
        <v>158372.81158096044</v>
      </c>
      <c r="K437" s="97">
        <f t="shared" si="2"/>
        <v>30621</v>
      </c>
      <c r="N437" s="140">
        <f t="shared" si="11"/>
        <v>51915.630000000005</v>
      </c>
      <c r="O437" s="139" t="str">
        <f t="shared" si="3"/>
        <v>1983Nov</v>
      </c>
      <c r="P437" s="139">
        <f>MATCH(A437,Storage!A:A)-1</f>
        <v>68</v>
      </c>
      <c r="Q437" s="139">
        <f>MATCH(A437+1,Storage!A:A)-2</f>
        <v>72</v>
      </c>
      <c r="R437" s="139" t="str">
        <f t="shared" si="4"/>
        <v>Storage!P72:B68</v>
      </c>
      <c r="S437" s="7"/>
      <c r="T437" s="7"/>
      <c r="U437" s="7"/>
      <c r="V437" s="7"/>
      <c r="W437" s="7"/>
      <c r="X437" s="7"/>
      <c r="Y437" s="7"/>
      <c r="Z437" s="7"/>
      <c r="AA437" s="7"/>
      <c r="AB437" s="7"/>
    </row>
    <row r="438" spans="1:28" ht="15" x14ac:dyDescent="0.25">
      <c r="A438" s="17">
        <f t="shared" si="5"/>
        <v>1983</v>
      </c>
      <c r="B438" s="14" t="str">
        <f t="shared" si="8"/>
        <v>Dec</v>
      </c>
      <c r="C438" s="99">
        <f ca="1">HLOOKUP($O438,INDIRECT(R438),C$229,FALSE)*$T$231</f>
        <v>49681000000</v>
      </c>
      <c r="D438" s="99">
        <f ca="1">C438/$T$230</f>
        <v>152465.21048237986</v>
      </c>
      <c r="E438" s="99">
        <f ca="1">HLOOKUP($O438,INDIRECT(R438),E$229,FALSE)*$T$231</f>
        <v>64751000000</v>
      </c>
      <c r="F438" s="99">
        <f ca="1">E438/$T$230</f>
        <v>198713.2876541249</v>
      </c>
      <c r="G438" s="99">
        <f ca="1">HLOOKUP($O438,INDIRECT(R438),G$229,FALSE)</f>
        <v>1072059000</v>
      </c>
      <c r="H438" s="99">
        <f ca="1">G438/$T$230</f>
        <v>3290.0243772172398</v>
      </c>
      <c r="I438" s="95" t="str">
        <f t="shared" si="1"/>
        <v/>
      </c>
      <c r="J438" s="100">
        <f ca="1">IF(AND(I438="",NOT(K438="")),D438,"")</f>
        <v>152465.21048237986</v>
      </c>
      <c r="K438" s="97">
        <f t="shared" si="2"/>
        <v>30651</v>
      </c>
      <c r="N438" s="140">
        <f t="shared" si="11"/>
        <v>51915.630000000005</v>
      </c>
      <c r="O438" s="139" t="str">
        <f t="shared" si="3"/>
        <v>1983Dec</v>
      </c>
      <c r="P438" s="139">
        <f>MATCH(A438,Storage!A:A)-1</f>
        <v>68</v>
      </c>
      <c r="Q438" s="139">
        <f>MATCH(A438+1,Storage!A:A)-2</f>
        <v>72</v>
      </c>
      <c r="R438" s="139" t="str">
        <f t="shared" si="4"/>
        <v>Storage!P72:B68</v>
      </c>
      <c r="S438" s="7"/>
      <c r="T438" s="7"/>
      <c r="U438" s="7"/>
      <c r="V438" s="7"/>
      <c r="W438" s="7"/>
      <c r="X438" s="7"/>
      <c r="Y438" s="7"/>
      <c r="Z438" s="7"/>
      <c r="AA438" s="7"/>
      <c r="AB438" s="7"/>
    </row>
    <row r="439" spans="1:28" ht="15" x14ac:dyDescent="0.25">
      <c r="A439" s="17">
        <f t="shared" si="5"/>
        <v>1983</v>
      </c>
      <c r="B439" s="14" t="str">
        <f t="shared" si="8"/>
        <v>(YE)&amp; Min Sto</v>
      </c>
      <c r="C439" s="99">
        <f ca="1">HLOOKUP($O439,INDIRECT(R439),C$229,FALSE)*$T$231</f>
        <v>40419000000</v>
      </c>
      <c r="D439" s="99">
        <f ca="1">C439/$T$230</f>
        <v>124041.2097680665</v>
      </c>
      <c r="E439" s="99">
        <f ca="1">HLOOKUP($O439,INDIRECT(R439),E$229,FALSE)*$T$231</f>
        <v>64751000000</v>
      </c>
      <c r="F439" s="99">
        <f ca="1">E439/$T$230</f>
        <v>198713.2876541249</v>
      </c>
      <c r="G439" s="99">
        <f ca="1">HLOOKUP($O439,INDIRECT(R439),G$229,FALSE)</f>
        <v>19146689000</v>
      </c>
      <c r="H439" s="99">
        <f ca="1">G439/$T$230</f>
        <v>58758.961543158701</v>
      </c>
      <c r="I439" s="100">
        <f ca="1">IF(B438="Dec",H439,"")</f>
        <v>58758.961543158701</v>
      </c>
      <c r="J439" s="95" t="str">
        <f ca="1">IF(AND(I439="",NOT(K439="")),D439,"")</f>
        <v/>
      </c>
      <c r="K439" s="97">
        <f ca="1">IFERROR(IF(I439="", DATEVALUE(CONCATENATE(B439,"-",A439)),K438),"")</f>
        <v>30651</v>
      </c>
      <c r="N439" s="140">
        <f ca="1">IF(K439="","",$G$181)</f>
        <v>51915.630000000005</v>
      </c>
      <c r="O439" s="139" t="str">
        <f t="shared" si="3"/>
        <v>1983(YE)&amp; Min Sto</v>
      </c>
      <c r="P439" s="139">
        <f>MATCH(A439,Storage!A:A)-1</f>
        <v>68</v>
      </c>
      <c r="Q439" s="139">
        <f>MATCH(A439+1,Storage!A:A)-2</f>
        <v>72</v>
      </c>
      <c r="R439" s="139" t="str">
        <f t="shared" si="4"/>
        <v>Storage!P72:B68</v>
      </c>
      <c r="S439" s="7"/>
      <c r="T439" s="7"/>
      <c r="U439" s="7"/>
      <c r="V439" s="7"/>
      <c r="W439" s="7"/>
      <c r="X439" s="7"/>
      <c r="Y439" s="7"/>
      <c r="Z439" s="7"/>
      <c r="AA439" s="7"/>
      <c r="AB439" s="7"/>
    </row>
    <row r="440" spans="1:28" ht="15" x14ac:dyDescent="0.25">
      <c r="A440" s="17">
        <f t="shared" si="5"/>
        <v>1983</v>
      </c>
      <c r="B440" s="14" t="str">
        <f t="shared" si="8"/>
        <v>Avg</v>
      </c>
      <c r="C440" s="99">
        <f ca="1">HLOOKUP($O440,INDIRECT(R440),C$229,FALSE)*$T$231</f>
        <v>46932000000</v>
      </c>
      <c r="D440" s="99">
        <f ca="1">C440/$T$230</f>
        <v>144028.84922523805</v>
      </c>
      <c r="E440" s="99">
        <f ca="1">HLOOKUP($O440,INDIRECT(R440),E$229,FALSE)*$T$231</f>
        <v>0</v>
      </c>
      <c r="F440" s="99">
        <f ca="1">E440/$T$230</f>
        <v>0</v>
      </c>
      <c r="G440" s="99">
        <f ca="1">HLOOKUP($O440,INDIRECT(R440),G$229,FALSE)</f>
        <v>0</v>
      </c>
      <c r="H440" s="99">
        <f ca="1">G440/$T$230</f>
        <v>0</v>
      </c>
      <c r="I440" s="95" t="str">
        <f t="shared" si="1"/>
        <v/>
      </c>
      <c r="J440" s="95" t="str">
        <f t="shared" si="7"/>
        <v/>
      </c>
      <c r="K440" s="97" t="str">
        <f t="shared" si="2"/>
        <v/>
      </c>
      <c r="N440" s="140" t="str">
        <f t="shared" si="11"/>
        <v/>
      </c>
      <c r="O440" s="139" t="str">
        <f t="shared" si="3"/>
        <v>1983Avg</v>
      </c>
      <c r="P440" s="139">
        <f>MATCH(A440,Storage!A:A)-1</f>
        <v>68</v>
      </c>
      <c r="Q440" s="139">
        <f>MATCH(A440+1,Storage!A:A)-2</f>
        <v>72</v>
      </c>
      <c r="R440" s="139" t="str">
        <f t="shared" si="4"/>
        <v>Storage!P72:B68</v>
      </c>
      <c r="S440" s="7"/>
      <c r="T440" s="7"/>
      <c r="U440" s="7"/>
      <c r="V440" s="7"/>
      <c r="W440" s="7"/>
      <c r="X440" s="7"/>
      <c r="Y440" s="7"/>
      <c r="Z440" s="7"/>
      <c r="AA440" s="7"/>
      <c r="AB440" s="7"/>
    </row>
    <row r="441" spans="1:28" ht="15" x14ac:dyDescent="0.25">
      <c r="A441" s="17">
        <f t="shared" si="5"/>
        <v>1983</v>
      </c>
      <c r="B441" s="14" t="str">
        <f t="shared" si="8"/>
        <v>Max</v>
      </c>
      <c r="C441" s="99">
        <f ca="1">HLOOKUP($O441,INDIRECT(R441),C$229,FALSE)*$T$231</f>
        <v>51878000000</v>
      </c>
      <c r="D441" s="99">
        <f ca="1">C441/$T$230</f>
        <v>159207.54794398067</v>
      </c>
      <c r="E441" s="99">
        <f ca="1">HLOOKUP($O441,INDIRECT(R441),E$229,FALSE)*$T$231</f>
        <v>0</v>
      </c>
      <c r="F441" s="99">
        <f ca="1">E441/$T$230</f>
        <v>0</v>
      </c>
      <c r="G441" s="99">
        <f ca="1">HLOOKUP($O441,INDIRECT(R441),G$229,FALSE)</f>
        <v>2938920000</v>
      </c>
      <c r="H441" s="99">
        <f ca="1">G441/$T$230</f>
        <v>9019.2036470859257</v>
      </c>
      <c r="I441" s="95" t="str">
        <f t="shared" si="1"/>
        <v/>
      </c>
      <c r="J441" s="95" t="str">
        <f t="shared" si="7"/>
        <v/>
      </c>
      <c r="K441" s="97" t="str">
        <f t="shared" si="2"/>
        <v/>
      </c>
      <c r="N441" s="140" t="str">
        <f t="shared" si="11"/>
        <v/>
      </c>
      <c r="O441" s="139" t="str">
        <f t="shared" si="3"/>
        <v>1983Max</v>
      </c>
      <c r="P441" s="139">
        <f>MATCH(A441,Storage!A:A)-1</f>
        <v>68</v>
      </c>
      <c r="Q441" s="139">
        <f>MATCH(A441+1,Storage!A:A)-2</f>
        <v>72</v>
      </c>
      <c r="R441" s="139" t="str">
        <f t="shared" si="4"/>
        <v>Storage!P72:B68</v>
      </c>
      <c r="S441" s="7"/>
      <c r="T441" s="7"/>
      <c r="U441" s="7"/>
      <c r="V441" s="7"/>
      <c r="W441" s="7"/>
      <c r="X441" s="7"/>
      <c r="Y441" s="7"/>
      <c r="Z441" s="7"/>
      <c r="AA441" s="7"/>
      <c r="AB441" s="7"/>
    </row>
    <row r="442" spans="1:28" ht="15" x14ac:dyDescent="0.25">
      <c r="A442" s="17">
        <f t="shared" si="5"/>
        <v>1984</v>
      </c>
      <c r="B442" s="14" t="str">
        <f t="shared" si="8"/>
        <v>Jan</v>
      </c>
      <c r="C442" s="99">
        <f ca="1">HLOOKUP($O442,INDIRECT(R442),C$229,FALSE)*$T$231</f>
        <v>49116000000</v>
      </c>
      <c r="D442" s="99">
        <f ca="1">C442/$T$230</f>
        <v>150731.29119890038</v>
      </c>
      <c r="E442" s="99">
        <f ca="1">HLOOKUP($O442,INDIRECT(R442),E$229,FALSE)*$T$231</f>
        <v>64751000000</v>
      </c>
      <c r="F442" s="99">
        <f ca="1">E442/$T$230</f>
        <v>198713.2876541249</v>
      </c>
      <c r="G442" s="99">
        <f ca="1">HLOOKUP($O442,INDIRECT(R442),G$229,FALSE)</f>
        <v>1088346000</v>
      </c>
      <c r="H442" s="99">
        <f ca="1">G442/$T$230</f>
        <v>3340.0072858367625</v>
      </c>
      <c r="I442" s="95" t="str">
        <f t="shared" si="1"/>
        <v/>
      </c>
      <c r="J442" s="100">
        <f ca="1">IF(AND(I442="",NOT(K442="")),D442,"")</f>
        <v>150731.29119890038</v>
      </c>
      <c r="K442" s="97">
        <f t="shared" si="2"/>
        <v>30682</v>
      </c>
      <c r="N442" s="140">
        <f t="shared" si="11"/>
        <v>51915.630000000005</v>
      </c>
      <c r="O442" s="139" t="str">
        <f t="shared" si="3"/>
        <v>1984Jan</v>
      </c>
      <c r="P442" s="139">
        <f>MATCH(A442,Storage!A:A)-1</f>
        <v>73</v>
      </c>
      <c r="Q442" s="139">
        <f>MATCH(A442+1,Storage!A:A)-2</f>
        <v>77</v>
      </c>
      <c r="R442" s="139" t="str">
        <f t="shared" si="4"/>
        <v>Storage!P77:B73</v>
      </c>
      <c r="S442" s="7"/>
      <c r="T442" s="7"/>
      <c r="U442" s="7"/>
      <c r="V442" s="7"/>
      <c r="W442" s="7"/>
      <c r="X442" s="7"/>
      <c r="Y442" s="7"/>
      <c r="Z442" s="7"/>
      <c r="AA442" s="7"/>
      <c r="AB442" s="7"/>
    </row>
    <row r="443" spans="1:28" ht="15" x14ac:dyDescent="0.25">
      <c r="A443" s="17">
        <f t="shared" si="5"/>
        <v>1984</v>
      </c>
      <c r="B443" s="14" t="str">
        <f t="shared" si="8"/>
        <v>Feb</v>
      </c>
      <c r="C443" s="99">
        <f ca="1">HLOOKUP($O443,INDIRECT(R443),C$229,FALSE)*$T$231</f>
        <v>48261000000</v>
      </c>
      <c r="D443" s="99">
        <f ca="1">C443/$T$230</f>
        <v>148107.39564602432</v>
      </c>
      <c r="E443" s="99">
        <f ca="1">HLOOKUP($O443,INDIRECT(R443),E$229,FALSE)*$T$231</f>
        <v>64751000000</v>
      </c>
      <c r="F443" s="99">
        <f ca="1">E443/$T$230</f>
        <v>198713.2876541249</v>
      </c>
      <c r="G443" s="99">
        <f ca="1">HLOOKUP($O443,INDIRECT(R443),G$229,FALSE)</f>
        <v>999107000</v>
      </c>
      <c r="H443" s="99">
        <f ca="1">G443/$T$230</f>
        <v>3066.1431744413176</v>
      </c>
      <c r="I443" s="95" t="str">
        <f t="shared" si="1"/>
        <v/>
      </c>
      <c r="J443" s="100">
        <f ca="1">IF(AND(I443="",NOT(K443="")),D443,"")</f>
        <v>148107.39564602432</v>
      </c>
      <c r="K443" s="97">
        <f t="shared" si="2"/>
        <v>30713</v>
      </c>
      <c r="N443" s="140">
        <f t="shared" si="11"/>
        <v>51915.630000000005</v>
      </c>
      <c r="O443" s="139" t="str">
        <f t="shared" si="3"/>
        <v>1984Feb</v>
      </c>
      <c r="P443" s="139">
        <f>MATCH(A443,Storage!A:A)-1</f>
        <v>73</v>
      </c>
      <c r="Q443" s="139">
        <f>MATCH(A443+1,Storage!A:A)-2</f>
        <v>77</v>
      </c>
      <c r="R443" s="139" t="str">
        <f t="shared" si="4"/>
        <v>Storage!P77:B73</v>
      </c>
      <c r="S443" s="7"/>
      <c r="T443" s="7"/>
      <c r="U443" s="7"/>
      <c r="V443" s="7"/>
      <c r="W443" s="7"/>
      <c r="X443" s="7"/>
      <c r="Y443" s="7"/>
      <c r="Z443" s="7"/>
      <c r="AA443" s="7"/>
      <c r="AB443" s="7"/>
    </row>
    <row r="444" spans="1:28" ht="15" x14ac:dyDescent="0.25">
      <c r="A444" s="17">
        <f t="shared" si="5"/>
        <v>1984</v>
      </c>
      <c r="B444" s="14" t="str">
        <f t="shared" si="8"/>
        <v>Mar</v>
      </c>
      <c r="C444" s="99">
        <f ca="1">HLOOKUP($O444,INDIRECT(R444),C$229,FALSE)*$T$231</f>
        <v>47863000000</v>
      </c>
      <c r="D444" s="99">
        <f ca="1">C444/$T$230</f>
        <v>146885.97993836974</v>
      </c>
      <c r="E444" s="99">
        <f ca="1">HLOOKUP($O444,INDIRECT(R444),E$229,FALSE)*$T$231</f>
        <v>64751000000</v>
      </c>
      <c r="F444" s="99">
        <f ca="1">E444/$T$230</f>
        <v>198713.2876541249</v>
      </c>
      <c r="G444" s="99">
        <f ca="1">HLOOKUP($O444,INDIRECT(R444),G$229,FALSE)</f>
        <v>1118431000</v>
      </c>
      <c r="H444" s="99">
        <f ca="1">G444/$T$230</f>
        <v>3432.334651577436</v>
      </c>
      <c r="I444" s="95" t="str">
        <f t="shared" si="1"/>
        <v/>
      </c>
      <c r="J444" s="100">
        <f ca="1">IF(AND(I444="",NOT(K444="")),D444,"")</f>
        <v>146885.97993836974</v>
      </c>
      <c r="K444" s="97">
        <f t="shared" si="2"/>
        <v>30742</v>
      </c>
      <c r="N444" s="140">
        <f t="shared" si="11"/>
        <v>51915.630000000005</v>
      </c>
      <c r="O444" s="139" t="str">
        <f t="shared" si="3"/>
        <v>1984Mar</v>
      </c>
      <c r="P444" s="139">
        <f>MATCH(A444,Storage!A:A)-1</f>
        <v>73</v>
      </c>
      <c r="Q444" s="139">
        <f>MATCH(A444+1,Storage!A:A)-2</f>
        <v>77</v>
      </c>
      <c r="R444" s="139" t="str">
        <f t="shared" si="4"/>
        <v>Storage!P77:B73</v>
      </c>
      <c r="S444" s="7"/>
      <c r="T444" s="7"/>
      <c r="U444" s="7"/>
      <c r="V444" s="7"/>
      <c r="W444" s="7"/>
      <c r="X444" s="7"/>
      <c r="Y444" s="7"/>
      <c r="Z444" s="7"/>
      <c r="AA444" s="7"/>
      <c r="AB444" s="7"/>
    </row>
    <row r="445" spans="1:28" ht="15" x14ac:dyDescent="0.25">
      <c r="A445" s="17">
        <f t="shared" si="5"/>
        <v>1984</v>
      </c>
      <c r="B445" s="14" t="str">
        <f t="shared" si="8"/>
        <v>Apr</v>
      </c>
      <c r="C445" s="99">
        <f ca="1">HLOOKUP($O445,INDIRECT(R445),C$229,FALSE)*$T$231</f>
        <v>47203000000</v>
      </c>
      <c r="D445" s="99">
        <f ca="1">C445/$T$230</f>
        <v>144860.51670457071</v>
      </c>
      <c r="E445" s="99">
        <f ca="1">HLOOKUP($O445,INDIRECT(R445),E$229,FALSE)*$T$231</f>
        <v>64751000000</v>
      </c>
      <c r="F445" s="99">
        <f ca="1">E445/$T$230</f>
        <v>198713.2876541249</v>
      </c>
      <c r="G445" s="99">
        <f ca="1">HLOOKUP($O445,INDIRECT(R445),G$229,FALSE)</f>
        <v>1173754000</v>
      </c>
      <c r="H445" s="99">
        <f ca="1">G445/$T$230</f>
        <v>3602.1145038251102</v>
      </c>
      <c r="I445" s="95" t="str">
        <f t="shared" si="1"/>
        <v/>
      </c>
      <c r="J445" s="100">
        <f ca="1">IF(AND(I445="",NOT(K445="")),D445,"")</f>
        <v>144860.51670457071</v>
      </c>
      <c r="K445" s="97">
        <f t="shared" si="2"/>
        <v>30773</v>
      </c>
      <c r="N445" s="140">
        <f t="shared" si="11"/>
        <v>51915.630000000005</v>
      </c>
      <c r="O445" s="139" t="str">
        <f t="shared" si="3"/>
        <v>1984Apr</v>
      </c>
      <c r="P445" s="139">
        <f>MATCH(A445,Storage!A:A)-1</f>
        <v>73</v>
      </c>
      <c r="Q445" s="139">
        <f>MATCH(A445+1,Storage!A:A)-2</f>
        <v>77</v>
      </c>
      <c r="R445" s="139" t="str">
        <f t="shared" si="4"/>
        <v>Storage!P77:B73</v>
      </c>
      <c r="S445" s="7"/>
      <c r="T445" s="7"/>
      <c r="U445" s="7"/>
      <c r="V445" s="7"/>
      <c r="W445" s="7"/>
      <c r="X445" s="7"/>
      <c r="Y445" s="7"/>
      <c r="Z445" s="7"/>
      <c r="AA445" s="7"/>
      <c r="AB445" s="7"/>
    </row>
    <row r="446" spans="1:28" ht="15" x14ac:dyDescent="0.25">
      <c r="A446" s="17">
        <f t="shared" si="5"/>
        <v>1984</v>
      </c>
      <c r="B446" s="14" t="str">
        <f t="shared" si="8"/>
        <v>May</v>
      </c>
      <c r="C446" s="99">
        <f ca="1">HLOOKUP($O446,INDIRECT(R446),C$229,FALSE)*$T$231</f>
        <v>50859000000</v>
      </c>
      <c r="D446" s="99">
        <f ca="1">C446/$T$230</f>
        <v>156080.35546634241</v>
      </c>
      <c r="E446" s="99">
        <f ca="1">HLOOKUP($O446,INDIRECT(R446),E$229,FALSE)*$T$231</f>
        <v>64751000000</v>
      </c>
      <c r="F446" s="99">
        <f ca="1">E446/$T$230</f>
        <v>198713.2876541249</v>
      </c>
      <c r="G446" s="99">
        <f ca="1">HLOOKUP($O446,INDIRECT(R446),G$229,FALSE)</f>
        <v>2306302000</v>
      </c>
      <c r="H446" s="99">
        <f ca="1">G446/$T$230</f>
        <v>7077.7725864200329</v>
      </c>
      <c r="I446" s="95" t="str">
        <f t="shared" si="1"/>
        <v/>
      </c>
      <c r="J446" s="100">
        <f ca="1">IF(AND(I446="",NOT(K446="")),D446,"")</f>
        <v>156080.35546634241</v>
      </c>
      <c r="K446" s="97">
        <f t="shared" si="2"/>
        <v>30803</v>
      </c>
      <c r="N446" s="140">
        <f t="shared" si="11"/>
        <v>51915.630000000005</v>
      </c>
      <c r="O446" s="139" t="str">
        <f t="shared" si="3"/>
        <v>1984May</v>
      </c>
      <c r="P446" s="139">
        <f>MATCH(A446,Storage!A:A)-1</f>
        <v>73</v>
      </c>
      <c r="Q446" s="139">
        <f>MATCH(A446+1,Storage!A:A)-2</f>
        <v>77</v>
      </c>
      <c r="R446" s="139" t="str">
        <f t="shared" si="4"/>
        <v>Storage!P77:B73</v>
      </c>
      <c r="S446" s="7"/>
      <c r="T446" s="7"/>
      <c r="U446" s="7"/>
      <c r="V446" s="7"/>
      <c r="W446" s="7"/>
      <c r="X446" s="7"/>
      <c r="Y446" s="7"/>
      <c r="Z446" s="7"/>
      <c r="AA446" s="7"/>
      <c r="AB446" s="7"/>
    </row>
    <row r="447" spans="1:28" ht="15" x14ac:dyDescent="0.25">
      <c r="A447" s="17">
        <f t="shared" si="5"/>
        <v>1984</v>
      </c>
      <c r="B447" s="14" t="str">
        <f t="shared" si="8"/>
        <v>Jun</v>
      </c>
      <c r="C447" s="99">
        <f ca="1">HLOOKUP($O447,INDIRECT(R447),C$229,FALSE)*$T$231</f>
        <v>52137000000</v>
      </c>
      <c r="D447" s="99">
        <f ca="1">C447/$T$230</f>
        <v>160002.38881906241</v>
      </c>
      <c r="E447" s="99">
        <f ca="1">HLOOKUP($O447,INDIRECT(R447),E$229,FALSE)*$T$231</f>
        <v>64751000000</v>
      </c>
      <c r="F447" s="99">
        <f ca="1">E447/$T$230</f>
        <v>198713.2876541249</v>
      </c>
      <c r="G447" s="99">
        <f ca="1">HLOOKUP($O447,INDIRECT(R447),G$229,FALSE)</f>
        <v>2634342000</v>
      </c>
      <c r="H447" s="99">
        <f ca="1">G447/$T$230</f>
        <v>8084.4891912919138</v>
      </c>
      <c r="I447" s="95" t="str">
        <f t="shared" si="1"/>
        <v/>
      </c>
      <c r="J447" s="100">
        <f ca="1">IF(AND(I447="",NOT(K447="")),D447,"")</f>
        <v>160002.38881906241</v>
      </c>
      <c r="K447" s="97">
        <f t="shared" si="2"/>
        <v>30834</v>
      </c>
      <c r="N447" s="140">
        <f t="shared" si="11"/>
        <v>51915.630000000005</v>
      </c>
      <c r="O447" s="139" t="str">
        <f t="shared" si="3"/>
        <v>1984Jun</v>
      </c>
      <c r="P447" s="139">
        <f>MATCH(A447,Storage!A:A)-1</f>
        <v>73</v>
      </c>
      <c r="Q447" s="139">
        <f>MATCH(A447+1,Storage!A:A)-2</f>
        <v>77</v>
      </c>
      <c r="R447" s="139" t="str">
        <f t="shared" si="4"/>
        <v>Storage!P77:B73</v>
      </c>
      <c r="S447" s="7"/>
      <c r="T447" s="7"/>
      <c r="U447" s="7"/>
      <c r="V447" s="7"/>
      <c r="W447" s="7"/>
      <c r="X447" s="7"/>
      <c r="Y447" s="7"/>
      <c r="Z447" s="7"/>
      <c r="AA447" s="7"/>
      <c r="AB447" s="7"/>
    </row>
    <row r="448" spans="1:28" ht="15" x14ac:dyDescent="0.25">
      <c r="A448" s="17">
        <f t="shared" si="5"/>
        <v>1984</v>
      </c>
      <c r="B448" s="14" t="str">
        <f t="shared" si="8"/>
        <v>Jul</v>
      </c>
      <c r="C448" s="99">
        <f ca="1">HLOOKUP($O448,INDIRECT(R448),C$229,FALSE)*$T$231</f>
        <v>50066000000</v>
      </c>
      <c r="D448" s="99">
        <f ca="1">C448/$T$230</f>
        <v>153646.73070209599</v>
      </c>
      <c r="E448" s="99">
        <f ca="1">HLOOKUP($O448,INDIRECT(R448),E$229,FALSE)*$T$231</f>
        <v>70424000000</v>
      </c>
      <c r="F448" s="99">
        <f ca="1">E448/$T$230</f>
        <v>216123.06481373403</v>
      </c>
      <c r="G448" s="99">
        <f ca="1">HLOOKUP($O448,INDIRECT(R448),G$229,FALSE)</f>
        <v>3070886000</v>
      </c>
      <c r="H448" s="99">
        <f ca="1">G448/$T$230</f>
        <v>9424.1919518003579</v>
      </c>
      <c r="I448" s="95" t="str">
        <f t="shared" si="1"/>
        <v/>
      </c>
      <c r="J448" s="100">
        <f ca="1">IF(AND(I448="",NOT(K448="")),D448,"")</f>
        <v>153646.73070209599</v>
      </c>
      <c r="K448" s="97">
        <f t="shared" si="2"/>
        <v>30864</v>
      </c>
      <c r="N448" s="140">
        <f t="shared" si="11"/>
        <v>51915.630000000005</v>
      </c>
      <c r="O448" s="139" t="str">
        <f t="shared" si="3"/>
        <v>1984Jul</v>
      </c>
      <c r="P448" s="139">
        <f>MATCH(A448,Storage!A:A)-1</f>
        <v>73</v>
      </c>
      <c r="Q448" s="139">
        <f>MATCH(A448+1,Storage!A:A)-2</f>
        <v>77</v>
      </c>
      <c r="R448" s="139" t="str">
        <f t="shared" si="4"/>
        <v>Storage!P77:B73</v>
      </c>
      <c r="S448" s="7"/>
      <c r="T448" s="7"/>
      <c r="U448" s="7"/>
      <c r="V448" s="7"/>
      <c r="W448" s="7"/>
      <c r="X448" s="7"/>
      <c r="Y448" s="7"/>
      <c r="Z448" s="7"/>
      <c r="AA448" s="7"/>
      <c r="AB448" s="7"/>
    </row>
    <row r="449" spans="1:28" ht="15" x14ac:dyDescent="0.25">
      <c r="A449" s="17">
        <f t="shared" si="5"/>
        <v>1984</v>
      </c>
      <c r="B449" s="14" t="str">
        <f t="shared" si="8"/>
        <v>Aug</v>
      </c>
      <c r="C449" s="99">
        <f ca="1">HLOOKUP($O449,INDIRECT(R449),C$229,FALSE)*$T$231</f>
        <v>50918000000</v>
      </c>
      <c r="D449" s="99">
        <f ca="1">C449/$T$230</f>
        <v>156261.41960390931</v>
      </c>
      <c r="E449" s="99">
        <f ca="1">HLOOKUP($O449,INDIRECT(R449),E$229,FALSE)*$T$231</f>
        <v>70424000000</v>
      </c>
      <c r="F449" s="99">
        <f ca="1">E449/$T$230</f>
        <v>216123.06481373403</v>
      </c>
      <c r="G449" s="99">
        <f ca="1">HLOOKUP($O449,INDIRECT(R449),G$229,FALSE)</f>
        <v>2044471000</v>
      </c>
      <c r="H449" s="99">
        <f ca="1">G449/$T$230</f>
        <v>6274.2437016187605</v>
      </c>
      <c r="I449" s="95" t="str">
        <f t="shared" si="1"/>
        <v/>
      </c>
      <c r="J449" s="100">
        <f ca="1">IF(AND(I449="",NOT(K449="")),D449,"")</f>
        <v>156261.41960390931</v>
      </c>
      <c r="K449" s="97">
        <f t="shared" si="2"/>
        <v>30895</v>
      </c>
      <c r="N449" s="140">
        <f t="shared" si="11"/>
        <v>51915.630000000005</v>
      </c>
      <c r="O449" s="139" t="str">
        <f t="shared" si="3"/>
        <v>1984Aug</v>
      </c>
      <c r="P449" s="139">
        <f>MATCH(A449,Storage!A:A)-1</f>
        <v>73</v>
      </c>
      <c r="Q449" s="139">
        <f>MATCH(A449+1,Storage!A:A)-2</f>
        <v>77</v>
      </c>
      <c r="R449" s="139" t="str">
        <f t="shared" si="4"/>
        <v>Storage!P77:B73</v>
      </c>
      <c r="S449" s="7"/>
      <c r="T449" s="7"/>
      <c r="U449" s="7"/>
      <c r="V449" s="7"/>
      <c r="W449" s="7"/>
      <c r="X449" s="7"/>
      <c r="Y449" s="7"/>
      <c r="Z449" s="7"/>
      <c r="AA449" s="7"/>
      <c r="AB449" s="7"/>
    </row>
    <row r="450" spans="1:28" ht="15" x14ac:dyDescent="0.25">
      <c r="A450" s="17">
        <f t="shared" si="5"/>
        <v>1984</v>
      </c>
      <c r="B450" s="14" t="str">
        <f t="shared" si="8"/>
        <v>Sep</v>
      </c>
      <c r="C450" s="99">
        <f ca="1">HLOOKUP($O450,INDIRECT(R450),C$229,FALSE)*$T$231</f>
        <v>49817000000</v>
      </c>
      <c r="D450" s="99">
        <f ca="1">C450/$T$230</f>
        <v>152882.57866388999</v>
      </c>
      <c r="E450" s="99">
        <f ca="1">HLOOKUP($O450,INDIRECT(R450),E$229,FALSE)*$T$231</f>
        <v>70424000000</v>
      </c>
      <c r="F450" s="99">
        <f ca="1">E450/$T$230</f>
        <v>216123.06481373403</v>
      </c>
      <c r="G450" s="99">
        <f ca="1">HLOOKUP($O450,INDIRECT(R450),G$229,FALSE)</f>
        <v>2242475000</v>
      </c>
      <c r="H450" s="99">
        <f ca="1">G450/$T$230</f>
        <v>6881.8949472932263</v>
      </c>
      <c r="I450" s="95" t="str">
        <f t="shared" si="1"/>
        <v/>
      </c>
      <c r="J450" s="100">
        <f ca="1">IF(AND(I450="",NOT(K450="")),D450,"")</f>
        <v>152882.57866388999</v>
      </c>
      <c r="K450" s="97">
        <f t="shared" si="2"/>
        <v>30926</v>
      </c>
      <c r="N450" s="140">
        <f t="shared" si="11"/>
        <v>51915.630000000005</v>
      </c>
      <c r="O450" s="139" t="str">
        <f t="shared" si="3"/>
        <v>1984Sep</v>
      </c>
      <c r="P450" s="139">
        <f>MATCH(A450,Storage!A:A)-1</f>
        <v>73</v>
      </c>
      <c r="Q450" s="139">
        <f>MATCH(A450+1,Storage!A:A)-2</f>
        <v>77</v>
      </c>
      <c r="R450" s="139" t="str">
        <f t="shared" si="4"/>
        <v>Storage!P77:B73</v>
      </c>
      <c r="S450" s="7"/>
      <c r="T450" s="7"/>
      <c r="U450" s="7"/>
      <c r="V450" s="7"/>
      <c r="W450" s="7"/>
      <c r="X450" s="7"/>
      <c r="Y450" s="7"/>
      <c r="Z450" s="7"/>
      <c r="AA450" s="7"/>
      <c r="AB450" s="7"/>
    </row>
    <row r="451" spans="1:28" ht="15" x14ac:dyDescent="0.25">
      <c r="A451" s="17">
        <f t="shared" si="5"/>
        <v>1984</v>
      </c>
      <c r="B451" s="14" t="str">
        <f t="shared" si="8"/>
        <v>Oct</v>
      </c>
      <c r="C451" s="99">
        <f ca="1">HLOOKUP($O451,INDIRECT(R451),C$229,FALSE)*$T$231</f>
        <v>51865000000</v>
      </c>
      <c r="D451" s="99">
        <f ca="1">C451/$T$230</f>
        <v>159167.65245604218</v>
      </c>
      <c r="E451" s="99">
        <f ca="1">HLOOKUP($O451,INDIRECT(R451),E$229,FALSE)*$T$231</f>
        <v>70427000000</v>
      </c>
      <c r="F451" s="99">
        <f ca="1">E451/$T$230</f>
        <v>216132.27146479674</v>
      </c>
      <c r="G451" s="99">
        <f ca="1">HLOOKUP($O451,INDIRECT(R451),G$229,FALSE)</f>
        <v>1286319000</v>
      </c>
      <c r="H451" s="99">
        <f ca="1">G451/$T$230</f>
        <v>3947.5633961169137</v>
      </c>
      <c r="I451" s="95" t="str">
        <f t="shared" si="1"/>
        <v/>
      </c>
      <c r="J451" s="100">
        <f ca="1">IF(AND(I451="",NOT(K451="")),D451,"")</f>
        <v>159167.65245604218</v>
      </c>
      <c r="K451" s="97">
        <f t="shared" si="2"/>
        <v>30956</v>
      </c>
      <c r="N451" s="140">
        <f t="shared" si="11"/>
        <v>51915.630000000005</v>
      </c>
      <c r="O451" s="139" t="str">
        <f t="shared" si="3"/>
        <v>1984Oct</v>
      </c>
      <c r="P451" s="139">
        <f>MATCH(A451,Storage!A:A)-1</f>
        <v>73</v>
      </c>
      <c r="Q451" s="139">
        <f>MATCH(A451+1,Storage!A:A)-2</f>
        <v>77</v>
      </c>
      <c r="R451" s="139" t="str">
        <f t="shared" si="4"/>
        <v>Storage!P77:B73</v>
      </c>
      <c r="S451" s="7"/>
      <c r="T451" s="7"/>
      <c r="U451" s="7"/>
      <c r="V451" s="7"/>
      <c r="W451" s="7"/>
      <c r="X451" s="7"/>
      <c r="Y451" s="7"/>
      <c r="Z451" s="7"/>
      <c r="AA451" s="7"/>
      <c r="AB451" s="7"/>
    </row>
    <row r="452" spans="1:28" ht="15" x14ac:dyDescent="0.25">
      <c r="A452" s="17">
        <f t="shared" si="5"/>
        <v>1984</v>
      </c>
      <c r="B452" s="14" t="str">
        <f t="shared" si="8"/>
        <v>Nov</v>
      </c>
      <c r="C452" s="99">
        <f ca="1">HLOOKUP($O452,INDIRECT(R452),C$229,FALSE)*$T$231</f>
        <v>51410000000</v>
      </c>
      <c r="D452" s="99">
        <f ca="1">C452/$T$230</f>
        <v>157771.31037819586</v>
      </c>
      <c r="E452" s="99">
        <f ca="1">HLOOKUP($O452,INDIRECT(R452),E$229,FALSE)*$T$231</f>
        <v>70427000000</v>
      </c>
      <c r="F452" s="99">
        <f ca="1">E452/$T$230</f>
        <v>216132.27146479674</v>
      </c>
      <c r="G452" s="99">
        <f ca="1">HLOOKUP($O452,INDIRECT(R452),G$229,FALSE)</f>
        <v>1181812000</v>
      </c>
      <c r="H452" s="99">
        <f ca="1">G452/$T$230</f>
        <v>3626.8435685795839</v>
      </c>
      <c r="I452" s="95" t="str">
        <f t="shared" si="1"/>
        <v/>
      </c>
      <c r="J452" s="100">
        <f ca="1">IF(AND(I452="",NOT(K452="")),D452,"")</f>
        <v>157771.31037819586</v>
      </c>
      <c r="K452" s="97">
        <f t="shared" si="2"/>
        <v>30987</v>
      </c>
      <c r="N452" s="140">
        <f t="shared" si="11"/>
        <v>51915.630000000005</v>
      </c>
      <c r="O452" s="139" t="str">
        <f t="shared" si="3"/>
        <v>1984Nov</v>
      </c>
      <c r="P452" s="139">
        <f>MATCH(A452,Storage!A:A)-1</f>
        <v>73</v>
      </c>
      <c r="Q452" s="139">
        <f>MATCH(A452+1,Storage!A:A)-2</f>
        <v>77</v>
      </c>
      <c r="R452" s="139" t="str">
        <f t="shared" si="4"/>
        <v>Storage!P77:B73</v>
      </c>
      <c r="S452" s="7"/>
      <c r="T452" s="7"/>
      <c r="U452" s="7"/>
      <c r="V452" s="7"/>
      <c r="W452" s="7"/>
      <c r="X452" s="7"/>
      <c r="Y452" s="7"/>
      <c r="Z452" s="7"/>
      <c r="AA452" s="7"/>
      <c r="AB452" s="7"/>
    </row>
    <row r="453" spans="1:28" ht="15" x14ac:dyDescent="0.25">
      <c r="A453" s="17">
        <f t="shared" si="5"/>
        <v>1984</v>
      </c>
      <c r="B453" s="14" t="str">
        <f t="shared" si="8"/>
        <v>Dec</v>
      </c>
      <c r="C453" s="99">
        <f ca="1">HLOOKUP($O453,INDIRECT(R453),C$229,FALSE)*$T$231</f>
        <v>51332000000</v>
      </c>
      <c r="D453" s="99">
        <f ca="1">C453/$T$230</f>
        <v>157531.93745056508</v>
      </c>
      <c r="E453" s="99">
        <f ca="1">HLOOKUP($O453,INDIRECT(R453),E$229,FALSE)*$T$231</f>
        <v>70427000000</v>
      </c>
      <c r="F453" s="99">
        <f ca="1">E453/$T$230</f>
        <v>216132.27146479674</v>
      </c>
      <c r="G453" s="99">
        <f ca="1">HLOOKUP($O453,INDIRECT(R453),G$229,FALSE)</f>
        <v>1123894000</v>
      </c>
      <c r="H453" s="99">
        <f ca="1">G453/$T$230</f>
        <v>3449.0999631626546</v>
      </c>
      <c r="I453" s="95" t="str">
        <f t="shared" si="1"/>
        <v/>
      </c>
      <c r="J453" s="100">
        <f ca="1">IF(AND(I453="",NOT(K453="")),D453,"")</f>
        <v>157531.93745056508</v>
      </c>
      <c r="K453" s="97">
        <f t="shared" si="2"/>
        <v>31017</v>
      </c>
      <c r="N453" s="140">
        <f t="shared" si="11"/>
        <v>51915.630000000005</v>
      </c>
      <c r="O453" s="139" t="str">
        <f t="shared" si="3"/>
        <v>1984Dec</v>
      </c>
      <c r="P453" s="139">
        <f>MATCH(A453,Storage!A:A)-1</f>
        <v>73</v>
      </c>
      <c r="Q453" s="139">
        <f>MATCH(A453+1,Storage!A:A)-2</f>
        <v>77</v>
      </c>
      <c r="R453" s="139" t="str">
        <f t="shared" si="4"/>
        <v>Storage!P77:B73</v>
      </c>
      <c r="S453" s="7"/>
      <c r="T453" s="7"/>
      <c r="U453" s="7"/>
      <c r="V453" s="7"/>
      <c r="W453" s="7"/>
      <c r="X453" s="7"/>
      <c r="Y453" s="7"/>
      <c r="Z453" s="7"/>
      <c r="AA453" s="7"/>
      <c r="AB453" s="7"/>
    </row>
    <row r="454" spans="1:28" ht="15" x14ac:dyDescent="0.25">
      <c r="A454" s="17">
        <f t="shared" si="5"/>
        <v>1984</v>
      </c>
      <c r="B454" s="14" t="str">
        <f t="shared" si="8"/>
        <v>(YE)&amp; Min Sto</v>
      </c>
      <c r="C454" s="99">
        <f ca="1">HLOOKUP($O454,INDIRECT(R454),C$229,FALSE)*$T$231</f>
        <v>47203000000</v>
      </c>
      <c r="D454" s="99">
        <f ca="1">C454/$T$230</f>
        <v>144860.51670457071</v>
      </c>
      <c r="E454" s="99">
        <f ca="1">HLOOKUP($O454,INDIRECT(R454),E$229,FALSE)*$T$231</f>
        <v>70427000000</v>
      </c>
      <c r="F454" s="99">
        <f ca="1">E454/$T$230</f>
        <v>216132.27146479674</v>
      </c>
      <c r="G454" s="99">
        <f ca="1">HLOOKUP($O454,INDIRECT(R454),G$229,FALSE)</f>
        <v>20270139000</v>
      </c>
      <c r="H454" s="99">
        <f ca="1">G454/$T$230</f>
        <v>62206.698921964067</v>
      </c>
      <c r="I454" s="100">
        <f ca="1">IF(B453="Dec",H454,"")</f>
        <v>62206.698921964067</v>
      </c>
      <c r="J454" s="95" t="str">
        <f ca="1">IF(AND(I454="",NOT(K454="")),D454,"")</f>
        <v/>
      </c>
      <c r="K454" s="97">
        <f ca="1">IFERROR(IF(I454="", DATEVALUE(CONCATENATE(B454,"-",A454)),K453),"")</f>
        <v>31017</v>
      </c>
      <c r="N454" s="140">
        <f ca="1">IF(K454="","",$G$181)</f>
        <v>51915.630000000005</v>
      </c>
      <c r="O454" s="139" t="str">
        <f t="shared" si="3"/>
        <v>1984(YE)&amp; Min Sto</v>
      </c>
      <c r="P454" s="139">
        <f>MATCH(A454,Storage!A:A)-1</f>
        <v>73</v>
      </c>
      <c r="Q454" s="139">
        <f>MATCH(A454+1,Storage!A:A)-2</f>
        <v>77</v>
      </c>
      <c r="R454" s="139" t="str">
        <f t="shared" si="4"/>
        <v>Storage!P77:B73</v>
      </c>
      <c r="S454" s="7"/>
      <c r="T454" s="7"/>
      <c r="U454" s="7"/>
      <c r="V454" s="7"/>
      <c r="W454" s="7"/>
      <c r="X454" s="7"/>
      <c r="Y454" s="7"/>
      <c r="Z454" s="7"/>
      <c r="AA454" s="7"/>
      <c r="AB454" s="7"/>
    </row>
    <row r="455" spans="1:28" ht="15" x14ac:dyDescent="0.25">
      <c r="A455" s="17">
        <f t="shared" si="5"/>
        <v>1984</v>
      </c>
      <c r="B455" s="14" t="str">
        <f t="shared" si="8"/>
        <v>Avg</v>
      </c>
      <c r="C455" s="99">
        <f ca="1">HLOOKUP($O455,INDIRECT(R455),C$229,FALSE)*$T$231</f>
        <v>50071000000</v>
      </c>
      <c r="D455" s="99">
        <f ca="1">C455/$T$230</f>
        <v>153662.07512053385</v>
      </c>
      <c r="E455" s="99">
        <f ca="1">HLOOKUP($O455,INDIRECT(R455),E$229,FALSE)*$T$231</f>
        <v>0</v>
      </c>
      <c r="F455" s="99">
        <f ca="1">E455/$T$230</f>
        <v>0</v>
      </c>
      <c r="G455" s="99">
        <f ca="1">HLOOKUP($O455,INDIRECT(R455),G$229,FALSE)</f>
        <v>0</v>
      </c>
      <c r="H455" s="99">
        <f ca="1">G455/$T$230</f>
        <v>0</v>
      </c>
      <c r="I455" s="95" t="str">
        <f t="shared" si="1"/>
        <v/>
      </c>
      <c r="J455" s="95" t="str">
        <f t="shared" si="7"/>
        <v/>
      </c>
      <c r="K455" s="97" t="str">
        <f t="shared" si="2"/>
        <v/>
      </c>
      <c r="N455" s="140" t="str">
        <f t="shared" si="11"/>
        <v/>
      </c>
      <c r="O455" s="139" t="str">
        <f t="shared" si="3"/>
        <v>1984Avg</v>
      </c>
      <c r="P455" s="139">
        <f>MATCH(A455,Storage!A:A)-1</f>
        <v>73</v>
      </c>
      <c r="Q455" s="139">
        <f>MATCH(A455+1,Storage!A:A)-2</f>
        <v>77</v>
      </c>
      <c r="R455" s="139" t="str">
        <f t="shared" si="4"/>
        <v>Storage!P77:B73</v>
      </c>
      <c r="S455" s="7"/>
      <c r="T455" s="7"/>
      <c r="U455" s="7"/>
      <c r="V455" s="7"/>
      <c r="W455" s="7"/>
      <c r="X455" s="7"/>
      <c r="Y455" s="7"/>
      <c r="Z455" s="7"/>
      <c r="AA455" s="7"/>
      <c r="AB455" s="7"/>
    </row>
    <row r="456" spans="1:28" ht="15" x14ac:dyDescent="0.25">
      <c r="A456" s="17">
        <f t="shared" si="5"/>
        <v>1984</v>
      </c>
      <c r="B456" s="14" t="str">
        <f t="shared" si="8"/>
        <v>Max</v>
      </c>
      <c r="C456" s="99">
        <f ca="1">HLOOKUP($O456,INDIRECT(R456),C$229,FALSE)*$T$231</f>
        <v>52137000000</v>
      </c>
      <c r="D456" s="99">
        <f ca="1">C456/$T$230</f>
        <v>160002.38881906241</v>
      </c>
      <c r="E456" s="99">
        <f ca="1">HLOOKUP($O456,INDIRECT(R456),E$229,FALSE)*$T$231</f>
        <v>0</v>
      </c>
      <c r="F456" s="99">
        <f ca="1">E456/$T$230</f>
        <v>0</v>
      </c>
      <c r="G456" s="99">
        <f ca="1">HLOOKUP($O456,INDIRECT(R456),G$229,FALSE)</f>
        <v>3070886000</v>
      </c>
      <c r="H456" s="99">
        <f ca="1">G456/$T$230</f>
        <v>9424.1919518003579</v>
      </c>
      <c r="I456" s="95" t="str">
        <f t="shared" si="1"/>
        <v/>
      </c>
      <c r="J456" s="95" t="str">
        <f t="shared" si="7"/>
        <v/>
      </c>
      <c r="K456" s="97" t="str">
        <f t="shared" si="2"/>
        <v/>
      </c>
      <c r="N456" s="140" t="str">
        <f t="shared" si="11"/>
        <v/>
      </c>
      <c r="O456" s="139" t="str">
        <f t="shared" si="3"/>
        <v>1984Max</v>
      </c>
      <c r="P456" s="139">
        <f>MATCH(A456,Storage!A:A)-1</f>
        <v>73</v>
      </c>
      <c r="Q456" s="139">
        <f>MATCH(A456+1,Storage!A:A)-2</f>
        <v>77</v>
      </c>
      <c r="R456" s="139" t="str">
        <f t="shared" si="4"/>
        <v>Storage!P77:B73</v>
      </c>
      <c r="S456" s="7"/>
      <c r="T456" s="7"/>
      <c r="U456" s="7"/>
      <c r="V456" s="7"/>
      <c r="W456" s="7"/>
      <c r="X456" s="7"/>
      <c r="Y456" s="7"/>
      <c r="Z456" s="7"/>
      <c r="AA456" s="7"/>
      <c r="AB456" s="7"/>
    </row>
    <row r="457" spans="1:28" ht="15" x14ac:dyDescent="0.25">
      <c r="A457" s="17">
        <f t="shared" si="5"/>
        <v>1985</v>
      </c>
      <c r="B457" s="14" t="str">
        <f t="shared" si="8"/>
        <v>Jan</v>
      </c>
      <c r="C457" s="99">
        <f ca="1">HLOOKUP($O457,INDIRECT(R457),C$229,FALSE)*$T$231</f>
        <v>51365000000</v>
      </c>
      <c r="D457" s="99">
        <f ca="1">C457/$T$230</f>
        <v>157633.21061225503</v>
      </c>
      <c r="E457" s="99">
        <f ca="1">HLOOKUP($O457,INDIRECT(R457),E$229,FALSE)*$T$231</f>
        <v>69124000000</v>
      </c>
      <c r="F457" s="99">
        <f ca="1">E457/$T$230</f>
        <v>212133.51601988741</v>
      </c>
      <c r="G457" s="99">
        <f ca="1">HLOOKUP($O457,INDIRECT(R457),G$229,FALSE)</f>
        <v>1110303000</v>
      </c>
      <c r="H457" s="99">
        <f ca="1">G457/$T$230</f>
        <v>3407.3907649648318</v>
      </c>
      <c r="I457" s="95" t="str">
        <f t="shared" si="1"/>
        <v/>
      </c>
      <c r="J457" s="100">
        <f ca="1">IF(AND(I457="",NOT(K457="")),D457,"")</f>
        <v>157633.21061225503</v>
      </c>
      <c r="K457" s="97">
        <f t="shared" si="2"/>
        <v>31048</v>
      </c>
      <c r="N457" s="140">
        <f t="shared" si="11"/>
        <v>51915.630000000005</v>
      </c>
      <c r="O457" s="139" t="str">
        <f t="shared" si="3"/>
        <v>1985Jan</v>
      </c>
      <c r="P457" s="139">
        <f>MATCH(A457,Storage!A:A)-1</f>
        <v>78</v>
      </c>
      <c r="Q457" s="139">
        <f>MATCH(A457+1,Storage!A:A)-2</f>
        <v>82</v>
      </c>
      <c r="R457" s="139" t="str">
        <f t="shared" si="4"/>
        <v>Storage!P82:B78</v>
      </c>
      <c r="S457" s="7"/>
      <c r="T457" s="7"/>
      <c r="U457" s="7"/>
      <c r="V457" s="7"/>
      <c r="W457" s="7"/>
      <c r="X457" s="7"/>
      <c r="Y457" s="7"/>
      <c r="Z457" s="7"/>
      <c r="AA457" s="7"/>
      <c r="AB457" s="7"/>
    </row>
    <row r="458" spans="1:28" ht="15" x14ac:dyDescent="0.25">
      <c r="A458" s="17">
        <f t="shared" si="5"/>
        <v>1985</v>
      </c>
      <c r="B458" s="14" t="str">
        <f t="shared" si="8"/>
        <v>Feb</v>
      </c>
      <c r="C458" s="99">
        <f ca="1">HLOOKUP($O458,INDIRECT(R458),C$229,FALSE)*$T$231</f>
        <v>50944000000</v>
      </c>
      <c r="D458" s="99">
        <f ca="1">C458/$T$230</f>
        <v>156341.21057978625</v>
      </c>
      <c r="E458" s="99">
        <f ca="1">HLOOKUP($O458,INDIRECT(R458),E$229,FALSE)*$T$231</f>
        <v>69124000000</v>
      </c>
      <c r="F458" s="99">
        <f ca="1">E458/$T$230</f>
        <v>212133.51601988741</v>
      </c>
      <c r="G458" s="99">
        <f ca="1">HLOOKUP($O458,INDIRECT(R458),G$229,FALSE)</f>
        <v>1033616000</v>
      </c>
      <c r="H458" s="99">
        <f ca="1">G458/$T$230</f>
        <v>3172.0472816158199</v>
      </c>
      <c r="I458" s="95" t="str">
        <f t="shared" si="1"/>
        <v/>
      </c>
      <c r="J458" s="100">
        <f ca="1">IF(AND(I458="",NOT(K458="")),D458,"")</f>
        <v>156341.21057978625</v>
      </c>
      <c r="K458" s="97">
        <f t="shared" si="2"/>
        <v>31079</v>
      </c>
      <c r="N458" s="140">
        <f t="shared" si="11"/>
        <v>51915.630000000005</v>
      </c>
      <c r="O458" s="139" t="str">
        <f t="shared" si="3"/>
        <v>1985Feb</v>
      </c>
      <c r="P458" s="139">
        <f>MATCH(A458,Storage!A:A)-1</f>
        <v>78</v>
      </c>
      <c r="Q458" s="139">
        <f>MATCH(A458+1,Storage!A:A)-2</f>
        <v>82</v>
      </c>
      <c r="R458" s="139" t="str">
        <f t="shared" si="4"/>
        <v>Storage!P82:B78</v>
      </c>
      <c r="S458" s="7"/>
      <c r="T458" s="7"/>
      <c r="U458" s="7"/>
      <c r="V458" s="7"/>
      <c r="W458" s="7"/>
      <c r="X458" s="7"/>
      <c r="Y458" s="7"/>
      <c r="Z458" s="7"/>
      <c r="AA458" s="7"/>
      <c r="AB458" s="7"/>
    </row>
    <row r="459" spans="1:28" ht="15" x14ac:dyDescent="0.25">
      <c r="A459" s="17">
        <f t="shared" si="5"/>
        <v>1985</v>
      </c>
      <c r="B459" s="14" t="str">
        <f t="shared" si="8"/>
        <v>Mar</v>
      </c>
      <c r="C459" s="99">
        <f ca="1">HLOOKUP($O459,INDIRECT(R459),C$229,FALSE)*$T$231</f>
        <v>50581000000</v>
      </c>
      <c r="D459" s="99">
        <f ca="1">C459/$T$230</f>
        <v>155227.20580119675</v>
      </c>
      <c r="E459" s="99">
        <f ca="1">HLOOKUP($O459,INDIRECT(R459),E$229,FALSE)*$T$231</f>
        <v>69124000000</v>
      </c>
      <c r="F459" s="99">
        <f ca="1">E459/$T$230</f>
        <v>212133.51601988741</v>
      </c>
      <c r="G459" s="99">
        <f ca="1">HLOOKUP($O459,INDIRECT(R459),G$229,FALSE)</f>
        <v>1223742000</v>
      </c>
      <c r="H459" s="99">
        <f ca="1">G459/$T$230</f>
        <v>3755.5218615995755</v>
      </c>
      <c r="I459" s="95" t="str">
        <f t="shared" si="1"/>
        <v/>
      </c>
      <c r="J459" s="100">
        <f ca="1">IF(AND(I459="",NOT(K459="")),D459,"")</f>
        <v>155227.20580119675</v>
      </c>
      <c r="K459" s="97">
        <f t="shared" si="2"/>
        <v>31107</v>
      </c>
      <c r="N459" s="140">
        <f t="shared" si="11"/>
        <v>51915.630000000005</v>
      </c>
      <c r="O459" s="139" t="str">
        <f t="shared" si="3"/>
        <v>1985Mar</v>
      </c>
      <c r="P459" s="139">
        <f>MATCH(A459,Storage!A:A)-1</f>
        <v>78</v>
      </c>
      <c r="Q459" s="139">
        <f>MATCH(A459+1,Storage!A:A)-2</f>
        <v>82</v>
      </c>
      <c r="R459" s="139" t="str">
        <f t="shared" si="4"/>
        <v>Storage!P82:B78</v>
      </c>
      <c r="S459" s="7"/>
      <c r="T459" s="7"/>
      <c r="U459" s="7"/>
      <c r="V459" s="7"/>
      <c r="W459" s="7"/>
      <c r="X459" s="7"/>
      <c r="Y459" s="7"/>
      <c r="Z459" s="7"/>
      <c r="AA459" s="7"/>
      <c r="AB459" s="7"/>
    </row>
    <row r="460" spans="1:28" ht="15" x14ac:dyDescent="0.25">
      <c r="A460" s="17">
        <f t="shared" si="5"/>
        <v>1985</v>
      </c>
      <c r="B460" s="14" t="str">
        <f t="shared" si="8"/>
        <v>Apr</v>
      </c>
      <c r="C460" s="99">
        <f ca="1">HLOOKUP($O460,INDIRECT(R460),C$229,FALSE)*$T$231</f>
        <v>50074000000</v>
      </c>
      <c r="D460" s="99">
        <f ca="1">C460/$T$230</f>
        <v>153671.28177159658</v>
      </c>
      <c r="E460" s="99">
        <f ca="1">HLOOKUP($O460,INDIRECT(R460),E$229,FALSE)*$T$231</f>
        <v>69124000000</v>
      </c>
      <c r="F460" s="99">
        <f ca="1">E460/$T$230</f>
        <v>212133.51601988741</v>
      </c>
      <c r="G460" s="99">
        <f ca="1">HLOOKUP($O460,INDIRECT(R460),G$229,FALSE)</f>
        <v>1619447000</v>
      </c>
      <c r="H460" s="99">
        <f ca="1">G460/$T$230</f>
        <v>4969.8944811911724</v>
      </c>
      <c r="I460" s="95" t="str">
        <f t="shared" si="1"/>
        <v/>
      </c>
      <c r="J460" s="100">
        <f ca="1">IF(AND(I460="",NOT(K460="")),D460,"")</f>
        <v>153671.28177159658</v>
      </c>
      <c r="K460" s="97">
        <f t="shared" si="2"/>
        <v>31138</v>
      </c>
      <c r="N460" s="140">
        <f t="shared" si="11"/>
        <v>51915.630000000005</v>
      </c>
      <c r="O460" s="139" t="str">
        <f t="shared" si="3"/>
        <v>1985Apr</v>
      </c>
      <c r="P460" s="139">
        <f>MATCH(A460,Storage!A:A)-1</f>
        <v>78</v>
      </c>
      <c r="Q460" s="139">
        <f>MATCH(A460+1,Storage!A:A)-2</f>
        <v>82</v>
      </c>
      <c r="R460" s="139" t="str">
        <f t="shared" si="4"/>
        <v>Storage!P82:B78</v>
      </c>
      <c r="S460" s="7"/>
      <c r="T460" s="7"/>
      <c r="U460" s="7"/>
      <c r="V460" s="7"/>
      <c r="W460" s="7"/>
      <c r="X460" s="7"/>
      <c r="Y460" s="7"/>
      <c r="Z460" s="7"/>
      <c r="AA460" s="7"/>
      <c r="AB460" s="7"/>
    </row>
    <row r="461" spans="1:28" ht="15" x14ac:dyDescent="0.25">
      <c r="A461" s="17">
        <f t="shared" si="5"/>
        <v>1985</v>
      </c>
      <c r="B461" s="14" t="str">
        <f t="shared" si="8"/>
        <v>May</v>
      </c>
      <c r="C461" s="99">
        <f ca="1">HLOOKUP($O461,INDIRECT(R461),C$229,FALSE)*$T$231</f>
        <v>54704000000</v>
      </c>
      <c r="D461" s="99">
        <f ca="1">C461/$T$230</f>
        <v>167880.21324506568</v>
      </c>
      <c r="E461" s="99">
        <f ca="1">HLOOKUP($O461,INDIRECT(R461),E$229,FALSE)*$T$231</f>
        <v>69649000000</v>
      </c>
      <c r="F461" s="99">
        <f ca="1">E461/$T$230</f>
        <v>213744.67995586392</v>
      </c>
      <c r="G461" s="99">
        <f ca="1">HLOOKUP($O461,INDIRECT(R461),G$229,FALSE)</f>
        <v>1736422000</v>
      </c>
      <c r="H461" s="99">
        <f ca="1">G461/$T$230</f>
        <v>5328.8771505451787</v>
      </c>
      <c r="I461" s="95" t="str">
        <f t="shared" si="1"/>
        <v/>
      </c>
      <c r="J461" s="100">
        <f ca="1">IF(AND(I461="",NOT(K461="")),D461,"")</f>
        <v>167880.21324506568</v>
      </c>
      <c r="K461" s="97">
        <f t="shared" si="2"/>
        <v>31168</v>
      </c>
      <c r="N461" s="140">
        <f t="shared" si="11"/>
        <v>51915.630000000005</v>
      </c>
      <c r="O461" s="139" t="str">
        <f t="shared" si="3"/>
        <v>1985May</v>
      </c>
      <c r="P461" s="139">
        <f>MATCH(A461,Storage!A:A)-1</f>
        <v>78</v>
      </c>
      <c r="Q461" s="139">
        <f>MATCH(A461+1,Storage!A:A)-2</f>
        <v>82</v>
      </c>
      <c r="R461" s="139" t="str">
        <f t="shared" si="4"/>
        <v>Storage!P82:B78</v>
      </c>
      <c r="S461" s="7"/>
      <c r="T461" s="7"/>
      <c r="U461" s="7"/>
      <c r="V461" s="7"/>
      <c r="W461" s="7"/>
      <c r="X461" s="7"/>
      <c r="Y461" s="7"/>
      <c r="Z461" s="7"/>
      <c r="AA461" s="7"/>
      <c r="AB461" s="7"/>
    </row>
    <row r="462" spans="1:28" ht="15" x14ac:dyDescent="0.25">
      <c r="A462" s="17">
        <f t="shared" si="5"/>
        <v>1985</v>
      </c>
      <c r="B462" s="14" t="str">
        <f t="shared" si="8"/>
        <v>Jun</v>
      </c>
      <c r="C462" s="99">
        <f ca="1">HLOOKUP($O462,INDIRECT(R462),C$229,FALSE)*$T$231</f>
        <v>57933000000</v>
      </c>
      <c r="D462" s="99">
        <f ca="1">C462/$T$230</f>
        <v>177789.63867224316</v>
      </c>
      <c r="E462" s="99">
        <f ca="1">HLOOKUP($O462,INDIRECT(R462),E$229,FALSE)*$T$231</f>
        <v>69649000000</v>
      </c>
      <c r="F462" s="99">
        <f ca="1">E462/$T$230</f>
        <v>213744.67995586392</v>
      </c>
      <c r="G462" s="99">
        <f ca="1">HLOOKUP($O462,INDIRECT(R462),G$229,FALSE)</f>
        <v>3171943000</v>
      </c>
      <c r="H462" s="99">
        <f ca="1">G462/$T$230</f>
        <v>9734.324130615556</v>
      </c>
      <c r="I462" s="95" t="str">
        <f t="shared" si="1"/>
        <v/>
      </c>
      <c r="J462" s="100">
        <f ca="1">IF(AND(I462="",NOT(K462="")),D462,"")</f>
        <v>177789.63867224316</v>
      </c>
      <c r="K462" s="97">
        <f t="shared" si="2"/>
        <v>31199</v>
      </c>
      <c r="N462" s="140">
        <f t="shared" si="11"/>
        <v>51915.630000000005</v>
      </c>
      <c r="O462" s="139" t="str">
        <f t="shared" si="3"/>
        <v>1985Jun</v>
      </c>
      <c r="P462" s="139">
        <f>MATCH(A462,Storage!A:A)-1</f>
        <v>78</v>
      </c>
      <c r="Q462" s="139">
        <f>MATCH(A462+1,Storage!A:A)-2</f>
        <v>82</v>
      </c>
      <c r="R462" s="139" t="str">
        <f t="shared" si="4"/>
        <v>Storage!P82:B78</v>
      </c>
      <c r="S462" s="7"/>
      <c r="T462" s="7"/>
      <c r="U462" s="7"/>
      <c r="V462" s="7"/>
      <c r="W462" s="7"/>
      <c r="X462" s="7"/>
      <c r="Y462" s="7"/>
      <c r="Z462" s="7"/>
      <c r="AA462" s="7"/>
      <c r="AB462" s="7"/>
    </row>
    <row r="463" spans="1:28" ht="15" x14ac:dyDescent="0.25">
      <c r="A463" s="17">
        <f t="shared" si="5"/>
        <v>1985</v>
      </c>
      <c r="B463" s="14" t="str">
        <f t="shared" si="8"/>
        <v>Jul</v>
      </c>
      <c r="C463" s="99">
        <f ca="1">HLOOKUP($O463,INDIRECT(R463),C$229,FALSE)*$T$231</f>
        <v>58807000000</v>
      </c>
      <c r="D463" s="99">
        <f ca="1">C463/$T$230</f>
        <v>180471.84301518314</v>
      </c>
      <c r="E463" s="99">
        <f ca="1">HLOOKUP($O463,INDIRECT(R463),E$229,FALSE)*$T$231</f>
        <v>69649000000</v>
      </c>
      <c r="F463" s="99">
        <f ca="1">E463/$T$230</f>
        <v>213744.67995586392</v>
      </c>
      <c r="G463" s="99">
        <f ca="1">HLOOKUP($O463,INDIRECT(R463),G$229,FALSE)</f>
        <v>2811794000</v>
      </c>
      <c r="H463" s="99">
        <f ca="1">G463/$T$230</f>
        <v>8629.0687394193519</v>
      </c>
      <c r="I463" s="95" t="str">
        <f t="shared" si="1"/>
        <v/>
      </c>
      <c r="J463" s="100">
        <f ca="1">IF(AND(I463="",NOT(K463="")),D463,"")</f>
        <v>180471.84301518314</v>
      </c>
      <c r="K463" s="97">
        <f t="shared" si="2"/>
        <v>31229</v>
      </c>
      <c r="N463" s="140">
        <f t="shared" si="11"/>
        <v>51915.630000000005</v>
      </c>
      <c r="O463" s="139" t="str">
        <f t="shared" si="3"/>
        <v>1985Jul</v>
      </c>
      <c r="P463" s="139">
        <f>MATCH(A463,Storage!A:A)-1</f>
        <v>78</v>
      </c>
      <c r="Q463" s="139">
        <f>MATCH(A463+1,Storage!A:A)-2</f>
        <v>82</v>
      </c>
      <c r="R463" s="139" t="str">
        <f t="shared" si="4"/>
        <v>Storage!P82:B78</v>
      </c>
      <c r="S463" s="7"/>
      <c r="T463" s="7"/>
      <c r="U463" s="7"/>
      <c r="V463" s="7"/>
      <c r="W463" s="7"/>
      <c r="X463" s="7"/>
      <c r="Y463" s="7"/>
      <c r="Z463" s="7"/>
      <c r="AA463" s="7"/>
      <c r="AB463" s="7"/>
    </row>
    <row r="464" spans="1:28" ht="15" x14ac:dyDescent="0.25">
      <c r="A464" s="17">
        <f t="shared" si="5"/>
        <v>1985</v>
      </c>
      <c r="B464" s="14" t="str">
        <f t="shared" si="8"/>
        <v>Aug</v>
      </c>
      <c r="C464" s="99">
        <f ca="1">HLOOKUP($O464,INDIRECT(R464),C$229,FALSE)*$T$231</f>
        <v>60718000000</v>
      </c>
      <c r="D464" s="99">
        <f ca="1">C464/$T$230</f>
        <v>186336.47974213766</v>
      </c>
      <c r="E464" s="99">
        <f ca="1">HLOOKUP($O464,INDIRECT(R464),E$229,FALSE)*$T$231</f>
        <v>69767000000</v>
      </c>
      <c r="F464" s="99">
        <f ca="1">E464/$T$230</f>
        <v>214106.8082309977</v>
      </c>
      <c r="G464" s="99">
        <f ca="1">HLOOKUP($O464,INDIRECT(R464),G$229,FALSE)</f>
        <v>2878977000</v>
      </c>
      <c r="H464" s="99">
        <f ca="1">G464/$T$230</f>
        <v>8835.2455522016571</v>
      </c>
      <c r="I464" s="95" t="str">
        <f t="shared" si="1"/>
        <v/>
      </c>
      <c r="J464" s="100">
        <f ca="1">IF(AND(I464="",NOT(K464="")),D464,"")</f>
        <v>186336.47974213766</v>
      </c>
      <c r="K464" s="97">
        <f t="shared" si="2"/>
        <v>31260</v>
      </c>
      <c r="N464" s="140">
        <f t="shared" si="11"/>
        <v>51915.630000000005</v>
      </c>
      <c r="O464" s="139" t="str">
        <f t="shared" si="3"/>
        <v>1985Aug</v>
      </c>
      <c r="P464" s="139">
        <f>MATCH(A464,Storage!A:A)-1</f>
        <v>78</v>
      </c>
      <c r="Q464" s="139">
        <f>MATCH(A464+1,Storage!A:A)-2</f>
        <v>82</v>
      </c>
      <c r="R464" s="139" t="str">
        <f t="shared" si="4"/>
        <v>Storage!P82:B78</v>
      </c>
      <c r="S464" s="7"/>
      <c r="T464" s="7"/>
      <c r="U464" s="7"/>
      <c r="V464" s="7"/>
      <c r="W464" s="7"/>
      <c r="X464" s="7"/>
      <c r="Y464" s="7"/>
      <c r="Z464" s="7"/>
      <c r="AA464" s="7"/>
      <c r="AB464" s="7"/>
    </row>
    <row r="465" spans="1:28" ht="15" x14ac:dyDescent="0.25">
      <c r="A465" s="17">
        <f t="shared" si="5"/>
        <v>1985</v>
      </c>
      <c r="B465" s="14" t="str">
        <f t="shared" si="8"/>
        <v>Sep</v>
      </c>
      <c r="C465" s="99">
        <f ca="1">HLOOKUP($O465,INDIRECT(R465),C$229,FALSE)*$T$231</f>
        <v>59487000000</v>
      </c>
      <c r="D465" s="99">
        <f ca="1">C465/$T$230</f>
        <v>182558.68392273367</v>
      </c>
      <c r="E465" s="99">
        <f ca="1">HLOOKUP($O465,INDIRECT(R465),E$229,FALSE)*$T$231</f>
        <v>69767000000</v>
      </c>
      <c r="F465" s="99">
        <f ca="1">E465/$T$230</f>
        <v>214106.8082309977</v>
      </c>
      <c r="G465" s="99">
        <f ca="1">HLOOKUP($O465,INDIRECT(R465),G$229,FALSE)</f>
        <v>2043855000</v>
      </c>
      <c r="H465" s="99">
        <f ca="1">G465/$T$230</f>
        <v>6272.3532692672152</v>
      </c>
      <c r="I465" s="95" t="str">
        <f t="shared" si="1"/>
        <v/>
      </c>
      <c r="J465" s="100">
        <f ca="1">IF(AND(I465="",NOT(K465="")),D465,"")</f>
        <v>182558.68392273367</v>
      </c>
      <c r="K465" s="97">
        <f t="shared" si="2"/>
        <v>31291</v>
      </c>
      <c r="N465" s="140">
        <f t="shared" si="11"/>
        <v>51915.630000000005</v>
      </c>
      <c r="O465" s="139" t="str">
        <f t="shared" si="3"/>
        <v>1985Sep</v>
      </c>
      <c r="P465" s="139">
        <f>MATCH(A465,Storage!A:A)-1</f>
        <v>78</v>
      </c>
      <c r="Q465" s="139">
        <f>MATCH(A465+1,Storage!A:A)-2</f>
        <v>82</v>
      </c>
      <c r="R465" s="139" t="str">
        <f t="shared" si="4"/>
        <v>Storage!P82:B78</v>
      </c>
      <c r="S465" s="7"/>
      <c r="T465" s="7"/>
      <c r="U465" s="7"/>
      <c r="V465" s="7"/>
      <c r="W465" s="7"/>
      <c r="X465" s="7"/>
      <c r="Y465" s="7"/>
      <c r="Z465" s="7"/>
      <c r="AA465" s="7"/>
      <c r="AB465" s="7"/>
    </row>
    <row r="466" spans="1:28" ht="15" x14ac:dyDescent="0.25">
      <c r="A466" s="17">
        <f t="shared" si="5"/>
        <v>1985</v>
      </c>
      <c r="B466" s="14" t="str">
        <f t="shared" si="8"/>
        <v>Oct</v>
      </c>
      <c r="C466" s="99">
        <f ca="1">HLOOKUP($O466,INDIRECT(R466),C$229,FALSE)*$T$231</f>
        <v>58923000000</v>
      </c>
      <c r="D466" s="99">
        <f ca="1">C466/$T$230</f>
        <v>180827.83352294174</v>
      </c>
      <c r="E466" s="99">
        <f ca="1">HLOOKUP($O466,INDIRECT(R466),E$229,FALSE)*$T$231</f>
        <v>69767000000</v>
      </c>
      <c r="F466" s="99">
        <f ca="1">E466/$T$230</f>
        <v>214106.8082309977</v>
      </c>
      <c r="G466" s="99">
        <f ca="1">HLOOKUP($O466,INDIRECT(R466),G$229,FALSE)</f>
        <v>1458955000</v>
      </c>
      <c r="H466" s="99">
        <f ca="1">G466/$T$230</f>
        <v>4477.3632004049941</v>
      </c>
      <c r="I466" s="95" t="str">
        <f t="shared" si="1"/>
        <v/>
      </c>
      <c r="J466" s="100">
        <f ca="1">IF(AND(I466="",NOT(K466="")),D466,"")</f>
        <v>180827.83352294174</v>
      </c>
      <c r="K466" s="97">
        <f t="shared" si="2"/>
        <v>31321</v>
      </c>
      <c r="N466" s="140">
        <f t="shared" si="11"/>
        <v>51915.630000000005</v>
      </c>
      <c r="O466" s="139" t="str">
        <f t="shared" si="3"/>
        <v>1985Oct</v>
      </c>
      <c r="P466" s="139">
        <f>MATCH(A466,Storage!A:A)-1</f>
        <v>78</v>
      </c>
      <c r="Q466" s="139">
        <f>MATCH(A466+1,Storage!A:A)-2</f>
        <v>82</v>
      </c>
      <c r="R466" s="139" t="str">
        <f t="shared" si="4"/>
        <v>Storage!P82:B78</v>
      </c>
      <c r="S466" s="7"/>
      <c r="T466" s="7"/>
      <c r="U466" s="7"/>
      <c r="V466" s="7"/>
      <c r="W466" s="7"/>
      <c r="X466" s="7"/>
      <c r="Y466" s="7"/>
      <c r="Z466" s="7"/>
      <c r="AA466" s="7"/>
      <c r="AB466" s="7"/>
    </row>
    <row r="467" spans="1:28" ht="15" x14ac:dyDescent="0.25">
      <c r="A467" s="17">
        <f t="shared" si="5"/>
        <v>1985</v>
      </c>
      <c r="B467" s="14" t="str">
        <f t="shared" si="8"/>
        <v>Nov</v>
      </c>
      <c r="C467" s="99">
        <f ca="1">HLOOKUP($O467,INDIRECT(R467),C$229,FALSE)*$T$231</f>
        <v>58628000000</v>
      </c>
      <c r="D467" s="99">
        <f ca="1">C467/$T$230</f>
        <v>179922.51283510734</v>
      </c>
      <c r="E467" s="99">
        <f ca="1">HLOOKUP($O467,INDIRECT(R467),E$229,FALSE)*$T$231</f>
        <v>69767000000</v>
      </c>
      <c r="F467" s="99">
        <f ca="1">E467/$T$230</f>
        <v>214106.8082309977</v>
      </c>
      <c r="G467" s="99">
        <f ca="1">HLOOKUP($O467,INDIRECT(R467),G$229,FALSE)</f>
        <v>1147286000</v>
      </c>
      <c r="H467" s="99">
        <f ca="1">G467/$T$230</f>
        <v>3520.8872903823931</v>
      </c>
      <c r="I467" s="95" t="str">
        <f t="shared" si="1"/>
        <v/>
      </c>
      <c r="J467" s="100">
        <f ca="1">IF(AND(I467="",NOT(K467="")),D467,"")</f>
        <v>179922.51283510734</v>
      </c>
      <c r="K467" s="97">
        <f t="shared" si="2"/>
        <v>31352</v>
      </c>
      <c r="N467" s="140">
        <f t="shared" si="11"/>
        <v>51915.630000000005</v>
      </c>
      <c r="O467" s="139" t="str">
        <f t="shared" si="3"/>
        <v>1985Nov</v>
      </c>
      <c r="P467" s="139">
        <f>MATCH(A467,Storage!A:A)-1</f>
        <v>78</v>
      </c>
      <c r="Q467" s="139">
        <f>MATCH(A467+1,Storage!A:A)-2</f>
        <v>82</v>
      </c>
      <c r="R467" s="139" t="str">
        <f t="shared" si="4"/>
        <v>Storage!P82:B78</v>
      </c>
      <c r="S467" s="7"/>
      <c r="T467" s="7"/>
      <c r="U467" s="7"/>
      <c r="V467" s="7"/>
      <c r="W467" s="7"/>
      <c r="X467" s="7"/>
      <c r="Y467" s="7"/>
      <c r="Z467" s="7"/>
      <c r="AA467" s="7"/>
      <c r="AB467" s="7"/>
    </row>
    <row r="468" spans="1:28" ht="15" x14ac:dyDescent="0.25">
      <c r="A468" s="17">
        <f t="shared" si="5"/>
        <v>1985</v>
      </c>
      <c r="B468" s="14" t="str">
        <f t="shared" si="8"/>
        <v>Dec</v>
      </c>
      <c r="C468" s="99">
        <f ca="1">HLOOKUP($O468,INDIRECT(R468),C$229,FALSE)*$T$231</f>
        <v>58135000000</v>
      </c>
      <c r="D468" s="99">
        <f ca="1">C468/$T$230</f>
        <v>178409.55317713317</v>
      </c>
      <c r="E468" s="99">
        <f ca="1">HLOOKUP($O468,INDIRECT(R468),E$229,FALSE)*$T$231</f>
        <v>69767000000</v>
      </c>
      <c r="F468" s="99">
        <f ca="1">E468/$T$230</f>
        <v>214106.8082309977</v>
      </c>
      <c r="G468" s="99">
        <f ca="1">HLOOKUP($O468,INDIRECT(R468),G$229,FALSE)</f>
        <v>1130549000</v>
      </c>
      <c r="H468" s="99">
        <f ca="1">G468/$T$230</f>
        <v>3469.5233841034615</v>
      </c>
      <c r="I468" s="95" t="str">
        <f t="shared" si="1"/>
        <v/>
      </c>
      <c r="J468" s="100">
        <f ca="1">IF(AND(I468="",NOT(K468="")),D468,"")</f>
        <v>178409.55317713317</v>
      </c>
      <c r="K468" s="97">
        <f t="shared" si="2"/>
        <v>31382</v>
      </c>
      <c r="N468" s="140">
        <f t="shared" si="11"/>
        <v>51915.630000000005</v>
      </c>
      <c r="O468" s="139" t="str">
        <f t="shared" si="3"/>
        <v>1985Dec</v>
      </c>
      <c r="P468" s="139">
        <f>MATCH(A468,Storage!A:A)-1</f>
        <v>78</v>
      </c>
      <c r="Q468" s="139">
        <f>MATCH(A468+1,Storage!A:A)-2</f>
        <v>82</v>
      </c>
      <c r="R468" s="139" t="str">
        <f t="shared" si="4"/>
        <v>Storage!P82:B78</v>
      </c>
      <c r="S468" s="7"/>
      <c r="T468" s="7"/>
      <c r="U468" s="7"/>
      <c r="V468" s="7"/>
      <c r="W468" s="7"/>
      <c r="X468" s="7"/>
      <c r="Y468" s="7"/>
      <c r="Z468" s="7"/>
      <c r="AA468" s="7"/>
      <c r="AB468" s="7"/>
    </row>
    <row r="469" spans="1:28" ht="15" x14ac:dyDescent="0.25">
      <c r="A469" s="17">
        <f t="shared" si="5"/>
        <v>1985</v>
      </c>
      <c r="B469" s="14" t="str">
        <f t="shared" si="8"/>
        <v>(YE)&amp; Min Sto</v>
      </c>
      <c r="C469" s="99">
        <f ca="1">HLOOKUP($O469,INDIRECT(R469),C$229,FALSE)*$T$231</f>
        <v>50074000000</v>
      </c>
      <c r="D469" s="99">
        <f ca="1">C469/$T$230</f>
        <v>153671.28177159658</v>
      </c>
      <c r="E469" s="99">
        <f ca="1">HLOOKUP($O469,INDIRECT(R469),E$229,FALSE)*$T$231</f>
        <v>69767000000</v>
      </c>
      <c r="F469" s="99">
        <f ca="1">E469/$T$230</f>
        <v>214106.8082309977</v>
      </c>
      <c r="G469" s="99">
        <f ca="1">HLOOKUP($O469,INDIRECT(R469),G$229,FALSE)</f>
        <v>21366889000</v>
      </c>
      <c r="H469" s="99">
        <f ca="1">G469/$T$230</f>
        <v>65572.497106311203</v>
      </c>
      <c r="I469" s="100">
        <f ca="1">IF(B468="Dec",H469,"")</f>
        <v>65572.497106311203</v>
      </c>
      <c r="J469" s="95" t="str">
        <f ca="1">IF(AND(I469="",NOT(K469="")),D469,"")</f>
        <v/>
      </c>
      <c r="K469" s="97">
        <f ca="1">IFERROR(IF(I469="", DATEVALUE(CONCATENATE(B469,"-",A469)),K468),"")</f>
        <v>31382</v>
      </c>
      <c r="N469" s="140">
        <f ca="1">IF(K469="","",$G$181)</f>
        <v>51915.630000000005</v>
      </c>
      <c r="O469" s="139" t="str">
        <f t="shared" si="3"/>
        <v>1985(YE)&amp; Min Sto</v>
      </c>
      <c r="P469" s="139">
        <f>MATCH(A469,Storage!A:A)-1</f>
        <v>78</v>
      </c>
      <c r="Q469" s="139">
        <f>MATCH(A469+1,Storage!A:A)-2</f>
        <v>82</v>
      </c>
      <c r="R469" s="139" t="str">
        <f t="shared" si="4"/>
        <v>Storage!P82:B78</v>
      </c>
      <c r="S469" s="7"/>
      <c r="T469" s="7"/>
      <c r="U469" s="7"/>
      <c r="V469" s="7"/>
      <c r="W469" s="7"/>
      <c r="X469" s="7"/>
      <c r="Y469" s="7"/>
      <c r="Z469" s="7"/>
      <c r="AA469" s="7"/>
      <c r="AB469" s="7"/>
    </row>
    <row r="470" spans="1:28" ht="15" x14ac:dyDescent="0.25">
      <c r="A470" s="17">
        <f t="shared" si="5"/>
        <v>1985</v>
      </c>
      <c r="B470" s="14" t="str">
        <f t="shared" si="8"/>
        <v>Avg</v>
      </c>
      <c r="C470" s="99">
        <f ca="1">HLOOKUP($O470,INDIRECT(R470),C$229,FALSE)*$T$231</f>
        <v>55858000000</v>
      </c>
      <c r="D470" s="99">
        <f ca="1">C470/$T$230</f>
        <v>171421.70502052645</v>
      </c>
      <c r="E470" s="99">
        <f ca="1">HLOOKUP($O470,INDIRECT(R470),E$229,FALSE)*$T$231</f>
        <v>0</v>
      </c>
      <c r="F470" s="99">
        <f ca="1">E470/$T$230</f>
        <v>0</v>
      </c>
      <c r="G470" s="99">
        <f ca="1">HLOOKUP($O470,INDIRECT(R470),G$229,FALSE)</f>
        <v>0</v>
      </c>
      <c r="H470" s="99">
        <f ca="1">G470/$T$230</f>
        <v>0</v>
      </c>
      <c r="I470" s="95" t="str">
        <f t="shared" si="1"/>
        <v/>
      </c>
      <c r="J470" s="95" t="str">
        <f t="shared" si="7"/>
        <v/>
      </c>
      <c r="K470" s="97" t="str">
        <f t="shared" si="2"/>
        <v/>
      </c>
      <c r="N470" s="140" t="str">
        <f t="shared" si="11"/>
        <v/>
      </c>
      <c r="O470" s="139" t="str">
        <f t="shared" si="3"/>
        <v>1985Avg</v>
      </c>
      <c r="P470" s="139">
        <f>MATCH(A470,Storage!A:A)-1</f>
        <v>78</v>
      </c>
      <c r="Q470" s="139">
        <f>MATCH(A470+1,Storage!A:A)-2</f>
        <v>82</v>
      </c>
      <c r="R470" s="139" t="str">
        <f t="shared" si="4"/>
        <v>Storage!P82:B78</v>
      </c>
      <c r="S470" s="7"/>
      <c r="T470" s="7"/>
      <c r="U470" s="7"/>
      <c r="V470" s="7"/>
      <c r="W470" s="7"/>
      <c r="X470" s="7"/>
      <c r="Y470" s="7"/>
      <c r="Z470" s="7"/>
      <c r="AA470" s="7"/>
      <c r="AB470" s="7"/>
    </row>
    <row r="471" spans="1:28" ht="15" x14ac:dyDescent="0.25">
      <c r="A471" s="17">
        <f t="shared" si="5"/>
        <v>1985</v>
      </c>
      <c r="B471" s="14" t="str">
        <f t="shared" si="8"/>
        <v>Max</v>
      </c>
      <c r="C471" s="99">
        <f ca="1">HLOOKUP($O471,INDIRECT(R471),C$229,FALSE)*$T$231</f>
        <v>60718000000</v>
      </c>
      <c r="D471" s="99">
        <f ca="1">C471/$T$230</f>
        <v>186336.47974213766</v>
      </c>
      <c r="E471" s="99">
        <f ca="1">HLOOKUP($O471,INDIRECT(R471),E$229,FALSE)*$T$231</f>
        <v>0</v>
      </c>
      <c r="F471" s="99">
        <f ca="1">E471/$T$230</f>
        <v>0</v>
      </c>
      <c r="G471" s="99">
        <f ca="1">HLOOKUP($O471,INDIRECT(R471),G$229,FALSE)</f>
        <v>3171943000</v>
      </c>
      <c r="H471" s="99">
        <f ca="1">G471/$T$230</f>
        <v>9734.324130615556</v>
      </c>
      <c r="I471" s="95" t="str">
        <f t="shared" si="1"/>
        <v/>
      </c>
      <c r="J471" s="95" t="str">
        <f t="shared" si="7"/>
        <v/>
      </c>
      <c r="K471" s="97" t="str">
        <f t="shared" si="2"/>
        <v/>
      </c>
      <c r="N471" s="140" t="str">
        <f t="shared" si="11"/>
        <v/>
      </c>
      <c r="O471" s="139" t="str">
        <f t="shared" si="3"/>
        <v>1985Max</v>
      </c>
      <c r="P471" s="139">
        <f>MATCH(A471,Storage!A:A)-1</f>
        <v>78</v>
      </c>
      <c r="Q471" s="139">
        <f>MATCH(A471+1,Storage!A:A)-2</f>
        <v>82</v>
      </c>
      <c r="R471" s="139" t="str">
        <f t="shared" si="4"/>
        <v>Storage!P82:B78</v>
      </c>
      <c r="S471" s="7"/>
      <c r="T471" s="7"/>
      <c r="U471" s="7"/>
      <c r="V471" s="7"/>
      <c r="W471" s="7"/>
      <c r="X471" s="7"/>
      <c r="Y471" s="7"/>
      <c r="Z471" s="7"/>
      <c r="AA471" s="7"/>
      <c r="AB471" s="7"/>
    </row>
    <row r="472" spans="1:28" ht="15" x14ac:dyDescent="0.25">
      <c r="A472" s="17">
        <f t="shared" si="5"/>
        <v>1986</v>
      </c>
      <c r="B472" s="14" t="str">
        <f t="shared" si="8"/>
        <v>Jan</v>
      </c>
      <c r="C472" s="99">
        <f ca="1">HLOOKUP($O472,INDIRECT(R472),C$229,FALSE)*$T$231</f>
        <v>57809000000</v>
      </c>
      <c r="D472" s="99">
        <f ca="1">C472/$T$230</f>
        <v>177409.09709498397</v>
      </c>
      <c r="E472" s="99">
        <f ca="1">HLOOKUP($O472,INDIRECT(R472),E$229,FALSE)*$T$231</f>
        <v>69767000000</v>
      </c>
      <c r="F472" s="99">
        <f ca="1">E472/$T$230</f>
        <v>214106.8082309977</v>
      </c>
      <c r="G472" s="99">
        <f ca="1">HLOOKUP($O472,INDIRECT(R472),G$229,FALSE)</f>
        <v>1171056000</v>
      </c>
      <c r="H472" s="99">
        <f ca="1">G472/$T$230</f>
        <v>3593.8346556360348</v>
      </c>
      <c r="I472" s="95" t="str">
        <f t="shared" si="1"/>
        <v/>
      </c>
      <c r="J472" s="100">
        <f ca="1">IF(AND(I472="",NOT(K472="")),D472,"")</f>
        <v>177409.09709498397</v>
      </c>
      <c r="K472" s="97">
        <f t="shared" si="2"/>
        <v>31413</v>
      </c>
      <c r="N472" s="140">
        <f t="shared" si="11"/>
        <v>51915.630000000005</v>
      </c>
      <c r="O472" s="139" t="str">
        <f t="shared" si="3"/>
        <v>1986Jan</v>
      </c>
      <c r="P472" s="139">
        <f>MATCH(A472,Storage!A:A)-1</f>
        <v>83</v>
      </c>
      <c r="Q472" s="139">
        <f>MATCH(A472+1,Storage!A:A)-2</f>
        <v>87</v>
      </c>
      <c r="R472" s="139" t="str">
        <f t="shared" si="4"/>
        <v>Storage!P87:B83</v>
      </c>
      <c r="S472" s="7"/>
      <c r="T472" s="7"/>
      <c r="U472" s="7"/>
      <c r="V472" s="7"/>
      <c r="W472" s="7"/>
      <c r="X472" s="7"/>
      <c r="Y472" s="7"/>
      <c r="Z472" s="7"/>
      <c r="AA472" s="7"/>
      <c r="AB472" s="7"/>
    </row>
    <row r="473" spans="1:28" ht="15" x14ac:dyDescent="0.25">
      <c r="A473" s="17">
        <f t="shared" si="5"/>
        <v>1986</v>
      </c>
      <c r="B473" s="14" t="str">
        <f t="shared" si="8"/>
        <v>Feb</v>
      </c>
      <c r="C473" s="99">
        <f ca="1">HLOOKUP($O473,INDIRECT(R473),C$229,FALSE)*$T$231</f>
        <v>58230000000</v>
      </c>
      <c r="D473" s="99">
        <f ca="1">C473/$T$230</f>
        <v>178701.09712745275</v>
      </c>
      <c r="E473" s="99">
        <f ca="1">HLOOKUP($O473,INDIRECT(R473),E$229,FALSE)*$T$231</f>
        <v>69767000000</v>
      </c>
      <c r="F473" s="99">
        <f ca="1">E473/$T$230</f>
        <v>214106.8082309977</v>
      </c>
      <c r="G473" s="99">
        <f ca="1">HLOOKUP($O473,INDIRECT(R473),G$229,FALSE)</f>
        <v>1097534000</v>
      </c>
      <c r="H473" s="99">
        <f ca="1">G473/$T$230</f>
        <v>3368.2041891581953</v>
      </c>
      <c r="I473" s="95" t="str">
        <f t="shared" si="1"/>
        <v/>
      </c>
      <c r="J473" s="100">
        <f ca="1">IF(AND(I473="",NOT(K473="")),D473,"")</f>
        <v>178701.09712745275</v>
      </c>
      <c r="K473" s="97">
        <f t="shared" si="2"/>
        <v>31444</v>
      </c>
      <c r="N473" s="140">
        <f t="shared" si="11"/>
        <v>51915.630000000005</v>
      </c>
      <c r="O473" s="139" t="str">
        <f t="shared" si="3"/>
        <v>1986Feb</v>
      </c>
      <c r="P473" s="139">
        <f>MATCH(A473,Storage!A:A)-1</f>
        <v>83</v>
      </c>
      <c r="Q473" s="139">
        <f>MATCH(A473+1,Storage!A:A)-2</f>
        <v>87</v>
      </c>
      <c r="R473" s="139" t="str">
        <f t="shared" si="4"/>
        <v>Storage!P87:B83</v>
      </c>
      <c r="S473" s="7"/>
      <c r="T473" s="7"/>
      <c r="U473" s="7"/>
      <c r="V473" s="7"/>
      <c r="W473" s="7"/>
      <c r="X473" s="7"/>
      <c r="Y473" s="7"/>
      <c r="Z473" s="7"/>
      <c r="AA473" s="7"/>
      <c r="AB473" s="7"/>
    </row>
    <row r="474" spans="1:28" ht="15" x14ac:dyDescent="0.25">
      <c r="A474" s="17">
        <f t="shared" si="5"/>
        <v>1986</v>
      </c>
      <c r="B474" s="14" t="str">
        <f t="shared" si="8"/>
        <v>Mar</v>
      </c>
      <c r="C474" s="99">
        <f ca="1">HLOOKUP($O474,INDIRECT(R474),C$229,FALSE)*$T$231</f>
        <v>58724000000</v>
      </c>
      <c r="D474" s="99">
        <f ca="1">C474/$T$230</f>
        <v>180217.12566911447</v>
      </c>
      <c r="E474" s="99">
        <f ca="1">HLOOKUP($O474,INDIRECT(R474),E$229,FALSE)*$T$231</f>
        <v>69767000000</v>
      </c>
      <c r="F474" s="99">
        <f ca="1">E474/$T$230</f>
        <v>214106.8082309977</v>
      </c>
      <c r="G474" s="99">
        <f ca="1">HLOOKUP($O474,INDIRECT(R474),G$229,FALSE)</f>
        <v>1503896000</v>
      </c>
      <c r="H474" s="99">
        <f ca="1">G474/$T$230</f>
        <v>4615.2819022082722</v>
      </c>
      <c r="I474" s="95" t="str">
        <f t="shared" si="1"/>
        <v/>
      </c>
      <c r="J474" s="100">
        <f ca="1">IF(AND(I474="",NOT(K474="")),D474,"")</f>
        <v>180217.12566911447</v>
      </c>
      <c r="K474" s="97">
        <f t="shared" si="2"/>
        <v>31472</v>
      </c>
      <c r="N474" s="140">
        <f t="shared" si="11"/>
        <v>51915.630000000005</v>
      </c>
      <c r="O474" s="139" t="str">
        <f t="shared" si="3"/>
        <v>1986Mar</v>
      </c>
      <c r="P474" s="139">
        <f>MATCH(A474,Storage!A:A)-1</f>
        <v>83</v>
      </c>
      <c r="Q474" s="139">
        <f>MATCH(A474+1,Storage!A:A)-2</f>
        <v>87</v>
      </c>
      <c r="R474" s="139" t="str">
        <f t="shared" si="4"/>
        <v>Storage!P87:B83</v>
      </c>
      <c r="S474" s="7"/>
      <c r="T474" s="7"/>
      <c r="U474" s="7"/>
      <c r="V474" s="7"/>
      <c r="W474" s="7"/>
      <c r="X474" s="7"/>
      <c r="Y474" s="7"/>
      <c r="Z474" s="7"/>
      <c r="AA474" s="7"/>
      <c r="AB474" s="7"/>
    </row>
    <row r="475" spans="1:28" ht="15" x14ac:dyDescent="0.25">
      <c r="A475" s="17">
        <f t="shared" si="5"/>
        <v>1986</v>
      </c>
      <c r="B475" s="14" t="str">
        <f t="shared" si="8"/>
        <v>Apr</v>
      </c>
      <c r="C475" s="99">
        <f ca="1">HLOOKUP($O475,INDIRECT(R475),C$229,FALSE)*$T$231</f>
        <v>56012000000</v>
      </c>
      <c r="D475" s="99">
        <f ca="1">C475/$T$230</f>
        <v>171894.3131084129</v>
      </c>
      <c r="E475" s="99">
        <f ca="1">HLOOKUP($O475,INDIRECT(R475),E$229,FALSE)*$T$231</f>
        <v>69767000000</v>
      </c>
      <c r="F475" s="99">
        <f ca="1">E475/$T$230</f>
        <v>214106.8082309977</v>
      </c>
      <c r="G475" s="99">
        <f ca="1">HLOOKUP($O475,INDIRECT(R475),G$229,FALSE)</f>
        <v>2002915000</v>
      </c>
      <c r="H475" s="99">
        <f ca="1">G475/$T$230</f>
        <v>6146.713171097922</v>
      </c>
      <c r="I475" s="95" t="str">
        <f t="shared" si="1"/>
        <v/>
      </c>
      <c r="J475" s="100">
        <f ca="1">IF(AND(I475="",NOT(K475="")),D475,"")</f>
        <v>171894.3131084129</v>
      </c>
      <c r="K475" s="97">
        <f t="shared" si="2"/>
        <v>31503</v>
      </c>
      <c r="N475" s="140">
        <f t="shared" si="11"/>
        <v>51915.630000000005</v>
      </c>
      <c r="O475" s="139" t="str">
        <f t="shared" si="3"/>
        <v>1986Apr</v>
      </c>
      <c r="P475" s="139">
        <f>MATCH(A475,Storage!A:A)-1</f>
        <v>83</v>
      </c>
      <c r="Q475" s="139">
        <f>MATCH(A475+1,Storage!A:A)-2</f>
        <v>87</v>
      </c>
      <c r="R475" s="139" t="str">
        <f t="shared" si="4"/>
        <v>Storage!P87:B83</v>
      </c>
      <c r="S475" s="7"/>
      <c r="T475" s="7"/>
      <c r="U475" s="7"/>
      <c r="V475" s="7"/>
      <c r="W475" s="7"/>
      <c r="X475" s="7"/>
      <c r="Y475" s="7"/>
      <c r="Z475" s="7"/>
      <c r="AA475" s="7"/>
      <c r="AB475" s="7"/>
    </row>
    <row r="476" spans="1:28" ht="15" x14ac:dyDescent="0.25">
      <c r="A476" s="17">
        <f t="shared" si="5"/>
        <v>1986</v>
      </c>
      <c r="B476" s="14" t="str">
        <f t="shared" si="8"/>
        <v>May</v>
      </c>
      <c r="C476" s="99">
        <f ca="1">HLOOKUP($O476,INDIRECT(R476),C$229,FALSE)*$T$231</f>
        <v>51430000000</v>
      </c>
      <c r="D476" s="99">
        <f ca="1">C476/$T$230</f>
        <v>157832.68805194736</v>
      </c>
      <c r="E476" s="99">
        <f ca="1">HLOOKUP($O476,INDIRECT(R476),E$229,FALSE)*$T$231</f>
        <v>69767000000</v>
      </c>
      <c r="F476" s="99">
        <f ca="1">E476/$T$230</f>
        <v>214106.8082309977</v>
      </c>
      <c r="G476" s="99">
        <f ca="1">HLOOKUP($O476,INDIRECT(R476),G$229,FALSE)</f>
        <v>2941729000</v>
      </c>
      <c r="H476" s="99">
        <f ca="1">G476/$T$230</f>
        <v>9027.8241413643209</v>
      </c>
      <c r="I476" s="95" t="str">
        <f t="shared" si="1"/>
        <v/>
      </c>
      <c r="J476" s="100">
        <f ca="1">IF(AND(I476="",NOT(K476="")),D476,"")</f>
        <v>157832.68805194736</v>
      </c>
      <c r="K476" s="97">
        <f t="shared" si="2"/>
        <v>31533</v>
      </c>
      <c r="N476" s="140">
        <f t="shared" si="11"/>
        <v>51915.630000000005</v>
      </c>
      <c r="O476" s="139" t="str">
        <f t="shared" si="3"/>
        <v>1986May</v>
      </c>
      <c r="P476" s="139">
        <f>MATCH(A476,Storage!A:A)-1</f>
        <v>83</v>
      </c>
      <c r="Q476" s="139">
        <f>MATCH(A476+1,Storage!A:A)-2</f>
        <v>87</v>
      </c>
      <c r="R476" s="139" t="str">
        <f t="shared" si="4"/>
        <v>Storage!P87:B83</v>
      </c>
      <c r="S476" s="7"/>
      <c r="T476" s="7"/>
      <c r="U476" s="7"/>
      <c r="V476" s="7"/>
      <c r="W476" s="7"/>
      <c r="X476" s="7"/>
      <c r="Y476" s="7"/>
      <c r="Z476" s="7"/>
      <c r="AA476" s="7"/>
      <c r="AB476" s="7"/>
    </row>
    <row r="477" spans="1:28" ht="15" x14ac:dyDescent="0.25">
      <c r="A477" s="17">
        <f t="shared" si="5"/>
        <v>1986</v>
      </c>
      <c r="B477" s="14" t="str">
        <f t="shared" si="8"/>
        <v>Jun</v>
      </c>
      <c r="C477" s="99">
        <f ca="1">HLOOKUP($O477,INDIRECT(R477),C$229,FALSE)*$T$231</f>
        <v>60092000000</v>
      </c>
      <c r="D477" s="99">
        <f ca="1">C477/$T$230</f>
        <v>184415.35855371613</v>
      </c>
      <c r="E477" s="99">
        <f ca="1">HLOOKUP($O477,INDIRECT(R477),E$229,FALSE)*$T$231</f>
        <v>69767000000</v>
      </c>
      <c r="F477" s="99">
        <f ca="1">E477/$T$230</f>
        <v>214106.8082309977</v>
      </c>
      <c r="G477" s="99">
        <f ca="1">HLOOKUP($O477,INDIRECT(R477),G$229,FALSE)</f>
        <v>2675863000</v>
      </c>
      <c r="H477" s="99">
        <f ca="1">G477/$T$230</f>
        <v>8211.9123108836866</v>
      </c>
      <c r="I477" s="95" t="str">
        <f t="shared" si="1"/>
        <v/>
      </c>
      <c r="J477" s="100">
        <f ca="1">IF(AND(I477="",NOT(K477="")),D477,"")</f>
        <v>184415.35855371613</v>
      </c>
      <c r="K477" s="97">
        <f t="shared" si="2"/>
        <v>31564</v>
      </c>
      <c r="N477" s="140">
        <f t="shared" si="11"/>
        <v>51915.630000000005</v>
      </c>
      <c r="O477" s="139" t="str">
        <f t="shared" si="3"/>
        <v>1986Jun</v>
      </c>
      <c r="P477" s="139">
        <f>MATCH(A477,Storage!A:A)-1</f>
        <v>83</v>
      </c>
      <c r="Q477" s="139">
        <f>MATCH(A477+1,Storage!A:A)-2</f>
        <v>87</v>
      </c>
      <c r="R477" s="139" t="str">
        <f t="shared" si="4"/>
        <v>Storage!P87:B83</v>
      </c>
      <c r="S477" s="7"/>
      <c r="T477" s="7"/>
      <c r="U477" s="7"/>
      <c r="V477" s="7"/>
      <c r="W477" s="7"/>
      <c r="X477" s="7"/>
      <c r="Y477" s="7"/>
      <c r="Z477" s="7"/>
      <c r="AA477" s="7"/>
      <c r="AB477" s="7"/>
    </row>
    <row r="478" spans="1:28" ht="15" x14ac:dyDescent="0.25">
      <c r="A478" s="17">
        <f t="shared" si="5"/>
        <v>1986</v>
      </c>
      <c r="B478" s="14" t="str">
        <f t="shared" si="8"/>
        <v>Jul</v>
      </c>
      <c r="C478" s="99">
        <f ca="1">HLOOKUP($O478,INDIRECT(R478),C$229,FALSE)*$T$231</f>
        <v>60349000000</v>
      </c>
      <c r="D478" s="99">
        <f ca="1">C478/$T$230</f>
        <v>185204.06166142272</v>
      </c>
      <c r="E478" s="99">
        <f ca="1">HLOOKUP($O478,INDIRECT(R478),E$229,FALSE)*$T$231</f>
        <v>69649000000</v>
      </c>
      <c r="F478" s="99">
        <f ca="1">E478/$T$230</f>
        <v>213744.67995586392</v>
      </c>
      <c r="G478" s="99">
        <f ca="1">HLOOKUP($O478,INDIRECT(R478),G$229,FALSE)</f>
        <v>3267563000</v>
      </c>
      <c r="H478" s="99">
        <f ca="1">G478/$T$230</f>
        <v>10027.770788821414</v>
      </c>
      <c r="I478" s="95" t="str">
        <f t="shared" si="1"/>
        <v/>
      </c>
      <c r="J478" s="100">
        <f ca="1">IF(AND(I478="",NOT(K478="")),D478,"")</f>
        <v>185204.06166142272</v>
      </c>
      <c r="K478" s="97">
        <f t="shared" si="2"/>
        <v>31594</v>
      </c>
      <c r="N478" s="140">
        <f t="shared" si="11"/>
        <v>51915.630000000005</v>
      </c>
      <c r="O478" s="139" t="str">
        <f t="shared" si="3"/>
        <v>1986Jul</v>
      </c>
      <c r="P478" s="139">
        <f>MATCH(A478,Storage!A:A)-1</f>
        <v>83</v>
      </c>
      <c r="Q478" s="139">
        <f>MATCH(A478+1,Storage!A:A)-2</f>
        <v>87</v>
      </c>
      <c r="R478" s="139" t="str">
        <f t="shared" si="4"/>
        <v>Storage!P87:B83</v>
      </c>
      <c r="S478" s="7"/>
      <c r="T478" s="7"/>
      <c r="U478" s="7"/>
      <c r="V478" s="7"/>
      <c r="W478" s="7"/>
      <c r="X478" s="7"/>
      <c r="Y478" s="7"/>
      <c r="Z478" s="7"/>
      <c r="AA478" s="7"/>
      <c r="AB478" s="7"/>
    </row>
    <row r="479" spans="1:28" ht="15" x14ac:dyDescent="0.25">
      <c r="A479" s="17">
        <f t="shared" si="5"/>
        <v>1986</v>
      </c>
      <c r="B479" s="14" t="str">
        <f t="shared" si="8"/>
        <v>Aug</v>
      </c>
      <c r="C479" s="99">
        <f ca="1">HLOOKUP($O479,INDIRECT(R479),C$229,FALSE)*$T$231</f>
        <v>58593000000</v>
      </c>
      <c r="D479" s="99">
        <f ca="1">C479/$T$230</f>
        <v>179815.10190604223</v>
      </c>
      <c r="E479" s="99">
        <f ca="1">HLOOKUP($O479,INDIRECT(R479),E$229,FALSE)*$T$231</f>
        <v>69767000000</v>
      </c>
      <c r="F479" s="99">
        <f ca="1">E479/$T$230</f>
        <v>214106.8082309977</v>
      </c>
      <c r="G479" s="99">
        <f ca="1">HLOOKUP($O479,INDIRECT(R479),G$229,FALSE)</f>
        <v>2465165000</v>
      </c>
      <c r="H479" s="99">
        <f ca="1">G479/$T$230</f>
        <v>7565.3046556791523</v>
      </c>
      <c r="I479" s="95" t="str">
        <f t="shared" si="1"/>
        <v/>
      </c>
      <c r="J479" s="100">
        <f ca="1">IF(AND(I479="",NOT(K479="")),D479,"")</f>
        <v>179815.10190604223</v>
      </c>
      <c r="K479" s="97">
        <f t="shared" si="2"/>
        <v>31625</v>
      </c>
      <c r="N479" s="140">
        <f t="shared" si="11"/>
        <v>51915.630000000005</v>
      </c>
      <c r="O479" s="139" t="str">
        <f t="shared" si="3"/>
        <v>1986Aug</v>
      </c>
      <c r="P479" s="139">
        <f>MATCH(A479,Storage!A:A)-1</f>
        <v>83</v>
      </c>
      <c r="Q479" s="139">
        <f>MATCH(A479+1,Storage!A:A)-2</f>
        <v>87</v>
      </c>
      <c r="R479" s="139" t="str">
        <f t="shared" si="4"/>
        <v>Storage!P87:B83</v>
      </c>
      <c r="S479" s="7"/>
      <c r="T479" s="7"/>
      <c r="U479" s="7"/>
      <c r="V479" s="7"/>
      <c r="W479" s="7"/>
      <c r="X479" s="7"/>
      <c r="Y479" s="7"/>
      <c r="Z479" s="7"/>
      <c r="AA479" s="7"/>
      <c r="AB479" s="7"/>
    </row>
    <row r="480" spans="1:28" ht="15" x14ac:dyDescent="0.25">
      <c r="A480" s="17">
        <f t="shared" si="5"/>
        <v>1986</v>
      </c>
      <c r="B480" s="14" t="str">
        <f t="shared" si="8"/>
        <v>Sep</v>
      </c>
      <c r="C480" s="99">
        <f ca="1">HLOOKUP($O480,INDIRECT(R480),C$229,FALSE)*$T$231</f>
        <v>57529000000</v>
      </c>
      <c r="D480" s="99">
        <f ca="1">C480/$T$230</f>
        <v>176549.80966246314</v>
      </c>
      <c r="E480" s="99">
        <f ca="1">HLOOKUP($O480,INDIRECT(R480),E$229,FALSE)*$T$231</f>
        <v>69767000000</v>
      </c>
      <c r="F480" s="99">
        <f ca="1">E480/$T$230</f>
        <v>214106.8082309977</v>
      </c>
      <c r="G480" s="99">
        <f ca="1">HLOOKUP($O480,INDIRECT(R480),G$229,FALSE)</f>
        <v>2248296000</v>
      </c>
      <c r="H480" s="99">
        <f ca="1">G480/$T$230</f>
        <v>6899.7589192385967</v>
      </c>
      <c r="I480" s="95" t="str">
        <f t="shared" si="1"/>
        <v/>
      </c>
      <c r="J480" s="100">
        <f ca="1">IF(AND(I480="",NOT(K480="")),D480,"")</f>
        <v>176549.80966246314</v>
      </c>
      <c r="K480" s="97">
        <f t="shared" si="2"/>
        <v>31656</v>
      </c>
      <c r="N480" s="140">
        <f t="shared" si="11"/>
        <v>51915.630000000005</v>
      </c>
      <c r="O480" s="139" t="str">
        <f t="shared" si="3"/>
        <v>1986Sep</v>
      </c>
      <c r="P480" s="139">
        <f>MATCH(A480,Storage!A:A)-1</f>
        <v>83</v>
      </c>
      <c r="Q480" s="139">
        <f>MATCH(A480+1,Storage!A:A)-2</f>
        <v>87</v>
      </c>
      <c r="R480" s="139" t="str">
        <f t="shared" si="4"/>
        <v>Storage!P87:B83</v>
      </c>
      <c r="S480" s="7"/>
      <c r="T480" s="7"/>
      <c r="U480" s="7"/>
      <c r="V480" s="7"/>
      <c r="W480" s="7"/>
      <c r="X480" s="7"/>
      <c r="Y480" s="7"/>
      <c r="Z480" s="7"/>
      <c r="AA480" s="7"/>
      <c r="AB480" s="7"/>
    </row>
    <row r="481" spans="1:28" ht="15" x14ac:dyDescent="0.25">
      <c r="A481" s="17">
        <f t="shared" si="5"/>
        <v>1986</v>
      </c>
      <c r="B481" s="14" t="str">
        <f t="shared" si="8"/>
        <v>Oct</v>
      </c>
      <c r="C481" s="99">
        <f ca="1">HLOOKUP($O481,INDIRECT(R481),C$229,FALSE)*$T$231</f>
        <v>56848000000</v>
      </c>
      <c r="D481" s="99">
        <f ca="1">C481/$T$230</f>
        <v>174459.89987122503</v>
      </c>
      <c r="E481" s="99">
        <f ca="1">HLOOKUP($O481,INDIRECT(R481),E$229,FALSE)*$T$231</f>
        <v>69767000000</v>
      </c>
      <c r="F481" s="99">
        <f ca="1">E481/$T$230</f>
        <v>214106.8082309977</v>
      </c>
      <c r="G481" s="99">
        <f ca="1">HLOOKUP($O481,INDIRECT(R481),G$229,FALSE)</f>
        <v>1580062000</v>
      </c>
      <c r="H481" s="99">
        <f ca="1">G481/$T$230</f>
        <v>4849.0264971560573</v>
      </c>
      <c r="I481" s="95" t="str">
        <f t="shared" si="1"/>
        <v/>
      </c>
      <c r="J481" s="100">
        <f ca="1">IF(AND(I481="",NOT(K481="")),D481,"")</f>
        <v>174459.89987122503</v>
      </c>
      <c r="K481" s="97">
        <f t="shared" si="2"/>
        <v>31686</v>
      </c>
      <c r="N481" s="140">
        <f t="shared" si="11"/>
        <v>51915.630000000005</v>
      </c>
      <c r="O481" s="139" t="str">
        <f t="shared" si="3"/>
        <v>1986Oct</v>
      </c>
      <c r="P481" s="139">
        <f>MATCH(A481,Storage!A:A)-1</f>
        <v>83</v>
      </c>
      <c r="Q481" s="139">
        <f>MATCH(A481+1,Storage!A:A)-2</f>
        <v>87</v>
      </c>
      <c r="R481" s="139" t="str">
        <f t="shared" si="4"/>
        <v>Storage!P87:B83</v>
      </c>
      <c r="S481" s="7"/>
      <c r="T481" s="7"/>
      <c r="U481" s="7"/>
      <c r="V481" s="7"/>
      <c r="W481" s="7"/>
      <c r="X481" s="7"/>
      <c r="Y481" s="7"/>
      <c r="Z481" s="7"/>
      <c r="AA481" s="7"/>
      <c r="AB481" s="7"/>
    </row>
    <row r="482" spans="1:28" ht="15" x14ac:dyDescent="0.25">
      <c r="A482" s="17">
        <f t="shared" si="5"/>
        <v>1986</v>
      </c>
      <c r="B482" s="14" t="str">
        <f t="shared" si="8"/>
        <v>Nov</v>
      </c>
      <c r="C482" s="99">
        <f ca="1">HLOOKUP($O482,INDIRECT(R482),C$229,FALSE)*$T$231</f>
        <v>55882000000</v>
      </c>
      <c r="D482" s="99">
        <f ca="1">C482/$T$230</f>
        <v>171495.35822902824</v>
      </c>
      <c r="E482" s="99">
        <f ca="1">HLOOKUP($O482,INDIRECT(R482),E$229,FALSE)*$T$231</f>
        <v>69767000000</v>
      </c>
      <c r="F482" s="99">
        <f ca="1">E482/$T$230</f>
        <v>214106.8082309977</v>
      </c>
      <c r="G482" s="99">
        <f ca="1">HLOOKUP($O482,INDIRECT(R482),G$229,FALSE)</f>
        <v>1214025000</v>
      </c>
      <c r="H482" s="99">
        <f ca="1">G482/$T$230</f>
        <v>3725.7015188074156</v>
      </c>
      <c r="I482" s="95" t="str">
        <f t="shared" si="1"/>
        <v/>
      </c>
      <c r="J482" s="100">
        <f ca="1">IF(AND(I482="",NOT(K482="")),D482,"")</f>
        <v>171495.35822902824</v>
      </c>
      <c r="K482" s="97">
        <f t="shared" si="2"/>
        <v>31717</v>
      </c>
      <c r="N482" s="140">
        <f t="shared" si="11"/>
        <v>51915.630000000005</v>
      </c>
      <c r="O482" s="139" t="str">
        <f t="shared" si="3"/>
        <v>1986Nov</v>
      </c>
      <c r="P482" s="139">
        <f>MATCH(A482,Storage!A:A)-1</f>
        <v>83</v>
      </c>
      <c r="Q482" s="139">
        <f>MATCH(A482+1,Storage!A:A)-2</f>
        <v>87</v>
      </c>
      <c r="R482" s="139" t="str">
        <f t="shared" si="4"/>
        <v>Storage!P87:B83</v>
      </c>
      <c r="S482" s="7"/>
      <c r="T482" s="7"/>
      <c r="U482" s="7"/>
      <c r="V482" s="7"/>
      <c r="W482" s="7"/>
      <c r="X482" s="7"/>
      <c r="Y482" s="7"/>
      <c r="Z482" s="7"/>
      <c r="AA482" s="7"/>
      <c r="AB482" s="7"/>
    </row>
    <row r="483" spans="1:28" ht="15" x14ac:dyDescent="0.25">
      <c r="A483" s="17">
        <f t="shared" si="5"/>
        <v>1986</v>
      </c>
      <c r="B483" s="14" t="str">
        <f t="shared" si="8"/>
        <v>Dec</v>
      </c>
      <c r="C483" s="99">
        <f ca="1">HLOOKUP($O483,INDIRECT(R483),C$229,FALSE)*$T$231</f>
        <v>55146000000</v>
      </c>
      <c r="D483" s="99">
        <f ca="1">C483/$T$230</f>
        <v>169236.65983497354</v>
      </c>
      <c r="E483" s="99">
        <f ca="1">HLOOKUP($O483,INDIRECT(R483),E$229,FALSE)*$T$231</f>
        <v>69767000000</v>
      </c>
      <c r="F483" s="99">
        <f ca="1">E483/$T$230</f>
        <v>214106.8082309977</v>
      </c>
      <c r="G483" s="99">
        <f ca="1">HLOOKUP($O483,INDIRECT(R483),G$229,FALSE)</f>
        <v>1196692000</v>
      </c>
      <c r="H483" s="99">
        <f ca="1">G483/$T$230</f>
        <v>3672.5085578506901</v>
      </c>
      <c r="I483" s="95" t="str">
        <f t="shared" si="1"/>
        <v/>
      </c>
      <c r="J483" s="100">
        <f ca="1">IF(AND(I483="",NOT(K483="")),D483,"")</f>
        <v>169236.65983497354</v>
      </c>
      <c r="K483" s="97">
        <f t="shared" si="2"/>
        <v>31747</v>
      </c>
      <c r="N483" s="140">
        <f t="shared" si="11"/>
        <v>51915.630000000005</v>
      </c>
      <c r="O483" s="139" t="str">
        <f t="shared" si="3"/>
        <v>1986Dec</v>
      </c>
      <c r="P483" s="139">
        <f>MATCH(A483,Storage!A:A)-1</f>
        <v>83</v>
      </c>
      <c r="Q483" s="139">
        <f>MATCH(A483+1,Storage!A:A)-2</f>
        <v>87</v>
      </c>
      <c r="R483" s="139" t="str">
        <f t="shared" si="4"/>
        <v>Storage!P87:B83</v>
      </c>
      <c r="S483" s="7"/>
      <c r="T483" s="7"/>
      <c r="U483" s="7"/>
      <c r="V483" s="7"/>
      <c r="W483" s="7"/>
      <c r="X483" s="7"/>
      <c r="Y483" s="7"/>
      <c r="Z483" s="7"/>
      <c r="AA483" s="7"/>
      <c r="AB483" s="7"/>
    </row>
    <row r="484" spans="1:28" ht="15" x14ac:dyDescent="0.25">
      <c r="A484" s="17">
        <f t="shared" si="5"/>
        <v>1986</v>
      </c>
      <c r="B484" s="14" t="str">
        <f t="shared" si="8"/>
        <v>(YE)&amp; Min Sto</v>
      </c>
      <c r="C484" s="99">
        <f ca="1">HLOOKUP($O484,INDIRECT(R484),C$229,FALSE)*$T$231</f>
        <v>51430000000</v>
      </c>
      <c r="D484" s="99">
        <f ca="1">C484/$T$230</f>
        <v>157832.68805194736</v>
      </c>
      <c r="E484" s="99">
        <f ca="1">HLOOKUP($O484,INDIRECT(R484),E$229,FALSE)*$T$231</f>
        <v>69767000000</v>
      </c>
      <c r="F484" s="99">
        <f ca="1">E484/$T$230</f>
        <v>214106.8082309977</v>
      </c>
      <c r="G484" s="99">
        <f ca="1">HLOOKUP($O484,INDIRECT(R484),G$229,FALSE)</f>
        <v>23364796000</v>
      </c>
      <c r="H484" s="99">
        <f ca="1">G484/$T$230</f>
        <v>71703.841307901763</v>
      </c>
      <c r="I484" s="100">
        <f ca="1">IF(B483="Dec",H484,"")</f>
        <v>71703.841307901763</v>
      </c>
      <c r="J484" s="95" t="str">
        <f ca="1">IF(AND(I484="",NOT(K484="")),D484,"")</f>
        <v/>
      </c>
      <c r="K484" s="97">
        <f ca="1">IFERROR(IF(I484="", DATEVALUE(CONCATENATE(B484,"-",A484)),K483),"")</f>
        <v>31747</v>
      </c>
      <c r="N484" s="140">
        <f ca="1">IF(K484="","",$G$181)</f>
        <v>51915.630000000005</v>
      </c>
      <c r="O484" s="139" t="str">
        <f t="shared" si="3"/>
        <v>1986(YE)&amp; Min Sto</v>
      </c>
      <c r="P484" s="139">
        <f>MATCH(A484,Storage!A:A)-1</f>
        <v>83</v>
      </c>
      <c r="Q484" s="139">
        <f>MATCH(A484+1,Storage!A:A)-2</f>
        <v>87</v>
      </c>
      <c r="R484" s="139" t="str">
        <f t="shared" si="4"/>
        <v>Storage!P87:B83</v>
      </c>
      <c r="S484" s="7"/>
      <c r="T484" s="7"/>
      <c r="U484" s="7"/>
      <c r="V484" s="7"/>
      <c r="W484" s="7"/>
      <c r="X484" s="7"/>
      <c r="Y484" s="7"/>
      <c r="Z484" s="7"/>
      <c r="AA484" s="7"/>
      <c r="AB484" s="7"/>
    </row>
    <row r="485" spans="1:28" ht="15" x14ac:dyDescent="0.25">
      <c r="A485" s="17">
        <f t="shared" si="5"/>
        <v>1986</v>
      </c>
      <c r="B485" s="14" t="str">
        <f t="shared" si="8"/>
        <v>Avg</v>
      </c>
      <c r="C485" s="99">
        <f ca="1">HLOOKUP($O485,INDIRECT(R485),C$229,FALSE)*$T$231</f>
        <v>57220000000</v>
      </c>
      <c r="D485" s="99">
        <f ca="1">C485/$T$230</f>
        <v>175601.52460300268</v>
      </c>
      <c r="E485" s="99">
        <f ca="1">HLOOKUP($O485,INDIRECT(R485),E$229,FALSE)*$T$231</f>
        <v>0</v>
      </c>
      <c r="F485" s="99">
        <f ca="1">E485/$T$230</f>
        <v>0</v>
      </c>
      <c r="G485" s="99">
        <f ca="1">HLOOKUP($O485,INDIRECT(R485),G$229,FALSE)</f>
        <v>0</v>
      </c>
      <c r="H485" s="99">
        <f ca="1">G485/$T$230</f>
        <v>0</v>
      </c>
      <c r="I485" s="95" t="str">
        <f t="shared" si="1"/>
        <v/>
      </c>
      <c r="J485" s="95" t="str">
        <f t="shared" si="7"/>
        <v/>
      </c>
      <c r="K485" s="97" t="str">
        <f t="shared" si="2"/>
        <v/>
      </c>
      <c r="N485" s="140" t="str">
        <f t="shared" si="11"/>
        <v/>
      </c>
      <c r="O485" s="139" t="str">
        <f t="shared" si="3"/>
        <v>1986Avg</v>
      </c>
      <c r="P485" s="139">
        <f>MATCH(A485,Storage!A:A)-1</f>
        <v>83</v>
      </c>
      <c r="Q485" s="139">
        <f>MATCH(A485+1,Storage!A:A)-2</f>
        <v>87</v>
      </c>
      <c r="R485" s="139" t="str">
        <f t="shared" si="4"/>
        <v>Storage!P87:B83</v>
      </c>
      <c r="S485" s="7"/>
      <c r="T485" s="7"/>
      <c r="U485" s="7"/>
      <c r="V485" s="7"/>
      <c r="W485" s="7"/>
      <c r="X485" s="7"/>
      <c r="Y485" s="7"/>
      <c r="Z485" s="7"/>
      <c r="AA485" s="7"/>
      <c r="AB485" s="7"/>
    </row>
    <row r="486" spans="1:28" ht="15" x14ac:dyDescent="0.25">
      <c r="A486" s="17">
        <f t="shared" si="5"/>
        <v>1986</v>
      </c>
      <c r="B486" s="14" t="str">
        <f t="shared" si="8"/>
        <v>Max</v>
      </c>
      <c r="C486" s="99">
        <f ca="1">HLOOKUP($O486,INDIRECT(R486),C$229,FALSE)*$T$231</f>
        <v>60349000000</v>
      </c>
      <c r="D486" s="99">
        <f ca="1">C486/$T$230</f>
        <v>185204.06166142272</v>
      </c>
      <c r="E486" s="99">
        <f ca="1">HLOOKUP($O486,INDIRECT(R486),E$229,FALSE)*$T$231</f>
        <v>0</v>
      </c>
      <c r="F486" s="99">
        <f ca="1">E486/$T$230</f>
        <v>0</v>
      </c>
      <c r="G486" s="99">
        <f ca="1">HLOOKUP($O486,INDIRECT(R486),G$229,FALSE)</f>
        <v>3267563000</v>
      </c>
      <c r="H486" s="99">
        <f ca="1">G486/$T$230</f>
        <v>10027.770788821414</v>
      </c>
      <c r="I486" s="95" t="str">
        <f t="shared" si="1"/>
        <v/>
      </c>
      <c r="J486" s="95" t="str">
        <f t="shared" si="7"/>
        <v/>
      </c>
      <c r="K486" s="97" t="str">
        <f t="shared" si="2"/>
        <v/>
      </c>
      <c r="N486" s="140" t="str">
        <f t="shared" si="11"/>
        <v/>
      </c>
      <c r="O486" s="139" t="str">
        <f t="shared" si="3"/>
        <v>1986Max</v>
      </c>
      <c r="P486" s="139">
        <f>MATCH(A486,Storage!A:A)-1</f>
        <v>83</v>
      </c>
      <c r="Q486" s="139">
        <f>MATCH(A486+1,Storage!A:A)-2</f>
        <v>87</v>
      </c>
      <c r="R486" s="139" t="str">
        <f t="shared" si="4"/>
        <v>Storage!P87:B83</v>
      </c>
      <c r="S486" s="7"/>
      <c r="T486" s="7"/>
      <c r="U486" s="7"/>
      <c r="V486" s="7"/>
      <c r="W486" s="7"/>
      <c r="X486" s="7"/>
      <c r="Y486" s="7"/>
      <c r="Z486" s="7"/>
      <c r="AA486" s="7"/>
      <c r="AB486" s="7"/>
    </row>
    <row r="487" spans="1:28" ht="15" x14ac:dyDescent="0.25">
      <c r="A487" s="17">
        <f t="shared" si="5"/>
        <v>1987</v>
      </c>
      <c r="B487" s="14" t="str">
        <f t="shared" si="8"/>
        <v>Jan</v>
      </c>
      <c r="C487" s="99">
        <f ca="1">HLOOKUP($O487,INDIRECT(R487),C$229,FALSE)*$T$231</f>
        <v>52630000000</v>
      </c>
      <c r="D487" s="99">
        <f ca="1">C487/$T$230</f>
        <v>161515.34847703655</v>
      </c>
      <c r="E487" s="99">
        <f ca="1">HLOOKUP($O487,INDIRECT(R487),E$229,FALSE)*$T$231</f>
        <v>69767000000</v>
      </c>
      <c r="F487" s="99">
        <f ca="1">E487/$T$230</f>
        <v>214106.8082309977</v>
      </c>
      <c r="G487" s="99">
        <f ca="1">HLOOKUP($O487,INDIRECT(R487),G$229,FALSE)</f>
        <v>1204865000</v>
      </c>
      <c r="H487" s="99">
        <f ca="1">G487/$T$230</f>
        <v>3697.5905442292351</v>
      </c>
      <c r="I487" s="95" t="str">
        <f t="shared" ref="I487:I741" si="12">IF(B486="Dec",H487,"")</f>
        <v/>
      </c>
      <c r="J487" s="100">
        <f ca="1">IF(AND(I487="",NOT(K487="")),D487,"")</f>
        <v>161515.34847703655</v>
      </c>
      <c r="K487" s="97">
        <f t="shared" ref="K487:K741" si="13">IFERROR(IF(I487="", DATEVALUE(CONCATENATE(B487,"-",A487)),K486),"")</f>
        <v>31778</v>
      </c>
      <c r="N487" s="140">
        <f t="shared" si="11"/>
        <v>51915.630000000005</v>
      </c>
      <c r="O487" s="139" t="str">
        <f t="shared" ref="O487:O741" si="14">CONCATENATE(A487,B487)</f>
        <v>1987Jan</v>
      </c>
      <c r="P487" s="139">
        <f>MATCH(A487,Storage!A:A)-1</f>
        <v>88</v>
      </c>
      <c r="Q487" s="139">
        <f>MATCH(A487+1,Storage!A:A)-2</f>
        <v>92</v>
      </c>
      <c r="R487" s="139" t="str">
        <f t="shared" ref="R487:R741" si="15">CONCATENATE("Storage!",$Q$230,Q487,":",$P$230,P487)</f>
        <v>Storage!P92:B88</v>
      </c>
      <c r="S487" s="7"/>
      <c r="T487" s="7"/>
      <c r="U487" s="7"/>
      <c r="V487" s="7"/>
      <c r="W487" s="7"/>
      <c r="X487" s="7"/>
      <c r="Y487" s="7"/>
      <c r="Z487" s="7"/>
      <c r="AA487" s="7"/>
      <c r="AB487" s="7"/>
    </row>
    <row r="488" spans="1:28" ht="15" x14ac:dyDescent="0.25">
      <c r="A488" s="17">
        <f t="shared" ref="A488:A742" si="16">IF(B488="Jan",A487+1,A487)</f>
        <v>1987</v>
      </c>
      <c r="B488" s="14" t="str">
        <f t="shared" si="8"/>
        <v>Feb</v>
      </c>
      <c r="C488" s="99">
        <f ca="1">HLOOKUP($O488,INDIRECT(R488),C$229,FALSE)*$T$231</f>
        <v>51987000000</v>
      </c>
      <c r="D488" s="99">
        <f ca="1">C488/$T$230</f>
        <v>159542.05626592625</v>
      </c>
      <c r="E488" s="99">
        <f ca="1">HLOOKUP($O488,INDIRECT(R488),E$229,FALSE)*$T$231</f>
        <v>70623000000</v>
      </c>
      <c r="F488" s="99">
        <f ca="1">E488/$T$230</f>
        <v>216733.77266756131</v>
      </c>
      <c r="G488" s="99">
        <f ca="1">HLOOKUP($O488,INDIRECT(R488),G$229,FALSE)</f>
        <v>1087920000</v>
      </c>
      <c r="H488" s="99">
        <f ca="1">G488/$T$230</f>
        <v>3338.6999413858557</v>
      </c>
      <c r="I488" s="95" t="str">
        <f t="shared" si="12"/>
        <v/>
      </c>
      <c r="J488" s="100">
        <f ca="1">IF(AND(I488="",NOT(K488="")),D488,"")</f>
        <v>159542.05626592625</v>
      </c>
      <c r="K488" s="97">
        <f t="shared" si="13"/>
        <v>31809</v>
      </c>
      <c r="N488" s="140">
        <f t="shared" si="11"/>
        <v>51915.630000000005</v>
      </c>
      <c r="O488" s="139" t="str">
        <f t="shared" si="14"/>
        <v>1987Feb</v>
      </c>
      <c r="P488" s="139">
        <f>MATCH(A488,Storage!A:A)-1</f>
        <v>88</v>
      </c>
      <c r="Q488" s="139">
        <f>MATCH(A488+1,Storage!A:A)-2</f>
        <v>92</v>
      </c>
      <c r="R488" s="139" t="str">
        <f t="shared" si="15"/>
        <v>Storage!P92:B88</v>
      </c>
      <c r="S488" s="7"/>
      <c r="T488" s="7"/>
      <c r="U488" s="7"/>
      <c r="V488" s="7"/>
      <c r="W488" s="7"/>
      <c r="X488" s="7"/>
      <c r="Y488" s="7"/>
      <c r="Z488" s="7"/>
      <c r="AA488" s="7"/>
      <c r="AB488" s="7"/>
    </row>
    <row r="489" spans="1:28" ht="15" x14ac:dyDescent="0.25">
      <c r="A489" s="17">
        <f t="shared" si="16"/>
        <v>1987</v>
      </c>
      <c r="B489" s="14" t="str">
        <f t="shared" si="8"/>
        <v>Mar</v>
      </c>
      <c r="C489" s="99">
        <f ca="1">HLOOKUP($O489,INDIRECT(R489),C$229,FALSE)*$T$231</f>
        <v>50994000000</v>
      </c>
      <c r="D489" s="99">
        <f ca="1">C489/$T$230</f>
        <v>156494.65476416497</v>
      </c>
      <c r="E489" s="99">
        <f ca="1">HLOOKUP($O489,INDIRECT(R489),E$229,FALSE)*$T$231</f>
        <v>70623000000</v>
      </c>
      <c r="F489" s="99">
        <f ca="1">E489/$T$230</f>
        <v>216733.77266756131</v>
      </c>
      <c r="G489" s="99">
        <f ca="1">HLOOKUP($O489,INDIRECT(R489),G$229,FALSE)</f>
        <v>1195846000</v>
      </c>
      <c r="H489" s="99">
        <f ca="1">G489/$T$230</f>
        <v>3669.9122822510021</v>
      </c>
      <c r="I489" s="95" t="str">
        <f t="shared" si="12"/>
        <v/>
      </c>
      <c r="J489" s="100">
        <f ca="1">IF(AND(I489="",NOT(K489="")),D489,"")</f>
        <v>156494.65476416497</v>
      </c>
      <c r="K489" s="97">
        <f t="shared" si="13"/>
        <v>31837</v>
      </c>
      <c r="N489" s="140">
        <f t="shared" ref="N489:N552" si="17">IF(K489="","",$G$181)</f>
        <v>51915.630000000005</v>
      </c>
      <c r="O489" s="139" t="str">
        <f t="shared" si="14"/>
        <v>1987Mar</v>
      </c>
      <c r="P489" s="139">
        <f>MATCH(A489,Storage!A:A)-1</f>
        <v>88</v>
      </c>
      <c r="Q489" s="139">
        <f>MATCH(A489+1,Storage!A:A)-2</f>
        <v>92</v>
      </c>
      <c r="R489" s="139" t="str">
        <f t="shared" si="15"/>
        <v>Storage!P92:B88</v>
      </c>
      <c r="S489" s="7"/>
      <c r="T489" s="7"/>
      <c r="U489" s="7"/>
      <c r="V489" s="7"/>
      <c r="W489" s="7"/>
      <c r="X489" s="7"/>
      <c r="Y489" s="7"/>
      <c r="Z489" s="7"/>
      <c r="AA489" s="7"/>
      <c r="AB489" s="7"/>
    </row>
    <row r="490" spans="1:28" ht="15" x14ac:dyDescent="0.25">
      <c r="A490" s="17">
        <f t="shared" si="16"/>
        <v>1987</v>
      </c>
      <c r="B490" s="14" t="str">
        <f t="shared" si="8"/>
        <v>Apr</v>
      </c>
      <c r="C490" s="99">
        <f ca="1">HLOOKUP($O490,INDIRECT(R490),C$229,FALSE)*$T$231</f>
        <v>51664000000</v>
      </c>
      <c r="D490" s="99">
        <f ca="1">C490/$T$230</f>
        <v>158550.80683483975</v>
      </c>
      <c r="E490" s="99">
        <f ca="1">HLOOKUP($O490,INDIRECT(R490),E$229,FALSE)*$T$231</f>
        <v>70623000000</v>
      </c>
      <c r="F490" s="99">
        <f ca="1">E490/$T$230</f>
        <v>216733.77266756131</v>
      </c>
      <c r="G490" s="99">
        <f ca="1">HLOOKUP($O490,INDIRECT(R490),G$229,FALSE)</f>
        <v>1726254000</v>
      </c>
      <c r="H490" s="99">
        <f ca="1">G490/$T$230</f>
        <v>5297.6727412099226</v>
      </c>
      <c r="I490" s="95" t="str">
        <f t="shared" si="12"/>
        <v/>
      </c>
      <c r="J490" s="100">
        <f ca="1">IF(AND(I490="",NOT(K490="")),D490,"")</f>
        <v>158550.80683483975</v>
      </c>
      <c r="K490" s="97">
        <f t="shared" si="13"/>
        <v>31868</v>
      </c>
      <c r="N490" s="140">
        <f t="shared" si="17"/>
        <v>51915.630000000005</v>
      </c>
      <c r="O490" s="139" t="str">
        <f t="shared" si="14"/>
        <v>1987Apr</v>
      </c>
      <c r="P490" s="139">
        <f>MATCH(A490,Storage!A:A)-1</f>
        <v>88</v>
      </c>
      <c r="Q490" s="139">
        <f>MATCH(A490+1,Storage!A:A)-2</f>
        <v>92</v>
      </c>
      <c r="R490" s="139" t="str">
        <f t="shared" si="15"/>
        <v>Storage!P92:B88</v>
      </c>
      <c r="S490" s="7"/>
      <c r="T490" s="7"/>
      <c r="U490" s="7"/>
      <c r="V490" s="7"/>
      <c r="W490" s="7"/>
      <c r="X490" s="7"/>
      <c r="Y490" s="7"/>
      <c r="Z490" s="7"/>
      <c r="AA490" s="7"/>
      <c r="AB490" s="7"/>
    </row>
    <row r="491" spans="1:28" ht="15" x14ac:dyDescent="0.25">
      <c r="A491" s="17">
        <f t="shared" si="16"/>
        <v>1987</v>
      </c>
      <c r="B491" s="14" t="str">
        <f t="shared" si="8"/>
        <v>May</v>
      </c>
      <c r="C491" s="99">
        <f ca="1">HLOOKUP($O491,INDIRECT(R491),C$229,FALSE)*$T$231</f>
        <v>57990000000</v>
      </c>
      <c r="D491" s="99">
        <f ca="1">C491/$T$230</f>
        <v>177964.5650424349</v>
      </c>
      <c r="E491" s="99">
        <f ca="1">HLOOKUP($O491,INDIRECT(R491),E$229,FALSE)*$T$231</f>
        <v>70623000000</v>
      </c>
      <c r="F491" s="99">
        <f ca="1">E491/$T$230</f>
        <v>216733.77266756131</v>
      </c>
      <c r="G491" s="99">
        <f ca="1">HLOOKUP($O491,INDIRECT(R491),G$229,FALSE)</f>
        <v>2059535000</v>
      </c>
      <c r="H491" s="99">
        <f ca="1">G491/$T$230</f>
        <v>6320.4733654883803</v>
      </c>
      <c r="I491" s="95" t="str">
        <f t="shared" si="12"/>
        <v/>
      </c>
      <c r="J491" s="100">
        <f ca="1">IF(AND(I491="",NOT(K491="")),D491,"")</f>
        <v>177964.5650424349</v>
      </c>
      <c r="K491" s="97">
        <f t="shared" si="13"/>
        <v>31898</v>
      </c>
      <c r="N491" s="140">
        <f t="shared" si="17"/>
        <v>51915.630000000005</v>
      </c>
      <c r="O491" s="139" t="str">
        <f t="shared" si="14"/>
        <v>1987May</v>
      </c>
      <c r="P491" s="139">
        <f>MATCH(A491,Storage!A:A)-1</f>
        <v>88</v>
      </c>
      <c r="Q491" s="139">
        <f>MATCH(A491+1,Storage!A:A)-2</f>
        <v>92</v>
      </c>
      <c r="R491" s="139" t="str">
        <f t="shared" si="15"/>
        <v>Storage!P92:B88</v>
      </c>
      <c r="S491" s="7"/>
      <c r="T491" s="7"/>
      <c r="U491" s="7"/>
      <c r="V491" s="7"/>
      <c r="W491" s="7"/>
      <c r="X491" s="7"/>
      <c r="Y491" s="7"/>
      <c r="Z491" s="7"/>
      <c r="AA491" s="7"/>
      <c r="AB491" s="7"/>
    </row>
    <row r="492" spans="1:28" ht="15" x14ac:dyDescent="0.25">
      <c r="A492" s="17">
        <f t="shared" si="16"/>
        <v>1987</v>
      </c>
      <c r="B492" s="14" t="str">
        <f t="shared" si="8"/>
        <v>Jun</v>
      </c>
      <c r="C492" s="99">
        <f ca="1">HLOOKUP($O492,INDIRECT(R492),C$229,FALSE)*$T$231</f>
        <v>59468000000</v>
      </c>
      <c r="D492" s="99">
        <f ca="1">C492/$T$230</f>
        <v>182500.37513266975</v>
      </c>
      <c r="E492" s="99">
        <f ca="1">HLOOKUP($O492,INDIRECT(R492),E$229,FALSE)*$T$231</f>
        <v>70623000000</v>
      </c>
      <c r="F492" s="99">
        <f ca="1">E492/$T$230</f>
        <v>216733.77266756131</v>
      </c>
      <c r="G492" s="99">
        <f ca="1">HLOOKUP($O492,INDIRECT(R492),G$229,FALSE)</f>
        <v>2898945000</v>
      </c>
      <c r="H492" s="99">
        <f ca="1">G492/$T$230</f>
        <v>8896.525021675141</v>
      </c>
      <c r="I492" s="95" t="str">
        <f t="shared" si="12"/>
        <v/>
      </c>
      <c r="J492" s="100">
        <f ca="1">IF(AND(I492="",NOT(K492="")),D492,"")</f>
        <v>182500.37513266975</v>
      </c>
      <c r="K492" s="97">
        <f t="shared" si="13"/>
        <v>31929</v>
      </c>
      <c r="N492" s="140">
        <f t="shared" si="17"/>
        <v>51915.630000000005</v>
      </c>
      <c r="O492" s="139" t="str">
        <f t="shared" si="14"/>
        <v>1987Jun</v>
      </c>
      <c r="P492" s="139">
        <f>MATCH(A492,Storage!A:A)-1</f>
        <v>88</v>
      </c>
      <c r="Q492" s="139">
        <f>MATCH(A492+1,Storage!A:A)-2</f>
        <v>92</v>
      </c>
      <c r="R492" s="139" t="str">
        <f t="shared" si="15"/>
        <v>Storage!P92:B88</v>
      </c>
      <c r="S492" s="7"/>
      <c r="T492" s="7"/>
      <c r="U492" s="7"/>
      <c r="V492" s="7"/>
      <c r="W492" s="7"/>
      <c r="X492" s="7"/>
      <c r="Y492" s="7"/>
      <c r="Z492" s="7"/>
      <c r="AA492" s="7"/>
      <c r="AB492" s="7"/>
    </row>
    <row r="493" spans="1:28" ht="15" x14ac:dyDescent="0.25">
      <c r="A493" s="17">
        <f t="shared" si="16"/>
        <v>1987</v>
      </c>
      <c r="B493" s="14" t="str">
        <f t="shared" si="8"/>
        <v>Jul</v>
      </c>
      <c r="C493" s="99">
        <f ca="1">HLOOKUP($O493,INDIRECT(R493),C$229,FALSE)*$T$231</f>
        <v>58001000000</v>
      </c>
      <c r="D493" s="99">
        <f ca="1">C493/$T$230</f>
        <v>177998.32276299823</v>
      </c>
      <c r="E493" s="99">
        <f ca="1">HLOOKUP($O493,INDIRECT(R493),E$229,FALSE)*$T$231</f>
        <v>70623000000</v>
      </c>
      <c r="F493" s="99">
        <f ca="1">E493/$T$230</f>
        <v>216733.77266756131</v>
      </c>
      <c r="G493" s="99">
        <f ca="1">HLOOKUP($O493,INDIRECT(R493),G$229,FALSE)</f>
        <v>3476175000</v>
      </c>
      <c r="H493" s="99">
        <f ca="1">G493/$T$230</f>
        <v>10667.976752653667</v>
      </c>
      <c r="I493" s="95" t="str">
        <f t="shared" si="12"/>
        <v/>
      </c>
      <c r="J493" s="100">
        <f ca="1">IF(AND(I493="",NOT(K493="")),D493,"")</f>
        <v>177998.32276299823</v>
      </c>
      <c r="K493" s="97">
        <f t="shared" si="13"/>
        <v>31959</v>
      </c>
      <c r="N493" s="140">
        <f t="shared" si="17"/>
        <v>51915.630000000005</v>
      </c>
      <c r="O493" s="139" t="str">
        <f t="shared" si="14"/>
        <v>1987Jul</v>
      </c>
      <c r="P493" s="139">
        <f>MATCH(A493,Storage!A:A)-1</f>
        <v>88</v>
      </c>
      <c r="Q493" s="139">
        <f>MATCH(A493+1,Storage!A:A)-2</f>
        <v>92</v>
      </c>
      <c r="R493" s="139" t="str">
        <f t="shared" si="15"/>
        <v>Storage!P92:B88</v>
      </c>
      <c r="S493" s="7"/>
      <c r="T493" s="7"/>
      <c r="U493" s="7"/>
      <c r="V493" s="7"/>
      <c r="W493" s="7"/>
      <c r="X493" s="7"/>
      <c r="Y493" s="7"/>
      <c r="Z493" s="7"/>
      <c r="AA493" s="7"/>
      <c r="AB493" s="7"/>
    </row>
    <row r="494" spans="1:28" ht="15" x14ac:dyDescent="0.25">
      <c r="A494" s="17">
        <f t="shared" si="16"/>
        <v>1987</v>
      </c>
      <c r="B494" s="14" t="str">
        <f t="shared" si="8"/>
        <v>Aug</v>
      </c>
      <c r="C494" s="99">
        <f ca="1">HLOOKUP($O494,INDIRECT(R494),C$229,FALSE)*$T$231</f>
        <v>56218000000</v>
      </c>
      <c r="D494" s="99">
        <f ca="1">C494/$T$230</f>
        <v>172526.50314805322</v>
      </c>
      <c r="E494" s="99">
        <f ca="1">HLOOKUP($O494,INDIRECT(R494),E$229,FALSE)*$T$231</f>
        <v>70623000000</v>
      </c>
      <c r="F494" s="99">
        <f ca="1">E494/$T$230</f>
        <v>216733.77266756131</v>
      </c>
      <c r="G494" s="99">
        <f ca="1">HLOOKUP($O494,INDIRECT(R494),G$229,FALSE)</f>
        <v>2824100000</v>
      </c>
      <c r="H494" s="99">
        <f ca="1">G494/$T$230</f>
        <v>8666.8344220786421</v>
      </c>
      <c r="I494" s="95" t="str">
        <f t="shared" si="12"/>
        <v/>
      </c>
      <c r="J494" s="100">
        <f ca="1">IF(AND(I494="",NOT(K494="")),D494,"")</f>
        <v>172526.50314805322</v>
      </c>
      <c r="K494" s="97">
        <f t="shared" si="13"/>
        <v>31990</v>
      </c>
      <c r="N494" s="140">
        <f t="shared" si="17"/>
        <v>51915.630000000005</v>
      </c>
      <c r="O494" s="139" t="str">
        <f t="shared" si="14"/>
        <v>1987Aug</v>
      </c>
      <c r="P494" s="139">
        <f>MATCH(A494,Storage!A:A)-1</f>
        <v>88</v>
      </c>
      <c r="Q494" s="139">
        <f>MATCH(A494+1,Storage!A:A)-2</f>
        <v>92</v>
      </c>
      <c r="R494" s="139" t="str">
        <f t="shared" si="15"/>
        <v>Storage!P92:B88</v>
      </c>
      <c r="S494" s="7"/>
      <c r="T494" s="7"/>
      <c r="U494" s="7"/>
      <c r="V494" s="7"/>
      <c r="W494" s="7"/>
      <c r="X494" s="7"/>
      <c r="Y494" s="7"/>
      <c r="Z494" s="7"/>
      <c r="AA494" s="7"/>
      <c r="AB494" s="7"/>
    </row>
    <row r="495" spans="1:28" ht="15" x14ac:dyDescent="0.25">
      <c r="A495" s="17">
        <f t="shared" si="16"/>
        <v>1987</v>
      </c>
      <c r="B495" s="14" t="str">
        <f t="shared" si="8"/>
        <v>Sep</v>
      </c>
      <c r="C495" s="99">
        <f ca="1">HLOOKUP($O495,INDIRECT(R495),C$229,FALSE)*$T$231</f>
        <v>54564000000</v>
      </c>
      <c r="D495" s="99">
        <f ca="1">C495/$T$230</f>
        <v>167450.5695288053</v>
      </c>
      <c r="E495" s="99">
        <f ca="1">HLOOKUP($O495,INDIRECT(R495),E$229,FALSE)*$T$231</f>
        <v>70623000000</v>
      </c>
      <c r="F495" s="99">
        <f ca="1">E495/$T$230</f>
        <v>216733.77266756131</v>
      </c>
      <c r="G495" s="99">
        <f ca="1">HLOOKUP($O495,INDIRECT(R495),G$229,FALSE)</f>
        <v>2250558000</v>
      </c>
      <c r="H495" s="99">
        <f ca="1">G495/$T$230</f>
        <v>6906.7007341398903</v>
      </c>
      <c r="I495" s="95" t="str">
        <f t="shared" si="12"/>
        <v/>
      </c>
      <c r="J495" s="100">
        <f ca="1">IF(AND(I495="",NOT(K495="")),D495,"")</f>
        <v>167450.5695288053</v>
      </c>
      <c r="K495" s="97">
        <f t="shared" si="13"/>
        <v>32021</v>
      </c>
      <c r="N495" s="140">
        <f t="shared" si="17"/>
        <v>51915.630000000005</v>
      </c>
      <c r="O495" s="139" t="str">
        <f t="shared" si="14"/>
        <v>1987Sep</v>
      </c>
      <c r="P495" s="139">
        <f>MATCH(A495,Storage!A:A)-1</f>
        <v>88</v>
      </c>
      <c r="Q495" s="139">
        <f>MATCH(A495+1,Storage!A:A)-2</f>
        <v>92</v>
      </c>
      <c r="R495" s="139" t="str">
        <f t="shared" si="15"/>
        <v>Storage!P92:B88</v>
      </c>
      <c r="S495" s="7"/>
      <c r="T495" s="7"/>
      <c r="U495" s="7"/>
      <c r="V495" s="7"/>
      <c r="W495" s="7"/>
      <c r="X495" s="7"/>
      <c r="Y495" s="7"/>
      <c r="Z495" s="7"/>
      <c r="AA495" s="7"/>
      <c r="AB495" s="7"/>
    </row>
    <row r="496" spans="1:28" ht="15" x14ac:dyDescent="0.25">
      <c r="A496" s="17">
        <f t="shared" si="16"/>
        <v>1987</v>
      </c>
      <c r="B496" s="14" t="str">
        <f t="shared" si="8"/>
        <v>Oct</v>
      </c>
      <c r="C496" s="99">
        <f ca="1">HLOOKUP($O496,INDIRECT(R496),C$229,FALSE)*$T$231</f>
        <v>54595000000</v>
      </c>
      <c r="D496" s="99">
        <f ca="1">C496/$T$230</f>
        <v>167545.70492312009</v>
      </c>
      <c r="E496" s="99">
        <f ca="1">HLOOKUP($O496,INDIRECT(R496),E$229,FALSE)*$T$231</f>
        <v>70623000000</v>
      </c>
      <c r="F496" s="99">
        <f ca="1">E496/$T$230</f>
        <v>216733.77266756131</v>
      </c>
      <c r="G496" s="99">
        <f ca="1">HLOOKUP($O496,INDIRECT(R496),G$229,FALSE)</f>
        <v>1808375000</v>
      </c>
      <c r="H496" s="99">
        <f ca="1">G496/$T$230</f>
        <v>5549.6925385172135</v>
      </c>
      <c r="I496" s="95" t="str">
        <f t="shared" si="12"/>
        <v/>
      </c>
      <c r="J496" s="100">
        <f ca="1">IF(AND(I496="",NOT(K496="")),D496,"")</f>
        <v>167545.70492312009</v>
      </c>
      <c r="K496" s="97">
        <f t="shared" si="13"/>
        <v>32051</v>
      </c>
      <c r="N496" s="140">
        <f t="shared" si="17"/>
        <v>51915.630000000005</v>
      </c>
      <c r="O496" s="139" t="str">
        <f t="shared" si="14"/>
        <v>1987Oct</v>
      </c>
      <c r="P496" s="139">
        <f>MATCH(A496,Storage!A:A)-1</f>
        <v>88</v>
      </c>
      <c r="Q496" s="139">
        <f>MATCH(A496+1,Storage!A:A)-2</f>
        <v>92</v>
      </c>
      <c r="R496" s="139" t="str">
        <f t="shared" si="15"/>
        <v>Storage!P92:B88</v>
      </c>
      <c r="S496" s="7"/>
      <c r="T496" s="7"/>
      <c r="U496" s="7"/>
      <c r="V496" s="7"/>
      <c r="W496" s="7"/>
      <c r="X496" s="7"/>
      <c r="Y496" s="7"/>
      <c r="Z496" s="7"/>
      <c r="AA496" s="7"/>
      <c r="AB496" s="7"/>
    </row>
    <row r="497" spans="1:28" ht="15" x14ac:dyDescent="0.25">
      <c r="A497" s="17">
        <f t="shared" si="16"/>
        <v>1987</v>
      </c>
      <c r="B497" s="14" t="str">
        <f t="shared" si="8"/>
        <v>Nov</v>
      </c>
      <c r="C497" s="99">
        <f ca="1">HLOOKUP($O497,INDIRECT(R497),C$229,FALSE)*$T$231</f>
        <v>53358000000</v>
      </c>
      <c r="D497" s="99">
        <f ca="1">C497/$T$230</f>
        <v>163749.49580159064</v>
      </c>
      <c r="E497" s="99">
        <f ca="1">HLOOKUP($O497,INDIRECT(R497),E$229,FALSE)*$T$231</f>
        <v>70623000000</v>
      </c>
      <c r="F497" s="99">
        <f ca="1">E497/$T$230</f>
        <v>216733.77266756131</v>
      </c>
      <c r="G497" s="99">
        <f ca="1">HLOOKUP($O497,INDIRECT(R497),G$229,FALSE)</f>
        <v>1252533000</v>
      </c>
      <c r="H497" s="99">
        <f ca="1">G497/$T$230</f>
        <v>3843.8780918485277</v>
      </c>
      <c r="I497" s="95" t="str">
        <f t="shared" si="12"/>
        <v/>
      </c>
      <c r="J497" s="100">
        <f ca="1">IF(AND(I497="",NOT(K497="")),D497,"")</f>
        <v>163749.49580159064</v>
      </c>
      <c r="K497" s="97">
        <f t="shared" si="13"/>
        <v>32082</v>
      </c>
      <c r="N497" s="140">
        <f t="shared" si="17"/>
        <v>51915.630000000005</v>
      </c>
      <c r="O497" s="139" t="str">
        <f t="shared" si="14"/>
        <v>1987Nov</v>
      </c>
      <c r="P497" s="139">
        <f>MATCH(A497,Storage!A:A)-1</f>
        <v>88</v>
      </c>
      <c r="Q497" s="139">
        <f>MATCH(A497+1,Storage!A:A)-2</f>
        <v>92</v>
      </c>
      <c r="R497" s="139" t="str">
        <f t="shared" si="15"/>
        <v>Storage!P92:B88</v>
      </c>
      <c r="S497" s="7"/>
      <c r="T497" s="7"/>
      <c r="U497" s="7"/>
      <c r="V497" s="7"/>
      <c r="W497" s="7"/>
      <c r="X497" s="7"/>
      <c r="Y497" s="7"/>
      <c r="Z497" s="7"/>
      <c r="AA497" s="7"/>
      <c r="AB497" s="7"/>
    </row>
    <row r="498" spans="1:28" ht="15" x14ac:dyDescent="0.25">
      <c r="A498" s="17">
        <f t="shared" si="16"/>
        <v>1987</v>
      </c>
      <c r="B498" s="14" t="str">
        <f t="shared" si="8"/>
        <v>Dec</v>
      </c>
      <c r="C498" s="99">
        <f ca="1">HLOOKUP($O498,INDIRECT(R498),C$229,FALSE)*$T$231</f>
        <v>52296000000</v>
      </c>
      <c r="D498" s="99">
        <f ca="1">C498/$T$230</f>
        <v>160490.34132538672</v>
      </c>
      <c r="E498" s="99">
        <f ca="1">HLOOKUP($O498,INDIRECT(R498),E$229,FALSE)*$T$231</f>
        <v>70623000000</v>
      </c>
      <c r="F498" s="99">
        <f ca="1">E498/$T$230</f>
        <v>216733.77266756131</v>
      </c>
      <c r="G498" s="99">
        <f ca="1">HLOOKUP($O498,INDIRECT(R498),G$229,FALSE)</f>
        <v>1190478000</v>
      </c>
      <c r="H498" s="99">
        <f ca="1">G498/$T$230</f>
        <v>3653.438514616103</v>
      </c>
      <c r="I498" s="95" t="str">
        <f t="shared" si="12"/>
        <v/>
      </c>
      <c r="J498" s="100">
        <f ca="1">IF(AND(I498="",NOT(K498="")),D498,"")</f>
        <v>160490.34132538672</v>
      </c>
      <c r="K498" s="97">
        <f t="shared" si="13"/>
        <v>32112</v>
      </c>
      <c r="N498" s="140">
        <f t="shared" si="17"/>
        <v>51915.630000000005</v>
      </c>
      <c r="O498" s="139" t="str">
        <f t="shared" si="14"/>
        <v>1987Dec</v>
      </c>
      <c r="P498" s="139">
        <f>MATCH(A498,Storage!A:A)-1</f>
        <v>88</v>
      </c>
      <c r="Q498" s="139">
        <f>MATCH(A498+1,Storage!A:A)-2</f>
        <v>92</v>
      </c>
      <c r="R498" s="139" t="str">
        <f t="shared" si="15"/>
        <v>Storage!P92:B88</v>
      </c>
      <c r="S498" s="7"/>
      <c r="T498" s="7"/>
      <c r="U498" s="7"/>
      <c r="V498" s="7"/>
      <c r="W498" s="7"/>
      <c r="X498" s="7"/>
      <c r="Y498" s="7"/>
      <c r="Z498" s="7"/>
      <c r="AA498" s="7"/>
      <c r="AB498" s="7"/>
    </row>
    <row r="499" spans="1:28" ht="15" x14ac:dyDescent="0.25">
      <c r="A499" s="17">
        <f t="shared" si="16"/>
        <v>1987</v>
      </c>
      <c r="B499" s="14" t="str">
        <f t="shared" si="8"/>
        <v>(YE)&amp; Min Sto</v>
      </c>
      <c r="C499" s="99">
        <f ca="1">HLOOKUP($O499,INDIRECT(R499),C$229,FALSE)*$T$231</f>
        <v>50994000000</v>
      </c>
      <c r="D499" s="99">
        <f ca="1">C499/$T$230</f>
        <v>156494.65476416497</v>
      </c>
      <c r="E499" s="99">
        <f ca="1">HLOOKUP($O499,INDIRECT(R499),E$229,FALSE)*$T$231</f>
        <v>70623000000</v>
      </c>
      <c r="F499" s="99">
        <f ca="1">E499/$T$230</f>
        <v>216733.77266756131</v>
      </c>
      <c r="G499" s="99">
        <f ca="1">HLOOKUP($O499,INDIRECT(R499),G$229,FALSE)</f>
        <v>22975584000</v>
      </c>
      <c r="H499" s="99">
        <f ca="1">G499/$T$230</f>
        <v>70509.394950093585</v>
      </c>
      <c r="I499" s="100">
        <f ca="1">IF(B498="Dec",H499,"")</f>
        <v>70509.394950093585</v>
      </c>
      <c r="J499" s="95" t="str">
        <f ca="1">IF(AND(I499="",NOT(K499="")),D499,"")</f>
        <v/>
      </c>
      <c r="K499" s="97">
        <f ca="1">IFERROR(IF(I499="", DATEVALUE(CONCATENATE(B499,"-",A499)),K498),"")</f>
        <v>32112</v>
      </c>
      <c r="N499" s="140">
        <f ca="1">IF(K499="","",$G$181)</f>
        <v>51915.630000000005</v>
      </c>
      <c r="O499" s="139" t="str">
        <f t="shared" si="14"/>
        <v>1987(YE)&amp; Min Sto</v>
      </c>
      <c r="P499" s="139">
        <f>MATCH(A499,Storage!A:A)-1</f>
        <v>88</v>
      </c>
      <c r="Q499" s="139">
        <f>MATCH(A499+1,Storage!A:A)-2</f>
        <v>92</v>
      </c>
      <c r="R499" s="139" t="str">
        <f t="shared" si="15"/>
        <v>Storage!P92:B88</v>
      </c>
      <c r="S499" s="7"/>
      <c r="T499" s="7"/>
      <c r="U499" s="7"/>
      <c r="V499" s="7"/>
      <c r="W499" s="7"/>
      <c r="X499" s="7"/>
      <c r="Y499" s="7"/>
      <c r="Z499" s="7"/>
      <c r="AA499" s="7"/>
      <c r="AB499" s="7"/>
    </row>
    <row r="500" spans="1:28" ht="15" x14ac:dyDescent="0.25">
      <c r="A500" s="17">
        <f t="shared" si="16"/>
        <v>1987</v>
      </c>
      <c r="B500" s="14" t="str">
        <f t="shared" si="8"/>
        <v>Avg</v>
      </c>
      <c r="C500" s="99">
        <f ca="1">HLOOKUP($O500,INDIRECT(R500),C$229,FALSE)*$T$231</f>
        <v>54480000000</v>
      </c>
      <c r="D500" s="99">
        <f ca="1">C500/$T$230</f>
        <v>167192.78329904904</v>
      </c>
      <c r="E500" s="99">
        <f ca="1">HLOOKUP($O500,INDIRECT(R500),E$229,FALSE)*$T$231</f>
        <v>0</v>
      </c>
      <c r="F500" s="99">
        <f ca="1">E500/$T$230</f>
        <v>0</v>
      </c>
      <c r="G500" s="99">
        <f ca="1">HLOOKUP($O500,INDIRECT(R500),G$229,FALSE)</f>
        <v>0</v>
      </c>
      <c r="H500" s="99">
        <f ca="1">G500/$T$230</f>
        <v>0</v>
      </c>
      <c r="I500" s="95" t="str">
        <f t="shared" si="12"/>
        <v/>
      </c>
      <c r="J500" s="95" t="str">
        <f t="shared" ref="J487:J741" si="18">IF(AND(I500="",NOT(K500="")),D500,"")</f>
        <v/>
      </c>
      <c r="K500" s="97" t="str">
        <f t="shared" si="13"/>
        <v/>
      </c>
      <c r="N500" s="140" t="str">
        <f t="shared" si="17"/>
        <v/>
      </c>
      <c r="O500" s="139" t="str">
        <f t="shared" si="14"/>
        <v>1987Avg</v>
      </c>
      <c r="P500" s="139">
        <f>MATCH(A500,Storage!A:A)-1</f>
        <v>88</v>
      </c>
      <c r="Q500" s="139">
        <f>MATCH(A500+1,Storage!A:A)-2</f>
        <v>92</v>
      </c>
      <c r="R500" s="139" t="str">
        <f t="shared" si="15"/>
        <v>Storage!P92:B88</v>
      </c>
      <c r="S500" s="7"/>
      <c r="T500" s="7"/>
      <c r="U500" s="7"/>
      <c r="V500" s="7"/>
      <c r="W500" s="7"/>
      <c r="X500" s="7"/>
      <c r="Y500" s="7"/>
      <c r="Z500" s="7"/>
      <c r="AA500" s="7"/>
      <c r="AB500" s="7"/>
    </row>
    <row r="501" spans="1:28" ht="15" x14ac:dyDescent="0.25">
      <c r="A501" s="17">
        <f t="shared" si="16"/>
        <v>1987</v>
      </c>
      <c r="B501" s="14" t="str">
        <f t="shared" si="8"/>
        <v>Max</v>
      </c>
      <c r="C501" s="99">
        <f ca="1">HLOOKUP($O501,INDIRECT(R501),C$229,FALSE)*$T$231</f>
        <v>59468000000</v>
      </c>
      <c r="D501" s="99">
        <f ca="1">C501/$T$230</f>
        <v>182500.37513266975</v>
      </c>
      <c r="E501" s="99">
        <f ca="1">HLOOKUP($O501,INDIRECT(R501),E$229,FALSE)*$T$231</f>
        <v>0</v>
      </c>
      <c r="F501" s="99">
        <f ca="1">E501/$T$230</f>
        <v>0</v>
      </c>
      <c r="G501" s="99">
        <f ca="1">HLOOKUP($O501,INDIRECT(R501),G$229,FALSE)</f>
        <v>3476175000</v>
      </c>
      <c r="H501" s="99">
        <f ca="1">G501/$T$230</f>
        <v>10667.976752653667</v>
      </c>
      <c r="I501" s="95" t="str">
        <f t="shared" si="12"/>
        <v/>
      </c>
      <c r="J501" s="95" t="str">
        <f t="shared" si="18"/>
        <v/>
      </c>
      <c r="K501" s="97" t="str">
        <f t="shared" si="13"/>
        <v/>
      </c>
      <c r="N501" s="140" t="str">
        <f t="shared" si="17"/>
        <v/>
      </c>
      <c r="O501" s="139" t="str">
        <f t="shared" si="14"/>
        <v>1987Max</v>
      </c>
      <c r="P501" s="139">
        <f>MATCH(A501,Storage!A:A)-1</f>
        <v>88</v>
      </c>
      <c r="Q501" s="139">
        <f>MATCH(A501+1,Storage!A:A)-2</f>
        <v>92</v>
      </c>
      <c r="R501" s="139" t="str">
        <f t="shared" si="15"/>
        <v>Storage!P92:B88</v>
      </c>
      <c r="S501" s="7"/>
      <c r="T501" s="7"/>
      <c r="U501" s="7"/>
      <c r="V501" s="7"/>
      <c r="W501" s="7"/>
      <c r="X501" s="7"/>
      <c r="Y501" s="7"/>
      <c r="Z501" s="7"/>
      <c r="AA501" s="7"/>
      <c r="AB501" s="7"/>
    </row>
    <row r="502" spans="1:28" ht="15" x14ac:dyDescent="0.25">
      <c r="A502" s="17">
        <f t="shared" si="16"/>
        <v>1988</v>
      </c>
      <c r="B502" s="14" t="str">
        <f t="shared" ref="B502:B756" si="19">B487</f>
        <v>Jan</v>
      </c>
      <c r="C502" s="99">
        <f ca="1">HLOOKUP($O502,INDIRECT(R502),C$229,FALSE)*$T$231</f>
        <v>50843000000</v>
      </c>
      <c r="D502" s="99">
        <f ca="1">C502/$T$230</f>
        <v>156031.25332734123</v>
      </c>
      <c r="E502" s="99">
        <f ca="1">HLOOKUP($O502,INDIRECT(R502),E$229,FALSE)*$T$231</f>
        <v>70623000000</v>
      </c>
      <c r="F502" s="99">
        <f ca="1">E502/$T$230</f>
        <v>216733.77266756131</v>
      </c>
      <c r="G502" s="99">
        <f ca="1">HLOOKUP($O502,INDIRECT(R502),G$229,FALSE)</f>
        <v>1179231000</v>
      </c>
      <c r="H502" s="99">
        <f ca="1">G502/$T$230</f>
        <v>3618.9227797819549</v>
      </c>
      <c r="I502" s="95" t="str">
        <f t="shared" si="12"/>
        <v/>
      </c>
      <c r="J502" s="100">
        <f ca="1">IF(AND(I502="",NOT(K502="")),D502,"")</f>
        <v>156031.25332734123</v>
      </c>
      <c r="K502" s="97">
        <f t="shared" si="13"/>
        <v>32143</v>
      </c>
      <c r="N502" s="140">
        <f t="shared" si="17"/>
        <v>51915.630000000005</v>
      </c>
      <c r="O502" s="139" t="str">
        <f t="shared" si="14"/>
        <v>1988Jan</v>
      </c>
      <c r="P502" s="139">
        <f>MATCH(A502,Storage!A:A)-1</f>
        <v>93</v>
      </c>
      <c r="Q502" s="139">
        <f>MATCH(A502+1,Storage!A:A)-2</f>
        <v>97</v>
      </c>
      <c r="R502" s="139" t="str">
        <f t="shared" si="15"/>
        <v>Storage!P97:B93</v>
      </c>
      <c r="S502" s="7"/>
      <c r="T502" s="7"/>
      <c r="U502" s="7"/>
      <c r="V502" s="7"/>
      <c r="W502" s="7"/>
      <c r="X502" s="7"/>
      <c r="Y502" s="7"/>
      <c r="Z502" s="7"/>
      <c r="AA502" s="7"/>
      <c r="AB502" s="7"/>
    </row>
    <row r="503" spans="1:28" ht="15" x14ac:dyDescent="0.25">
      <c r="A503" s="17">
        <f t="shared" si="16"/>
        <v>1988</v>
      </c>
      <c r="B503" s="14" t="str">
        <f t="shared" si="19"/>
        <v>Feb</v>
      </c>
      <c r="C503" s="99">
        <f ca="1">HLOOKUP($O503,INDIRECT(R503),C$229,FALSE)*$T$231</f>
        <v>49883000000</v>
      </c>
      <c r="D503" s="99">
        <f ca="1">C503/$T$230</f>
        <v>153085.12498726987</v>
      </c>
      <c r="E503" s="99">
        <f ca="1">HLOOKUP($O503,INDIRECT(R503),E$229,FALSE)*$T$231</f>
        <v>70623000000</v>
      </c>
      <c r="F503" s="99">
        <f ca="1">E503/$T$230</f>
        <v>216733.77266756131</v>
      </c>
      <c r="G503" s="99">
        <f ca="1">HLOOKUP($O503,INDIRECT(R503),G$229,FALSE)</f>
        <v>1086098000</v>
      </c>
      <c r="H503" s="99">
        <f ca="1">G503/$T$230</f>
        <v>3333.1084353070955</v>
      </c>
      <c r="I503" s="95" t="str">
        <f t="shared" si="12"/>
        <v/>
      </c>
      <c r="J503" s="100">
        <f ca="1">IF(AND(I503="",NOT(K503="")),D503,"")</f>
        <v>153085.12498726987</v>
      </c>
      <c r="K503" s="97">
        <f t="shared" si="13"/>
        <v>32174</v>
      </c>
      <c r="N503" s="140">
        <f t="shared" si="17"/>
        <v>51915.630000000005</v>
      </c>
      <c r="O503" s="139" t="str">
        <f t="shared" si="14"/>
        <v>1988Feb</v>
      </c>
      <c r="P503" s="139">
        <f>MATCH(A503,Storage!A:A)-1</f>
        <v>93</v>
      </c>
      <c r="Q503" s="139">
        <f>MATCH(A503+1,Storage!A:A)-2</f>
        <v>97</v>
      </c>
      <c r="R503" s="139" t="str">
        <f t="shared" si="15"/>
        <v>Storage!P97:B93</v>
      </c>
      <c r="S503" s="7"/>
      <c r="T503" s="7"/>
      <c r="U503" s="7"/>
      <c r="V503" s="7"/>
      <c r="W503" s="7"/>
      <c r="X503" s="7"/>
      <c r="Y503" s="7"/>
      <c r="Z503" s="7"/>
      <c r="AA503" s="7"/>
      <c r="AB503" s="7"/>
    </row>
    <row r="504" spans="1:28" ht="15" x14ac:dyDescent="0.25">
      <c r="A504" s="17">
        <f t="shared" si="16"/>
        <v>1988</v>
      </c>
      <c r="B504" s="14" t="str">
        <f t="shared" si="19"/>
        <v>Mar</v>
      </c>
      <c r="C504" s="99">
        <f ca="1">HLOOKUP($O504,INDIRECT(R504),C$229,FALSE)*$T$231</f>
        <v>49131000000</v>
      </c>
      <c r="D504" s="99">
        <f ca="1">C504/$T$230</f>
        <v>150777.32445421399</v>
      </c>
      <c r="E504" s="99">
        <f ca="1">HLOOKUP($O504,INDIRECT(R504),E$229,FALSE)*$T$231</f>
        <v>70623000000</v>
      </c>
      <c r="F504" s="99">
        <f ca="1">E504/$T$230</f>
        <v>216733.77266756131</v>
      </c>
      <c r="G504" s="99">
        <f ca="1">HLOOKUP($O504,INDIRECT(R504),G$229,FALSE)</f>
        <v>1159889000</v>
      </c>
      <c r="H504" s="99">
        <f ca="1">G504/$T$230</f>
        <v>3559.5644314968922</v>
      </c>
      <c r="I504" s="95" t="str">
        <f t="shared" si="12"/>
        <v/>
      </c>
      <c r="J504" s="100">
        <f ca="1">IF(AND(I504="",NOT(K504="")),D504,"")</f>
        <v>150777.32445421399</v>
      </c>
      <c r="K504" s="97">
        <f t="shared" si="13"/>
        <v>32203</v>
      </c>
      <c r="N504" s="140">
        <f t="shared" si="17"/>
        <v>51915.630000000005</v>
      </c>
      <c r="O504" s="139" t="str">
        <f t="shared" si="14"/>
        <v>1988Mar</v>
      </c>
      <c r="P504" s="139">
        <f>MATCH(A504,Storage!A:A)-1</f>
        <v>93</v>
      </c>
      <c r="Q504" s="139">
        <f>MATCH(A504+1,Storage!A:A)-2</f>
        <v>97</v>
      </c>
      <c r="R504" s="139" t="str">
        <f t="shared" si="15"/>
        <v>Storage!P97:B93</v>
      </c>
      <c r="S504" s="7"/>
      <c r="T504" s="7"/>
      <c r="U504" s="7"/>
      <c r="V504" s="7"/>
      <c r="W504" s="7"/>
      <c r="X504" s="7"/>
      <c r="Y504" s="7"/>
      <c r="Z504" s="7"/>
      <c r="AA504" s="7"/>
      <c r="AB504" s="7"/>
    </row>
    <row r="505" spans="1:28" ht="15" x14ac:dyDescent="0.25">
      <c r="A505" s="17">
        <f t="shared" si="16"/>
        <v>1988</v>
      </c>
      <c r="B505" s="14" t="str">
        <f t="shared" si="19"/>
        <v>Apr</v>
      </c>
      <c r="C505" s="99">
        <f ca="1">HLOOKUP($O505,INDIRECT(R505),C$229,FALSE)*$T$231</f>
        <v>48414000000</v>
      </c>
      <c r="D505" s="99">
        <f ca="1">C505/$T$230</f>
        <v>148576.93485022322</v>
      </c>
      <c r="E505" s="99">
        <f ca="1">HLOOKUP($O505,INDIRECT(R505),E$229,FALSE)*$T$231</f>
        <v>70623000000</v>
      </c>
      <c r="F505" s="99">
        <f ca="1">E505/$T$230</f>
        <v>216733.77266756131</v>
      </c>
      <c r="G505" s="99">
        <f ca="1">HLOOKUP($O505,INDIRECT(R505),G$229,FALSE)</f>
        <v>1806655000</v>
      </c>
      <c r="H505" s="99">
        <f ca="1">G505/$T$230</f>
        <v>5544.4140585745863</v>
      </c>
      <c r="I505" s="95" t="str">
        <f t="shared" si="12"/>
        <v/>
      </c>
      <c r="J505" s="100">
        <f ca="1">IF(AND(I505="",NOT(K505="")),D505,"")</f>
        <v>148576.93485022322</v>
      </c>
      <c r="K505" s="97">
        <f t="shared" si="13"/>
        <v>32234</v>
      </c>
      <c r="N505" s="140">
        <f t="shared" si="17"/>
        <v>51915.630000000005</v>
      </c>
      <c r="O505" s="139" t="str">
        <f t="shared" si="14"/>
        <v>1988Apr</v>
      </c>
      <c r="P505" s="139">
        <f>MATCH(A505,Storage!A:A)-1</f>
        <v>93</v>
      </c>
      <c r="Q505" s="139">
        <f>MATCH(A505+1,Storage!A:A)-2</f>
        <v>97</v>
      </c>
      <c r="R505" s="139" t="str">
        <f t="shared" si="15"/>
        <v>Storage!P97:B93</v>
      </c>
      <c r="S505" s="7"/>
      <c r="T505" s="7"/>
      <c r="U505" s="7"/>
      <c r="V505" s="7"/>
      <c r="W505" s="7"/>
      <c r="X505" s="7"/>
      <c r="Y505" s="7"/>
      <c r="Z505" s="7"/>
      <c r="AA505" s="7"/>
      <c r="AB505" s="7"/>
    </row>
    <row r="506" spans="1:28" ht="15" x14ac:dyDescent="0.25">
      <c r="A506" s="17">
        <f t="shared" si="16"/>
        <v>1988</v>
      </c>
      <c r="B506" s="14" t="str">
        <f t="shared" si="19"/>
        <v>May</v>
      </c>
      <c r="C506" s="99">
        <f ca="1">HLOOKUP($O506,INDIRECT(R506),C$229,FALSE)*$T$231</f>
        <v>47942000000</v>
      </c>
      <c r="D506" s="99">
        <f ca="1">C506/$T$230</f>
        <v>147128.42174968813</v>
      </c>
      <c r="E506" s="99">
        <f ca="1">HLOOKUP($O506,INDIRECT(R506),E$229,FALSE)*$T$231</f>
        <v>70623000000</v>
      </c>
      <c r="F506" s="99">
        <f ca="1">E506/$T$230</f>
        <v>216733.77266756131</v>
      </c>
      <c r="G506" s="99">
        <f ca="1">HLOOKUP($O506,INDIRECT(R506),G$229,FALSE)</f>
        <v>2938732000</v>
      </c>
      <c r="H506" s="99">
        <f ca="1">G506/$T$230</f>
        <v>9018.6266969526605</v>
      </c>
      <c r="I506" s="95" t="str">
        <f t="shared" si="12"/>
        <v/>
      </c>
      <c r="J506" s="100">
        <f ca="1">IF(AND(I506="",NOT(K506="")),D506,"")</f>
        <v>147128.42174968813</v>
      </c>
      <c r="K506" s="97">
        <f t="shared" si="13"/>
        <v>32264</v>
      </c>
      <c r="N506" s="140">
        <f t="shared" si="17"/>
        <v>51915.630000000005</v>
      </c>
      <c r="O506" s="139" t="str">
        <f t="shared" si="14"/>
        <v>1988May</v>
      </c>
      <c r="P506" s="139">
        <f>MATCH(A506,Storage!A:A)-1</f>
        <v>93</v>
      </c>
      <c r="Q506" s="139">
        <f>MATCH(A506+1,Storage!A:A)-2</f>
        <v>97</v>
      </c>
      <c r="R506" s="139" t="str">
        <f t="shared" si="15"/>
        <v>Storage!P97:B93</v>
      </c>
      <c r="S506" s="7"/>
      <c r="T506" s="7"/>
      <c r="U506" s="7"/>
      <c r="V506" s="7"/>
      <c r="W506" s="7"/>
      <c r="X506" s="7"/>
      <c r="Y506" s="7"/>
      <c r="Z506" s="7"/>
      <c r="AA506" s="7"/>
      <c r="AB506" s="7"/>
    </row>
    <row r="507" spans="1:28" ht="15" x14ac:dyDescent="0.25">
      <c r="A507" s="17">
        <f t="shared" si="16"/>
        <v>1988</v>
      </c>
      <c r="B507" s="14" t="str">
        <f t="shared" si="19"/>
        <v>Jun</v>
      </c>
      <c r="C507" s="99">
        <f ca="1">HLOOKUP($O507,INDIRECT(R507),C$229,FALSE)*$T$231</f>
        <v>55529000000</v>
      </c>
      <c r="D507" s="99">
        <f ca="1">C507/$T$230</f>
        <v>170412.04228731451</v>
      </c>
      <c r="E507" s="99">
        <f ca="1">HLOOKUP($O507,INDIRECT(R507),E$229,FALSE)*$T$231</f>
        <v>70623000000</v>
      </c>
      <c r="F507" s="99">
        <f ca="1">E507/$T$230</f>
        <v>216733.77266756131</v>
      </c>
      <c r="G507" s="99">
        <f ca="1">HLOOKUP($O507,INDIRECT(R507),G$229,FALSE)</f>
        <v>2969127000</v>
      </c>
      <c r="H507" s="99">
        <f ca="1">G507/$T$230</f>
        <v>9111.9054166364822</v>
      </c>
      <c r="I507" s="95" t="str">
        <f t="shared" si="12"/>
        <v/>
      </c>
      <c r="J507" s="100">
        <f ca="1">IF(AND(I507="",NOT(K507="")),D507,"")</f>
        <v>170412.04228731451</v>
      </c>
      <c r="K507" s="97">
        <f t="shared" si="13"/>
        <v>32295</v>
      </c>
      <c r="N507" s="140">
        <f t="shared" si="17"/>
        <v>51915.630000000005</v>
      </c>
      <c r="O507" s="139" t="str">
        <f t="shared" si="14"/>
        <v>1988Jun</v>
      </c>
      <c r="P507" s="139">
        <f>MATCH(A507,Storage!A:A)-1</f>
        <v>93</v>
      </c>
      <c r="Q507" s="139">
        <f>MATCH(A507+1,Storage!A:A)-2</f>
        <v>97</v>
      </c>
      <c r="R507" s="139" t="str">
        <f t="shared" si="15"/>
        <v>Storage!P97:B93</v>
      </c>
      <c r="S507" s="7"/>
      <c r="T507" s="7"/>
      <c r="U507" s="7"/>
      <c r="V507" s="7"/>
      <c r="W507" s="7"/>
      <c r="X507" s="7"/>
      <c r="Y507" s="7"/>
      <c r="Z507" s="7"/>
      <c r="AA507" s="7"/>
      <c r="AB507" s="7"/>
    </row>
    <row r="508" spans="1:28" ht="15" x14ac:dyDescent="0.25">
      <c r="A508" s="17">
        <f t="shared" si="16"/>
        <v>1988</v>
      </c>
      <c r="B508" s="14" t="str">
        <f t="shared" si="19"/>
        <v>Jul</v>
      </c>
      <c r="C508" s="99">
        <f ca="1">HLOOKUP($O508,INDIRECT(R508),C$229,FALSE)*$T$231</f>
        <v>55553000000</v>
      </c>
      <c r="D508" s="99">
        <f ca="1">C508/$T$230</f>
        <v>170485.6954958163</v>
      </c>
      <c r="E508" s="99">
        <f ca="1">HLOOKUP($O508,INDIRECT(R508),E$229,FALSE)*$T$231</f>
        <v>71233000000</v>
      </c>
      <c r="F508" s="99">
        <f ca="1">E508/$T$230</f>
        <v>218605.79171698165</v>
      </c>
      <c r="G508" s="99">
        <f ca="1">HLOOKUP($O508,INDIRECT(R508),G$229,FALSE)</f>
        <v>3116249000</v>
      </c>
      <c r="H508" s="99">
        <f ca="1">G508/$T$230</f>
        <v>9563.4057225197921</v>
      </c>
      <c r="I508" s="95" t="str">
        <f t="shared" si="12"/>
        <v/>
      </c>
      <c r="J508" s="100">
        <f ca="1">IF(AND(I508="",NOT(K508="")),D508,"")</f>
        <v>170485.6954958163</v>
      </c>
      <c r="K508" s="97">
        <f t="shared" si="13"/>
        <v>32325</v>
      </c>
      <c r="N508" s="140">
        <f t="shared" si="17"/>
        <v>51915.630000000005</v>
      </c>
      <c r="O508" s="139" t="str">
        <f t="shared" si="14"/>
        <v>1988Jul</v>
      </c>
      <c r="P508" s="139">
        <f>MATCH(A508,Storage!A:A)-1</f>
        <v>93</v>
      </c>
      <c r="Q508" s="139">
        <f>MATCH(A508+1,Storage!A:A)-2</f>
        <v>97</v>
      </c>
      <c r="R508" s="139" t="str">
        <f t="shared" si="15"/>
        <v>Storage!P97:B93</v>
      </c>
      <c r="S508" s="7"/>
      <c r="T508" s="7"/>
      <c r="U508" s="7"/>
      <c r="V508" s="7"/>
      <c r="W508" s="7"/>
      <c r="X508" s="7"/>
      <c r="Y508" s="7"/>
      <c r="Z508" s="7"/>
      <c r="AA508" s="7"/>
      <c r="AB508" s="7"/>
    </row>
    <row r="509" spans="1:28" ht="15" x14ac:dyDescent="0.25">
      <c r="A509" s="17">
        <f t="shared" si="16"/>
        <v>1988</v>
      </c>
      <c r="B509" s="14" t="str">
        <f t="shared" si="19"/>
        <v>Aug</v>
      </c>
      <c r="C509" s="99">
        <f ca="1">HLOOKUP($O509,INDIRECT(R509),C$229,FALSE)*$T$231</f>
        <v>53152000000</v>
      </c>
      <c r="D509" s="99">
        <f ca="1">C509/$T$230</f>
        <v>163117.30576195035</v>
      </c>
      <c r="E509" s="99">
        <f ca="1">HLOOKUP($O509,INDIRECT(R509),E$229,FALSE)*$T$231</f>
        <v>71233000000</v>
      </c>
      <c r="F509" s="99">
        <f ca="1">E509/$T$230</f>
        <v>218605.79171698165</v>
      </c>
      <c r="G509" s="99">
        <f ca="1">HLOOKUP($O509,INDIRECT(R509),G$229,FALSE)</f>
        <v>2766665000</v>
      </c>
      <c r="H509" s="99">
        <f ca="1">G509/$T$230</f>
        <v>8490.5730874828096</v>
      </c>
      <c r="I509" s="95" t="str">
        <f t="shared" si="12"/>
        <v/>
      </c>
      <c r="J509" s="100">
        <f ca="1">IF(AND(I509="",NOT(K509="")),D509,"")</f>
        <v>163117.30576195035</v>
      </c>
      <c r="K509" s="97">
        <f t="shared" si="13"/>
        <v>32356</v>
      </c>
      <c r="N509" s="140">
        <f t="shared" si="17"/>
        <v>51915.630000000005</v>
      </c>
      <c r="O509" s="139" t="str">
        <f t="shared" si="14"/>
        <v>1988Aug</v>
      </c>
      <c r="P509" s="139">
        <f>MATCH(A509,Storage!A:A)-1</f>
        <v>93</v>
      </c>
      <c r="Q509" s="139">
        <f>MATCH(A509+1,Storage!A:A)-2</f>
        <v>97</v>
      </c>
      <c r="R509" s="139" t="str">
        <f t="shared" si="15"/>
        <v>Storage!P97:B93</v>
      </c>
      <c r="S509" s="7"/>
      <c r="T509" s="7"/>
      <c r="U509" s="7"/>
      <c r="V509" s="7"/>
      <c r="W509" s="7"/>
      <c r="X509" s="7"/>
      <c r="Y509" s="7"/>
      <c r="Z509" s="7"/>
      <c r="AA509" s="7"/>
      <c r="AB509" s="7"/>
    </row>
    <row r="510" spans="1:28" ht="15" x14ac:dyDescent="0.25">
      <c r="A510" s="17">
        <f t="shared" si="16"/>
        <v>1988</v>
      </c>
      <c r="B510" s="14" t="str">
        <f t="shared" si="19"/>
        <v>Sep</v>
      </c>
      <c r="C510" s="99">
        <f ca="1">HLOOKUP($O510,INDIRECT(R510),C$229,FALSE)*$T$231</f>
        <v>51948000000</v>
      </c>
      <c r="D510" s="99">
        <f ca="1">C510/$T$230</f>
        <v>159422.36980211086</v>
      </c>
      <c r="E510" s="99">
        <f ca="1">HLOOKUP($O510,INDIRECT(R510),E$229,FALSE)*$T$231</f>
        <v>71233000000</v>
      </c>
      <c r="F510" s="99">
        <f ca="1">E510/$T$230</f>
        <v>218605.79171698165</v>
      </c>
      <c r="G510" s="99">
        <f ca="1">HLOOKUP($O510,INDIRECT(R510),G$229,FALSE)</f>
        <v>2521867000</v>
      </c>
      <c r="H510" s="99">
        <f ca="1">G510/$T$230</f>
        <v>7739.3164985319918</v>
      </c>
      <c r="I510" s="95" t="str">
        <f t="shared" si="12"/>
        <v/>
      </c>
      <c r="J510" s="100">
        <f ca="1">IF(AND(I510="",NOT(K510="")),D510,"")</f>
        <v>159422.36980211086</v>
      </c>
      <c r="K510" s="97">
        <f t="shared" si="13"/>
        <v>32387</v>
      </c>
      <c r="N510" s="140">
        <f t="shared" si="17"/>
        <v>51915.630000000005</v>
      </c>
      <c r="O510" s="139" t="str">
        <f t="shared" si="14"/>
        <v>1988Sep</v>
      </c>
      <c r="P510" s="139">
        <f>MATCH(A510,Storage!A:A)-1</f>
        <v>93</v>
      </c>
      <c r="Q510" s="139">
        <f>MATCH(A510+1,Storage!A:A)-2</f>
        <v>97</v>
      </c>
      <c r="R510" s="139" t="str">
        <f t="shared" si="15"/>
        <v>Storage!P97:B93</v>
      </c>
      <c r="S510" s="7"/>
      <c r="T510" s="7"/>
      <c r="U510" s="7"/>
      <c r="V510" s="7"/>
      <c r="W510" s="7"/>
      <c r="X510" s="7"/>
      <c r="Y510" s="7"/>
      <c r="Z510" s="7"/>
      <c r="AA510" s="7"/>
      <c r="AB510" s="7"/>
    </row>
    <row r="511" spans="1:28" ht="15" x14ac:dyDescent="0.25">
      <c r="A511" s="17">
        <f t="shared" si="16"/>
        <v>1988</v>
      </c>
      <c r="B511" s="14" t="str">
        <f t="shared" si="19"/>
        <v>Oct</v>
      </c>
      <c r="C511" s="99">
        <f ca="1">HLOOKUP($O511,INDIRECT(R511),C$229,FALSE)*$T$231</f>
        <v>49651000000</v>
      </c>
      <c r="D511" s="99">
        <f ca="1">C511/$T$230</f>
        <v>152373.14397175264</v>
      </c>
      <c r="E511" s="99">
        <f ca="1">HLOOKUP($O511,INDIRECT(R511),E$229,FALSE)*$T$231</f>
        <v>71233000000</v>
      </c>
      <c r="F511" s="99">
        <f ca="1">E511/$T$230</f>
        <v>218605.79171698165</v>
      </c>
      <c r="G511" s="99">
        <f ca="1">HLOOKUP($O511,INDIRECT(R511),G$229,FALSE)</f>
        <v>1910394000</v>
      </c>
      <c r="H511" s="99">
        <f ca="1">G511/$T$230</f>
        <v>5862.7769834398587</v>
      </c>
      <c r="I511" s="95" t="str">
        <f t="shared" si="12"/>
        <v/>
      </c>
      <c r="J511" s="100">
        <f ca="1">IF(AND(I511="",NOT(K511="")),D511,"")</f>
        <v>152373.14397175264</v>
      </c>
      <c r="K511" s="97">
        <f t="shared" si="13"/>
        <v>32417</v>
      </c>
      <c r="N511" s="140">
        <f t="shared" si="17"/>
        <v>51915.630000000005</v>
      </c>
      <c r="O511" s="139" t="str">
        <f t="shared" si="14"/>
        <v>1988Oct</v>
      </c>
      <c r="P511" s="139">
        <f>MATCH(A511,Storage!A:A)-1</f>
        <v>93</v>
      </c>
      <c r="Q511" s="139">
        <f>MATCH(A511+1,Storage!A:A)-2</f>
        <v>97</v>
      </c>
      <c r="R511" s="139" t="str">
        <f t="shared" si="15"/>
        <v>Storage!P97:B93</v>
      </c>
      <c r="S511" s="7"/>
      <c r="T511" s="7"/>
      <c r="U511" s="7"/>
      <c r="V511" s="7"/>
      <c r="W511" s="7"/>
      <c r="X511" s="7"/>
      <c r="Y511" s="7"/>
      <c r="Z511" s="7"/>
      <c r="AA511" s="7"/>
      <c r="AB511" s="7"/>
    </row>
    <row r="512" spans="1:28" ht="15" x14ac:dyDescent="0.25">
      <c r="A512" s="17">
        <f t="shared" si="16"/>
        <v>1988</v>
      </c>
      <c r="B512" s="14" t="str">
        <f t="shared" si="19"/>
        <v>Nov</v>
      </c>
      <c r="C512" s="99">
        <f ca="1">HLOOKUP($O512,INDIRECT(R512),C$229,FALSE)*$T$231</f>
        <v>47728000000</v>
      </c>
      <c r="D512" s="99">
        <f ca="1">C512/$T$230</f>
        <v>146471.68064054722</v>
      </c>
      <c r="E512" s="99">
        <f ca="1">HLOOKUP($O512,INDIRECT(R512),E$229,FALSE)*$T$231</f>
        <v>71233000000</v>
      </c>
      <c r="F512" s="99">
        <f ca="1">E512/$T$230</f>
        <v>218605.79171698165</v>
      </c>
      <c r="G512" s="99">
        <f ca="1">HLOOKUP($O512,INDIRECT(R512),G$229,FALSE)</f>
        <v>1209807000</v>
      </c>
      <c r="H512" s="99">
        <f ca="1">G512/$T$230</f>
        <v>3712.7569674132274</v>
      </c>
      <c r="I512" s="95" t="str">
        <f t="shared" si="12"/>
        <v/>
      </c>
      <c r="J512" s="100">
        <f ca="1">IF(AND(I512="",NOT(K512="")),D512,"")</f>
        <v>146471.68064054722</v>
      </c>
      <c r="K512" s="97">
        <f t="shared" si="13"/>
        <v>32448</v>
      </c>
      <c r="N512" s="140">
        <f t="shared" si="17"/>
        <v>51915.630000000005</v>
      </c>
      <c r="O512" s="139" t="str">
        <f t="shared" si="14"/>
        <v>1988Nov</v>
      </c>
      <c r="P512" s="139">
        <f>MATCH(A512,Storage!A:A)-1</f>
        <v>93</v>
      </c>
      <c r="Q512" s="139">
        <f>MATCH(A512+1,Storage!A:A)-2</f>
        <v>97</v>
      </c>
      <c r="R512" s="139" t="str">
        <f t="shared" si="15"/>
        <v>Storage!P97:B93</v>
      </c>
      <c r="S512" s="7"/>
      <c r="T512" s="7"/>
      <c r="U512" s="7"/>
      <c r="V512" s="7"/>
      <c r="W512" s="7"/>
      <c r="X512" s="7"/>
      <c r="Y512" s="7"/>
      <c r="Z512" s="7"/>
      <c r="AA512" s="7"/>
      <c r="AB512" s="7"/>
    </row>
    <row r="513" spans="1:28" ht="15" x14ac:dyDescent="0.25">
      <c r="A513" s="17">
        <f t="shared" si="16"/>
        <v>1988</v>
      </c>
      <c r="B513" s="14" t="str">
        <f t="shared" si="19"/>
        <v>Dec</v>
      </c>
      <c r="C513" s="99">
        <f ca="1">HLOOKUP($O513,INDIRECT(R513),C$229,FALSE)*$T$231</f>
        <v>48617000000</v>
      </c>
      <c r="D513" s="99">
        <f ca="1">C513/$T$230</f>
        <v>149199.9182388008</v>
      </c>
      <c r="E513" s="99">
        <f ca="1">HLOOKUP($O513,INDIRECT(R513),E$229,FALSE)*$T$231</f>
        <v>79488000000</v>
      </c>
      <c r="F513" s="99">
        <f ca="1">E513/$T$230</f>
        <v>243939.42655790766</v>
      </c>
      <c r="G513" s="99">
        <f ca="1">HLOOKUP($O513,INDIRECT(R513),G$229,FALSE)</f>
        <v>1099306000</v>
      </c>
      <c r="H513" s="99">
        <f ca="1">G513/$T$230</f>
        <v>3373.6422510525772</v>
      </c>
      <c r="I513" s="95" t="str">
        <f t="shared" si="12"/>
        <v/>
      </c>
      <c r="J513" s="100">
        <f ca="1">IF(AND(I513="",NOT(K513="")),D513,"")</f>
        <v>149199.9182388008</v>
      </c>
      <c r="K513" s="97">
        <f t="shared" si="13"/>
        <v>32478</v>
      </c>
      <c r="N513" s="140">
        <f t="shared" si="17"/>
        <v>51915.630000000005</v>
      </c>
      <c r="O513" s="139" t="str">
        <f t="shared" si="14"/>
        <v>1988Dec</v>
      </c>
      <c r="P513" s="139">
        <f>MATCH(A513,Storage!A:A)-1</f>
        <v>93</v>
      </c>
      <c r="Q513" s="139">
        <f>MATCH(A513+1,Storage!A:A)-2</f>
        <v>97</v>
      </c>
      <c r="R513" s="139" t="str">
        <f t="shared" si="15"/>
        <v>Storage!P97:B93</v>
      </c>
      <c r="S513" s="7"/>
      <c r="T513" s="7"/>
      <c r="U513" s="7"/>
      <c r="V513" s="7"/>
      <c r="W513" s="7"/>
      <c r="X513" s="7"/>
      <c r="Y513" s="7"/>
      <c r="Z513" s="7"/>
      <c r="AA513" s="7"/>
      <c r="AB513" s="7"/>
    </row>
    <row r="514" spans="1:28" ht="15" x14ac:dyDescent="0.25">
      <c r="A514" s="17">
        <f t="shared" si="16"/>
        <v>1988</v>
      </c>
      <c r="B514" s="14" t="str">
        <f t="shared" si="19"/>
        <v>(YE)&amp; Min Sto</v>
      </c>
      <c r="C514" s="99">
        <f ca="1">HLOOKUP($O514,INDIRECT(R514),C$229,FALSE)*$T$231</f>
        <v>47728000000</v>
      </c>
      <c r="D514" s="99">
        <f ca="1">C514/$T$230</f>
        <v>146471.68064054722</v>
      </c>
      <c r="E514" s="99">
        <f ca="1">HLOOKUP($O514,INDIRECT(R514),E$229,FALSE)*$T$231</f>
        <v>79488000000</v>
      </c>
      <c r="F514" s="99">
        <f ca="1">E514/$T$230</f>
        <v>243939.42655790766</v>
      </c>
      <c r="G514" s="99">
        <f ca="1">HLOOKUP($O514,INDIRECT(R514),G$229,FALSE)</f>
        <v>23764020000</v>
      </c>
      <c r="H514" s="99">
        <f ca="1">G514/$T$230</f>
        <v>72929.013329189926</v>
      </c>
      <c r="I514" s="100">
        <f ca="1">IF(B513="Dec",H514,"")</f>
        <v>72929.013329189926</v>
      </c>
      <c r="J514" s="95" t="str">
        <f ca="1">IF(AND(I514="",NOT(K514="")),D514,"")</f>
        <v/>
      </c>
      <c r="K514" s="97">
        <f ca="1">IFERROR(IF(I514="", DATEVALUE(CONCATENATE(B514,"-",A514)),K513),"")</f>
        <v>32478</v>
      </c>
      <c r="N514" s="140">
        <f ca="1">IF(K514="","",$G$181)</f>
        <v>51915.630000000005</v>
      </c>
      <c r="O514" s="139" t="str">
        <f t="shared" si="14"/>
        <v>1988(YE)&amp; Min Sto</v>
      </c>
      <c r="P514" s="139">
        <f>MATCH(A514,Storage!A:A)-1</f>
        <v>93</v>
      </c>
      <c r="Q514" s="139">
        <f>MATCH(A514+1,Storage!A:A)-2</f>
        <v>97</v>
      </c>
      <c r="R514" s="139" t="str">
        <f t="shared" si="15"/>
        <v>Storage!P97:B93</v>
      </c>
      <c r="S514" s="7"/>
      <c r="T514" s="7"/>
      <c r="U514" s="7"/>
      <c r="V514" s="7"/>
      <c r="W514" s="7"/>
      <c r="X514" s="7"/>
      <c r="Y514" s="7"/>
      <c r="Z514" s="7"/>
      <c r="AA514" s="7"/>
      <c r="AB514" s="7"/>
    </row>
    <row r="515" spans="1:28" ht="15" x14ac:dyDescent="0.25">
      <c r="A515" s="17">
        <f t="shared" si="16"/>
        <v>1988</v>
      </c>
      <c r="B515" s="14" t="str">
        <f t="shared" si="19"/>
        <v>Avg</v>
      </c>
      <c r="C515" s="99">
        <f ca="1">HLOOKUP($O515,INDIRECT(R515),C$229,FALSE)*$T$231</f>
        <v>50699000000</v>
      </c>
      <c r="D515" s="99">
        <f ca="1">C515/$T$230</f>
        <v>155589.33407633053</v>
      </c>
      <c r="E515" s="99">
        <f ca="1">HLOOKUP($O515,INDIRECT(R515),E$229,FALSE)*$T$231</f>
        <v>0</v>
      </c>
      <c r="F515" s="99">
        <f ca="1">E515/$T$230</f>
        <v>0</v>
      </c>
      <c r="G515" s="99">
        <f ca="1">HLOOKUP($O515,INDIRECT(R515),G$229,FALSE)</f>
        <v>0</v>
      </c>
      <c r="H515" s="99">
        <f ca="1">G515/$T$230</f>
        <v>0</v>
      </c>
      <c r="I515" s="95" t="str">
        <f t="shared" si="12"/>
        <v/>
      </c>
      <c r="J515" s="95" t="str">
        <f t="shared" si="18"/>
        <v/>
      </c>
      <c r="K515" s="97" t="str">
        <f t="shared" si="13"/>
        <v/>
      </c>
      <c r="N515" s="140" t="str">
        <f t="shared" si="17"/>
        <v/>
      </c>
      <c r="O515" s="139" t="str">
        <f t="shared" si="14"/>
        <v>1988Avg</v>
      </c>
      <c r="P515" s="139">
        <f>MATCH(A515,Storage!A:A)-1</f>
        <v>93</v>
      </c>
      <c r="Q515" s="139">
        <f>MATCH(A515+1,Storage!A:A)-2</f>
        <v>97</v>
      </c>
      <c r="R515" s="139" t="str">
        <f t="shared" si="15"/>
        <v>Storage!P97:B93</v>
      </c>
      <c r="S515" s="7"/>
      <c r="T515" s="7"/>
      <c r="U515" s="7"/>
      <c r="V515" s="7"/>
      <c r="W515" s="7"/>
      <c r="X515" s="7"/>
      <c r="Y515" s="7"/>
      <c r="Z515" s="7"/>
      <c r="AA515" s="7"/>
      <c r="AB515" s="7"/>
    </row>
    <row r="516" spans="1:28" ht="15" x14ac:dyDescent="0.25">
      <c r="A516" s="17">
        <f t="shared" si="16"/>
        <v>1988</v>
      </c>
      <c r="B516" s="14" t="str">
        <f t="shared" si="19"/>
        <v>Max</v>
      </c>
      <c r="C516" s="99">
        <f ca="1">HLOOKUP($O516,INDIRECT(R516),C$229,FALSE)*$T$231</f>
        <v>55553000000</v>
      </c>
      <c r="D516" s="99">
        <f ca="1">C516/$T$230</f>
        <v>170485.6954958163</v>
      </c>
      <c r="E516" s="99">
        <f ca="1">HLOOKUP($O516,INDIRECT(R516),E$229,FALSE)*$T$231</f>
        <v>0</v>
      </c>
      <c r="F516" s="99">
        <f ca="1">E516/$T$230</f>
        <v>0</v>
      </c>
      <c r="G516" s="99">
        <f ca="1">HLOOKUP($O516,INDIRECT(R516),G$229,FALSE)</f>
        <v>3116249000</v>
      </c>
      <c r="H516" s="99">
        <f ca="1">G516/$T$230</f>
        <v>9563.4057225197921</v>
      </c>
      <c r="I516" s="95" t="str">
        <f t="shared" si="12"/>
        <v/>
      </c>
      <c r="J516" s="95" t="str">
        <f t="shared" si="18"/>
        <v/>
      </c>
      <c r="K516" s="97" t="str">
        <f t="shared" si="13"/>
        <v/>
      </c>
      <c r="N516" s="140" t="str">
        <f t="shared" si="17"/>
        <v/>
      </c>
      <c r="O516" s="139" t="str">
        <f t="shared" si="14"/>
        <v>1988Max</v>
      </c>
      <c r="P516" s="139">
        <f>MATCH(A516,Storage!A:A)-1</f>
        <v>93</v>
      </c>
      <c r="Q516" s="139">
        <f>MATCH(A516+1,Storage!A:A)-2</f>
        <v>97</v>
      </c>
      <c r="R516" s="139" t="str">
        <f t="shared" si="15"/>
        <v>Storage!P97:B93</v>
      </c>
      <c r="S516" s="7"/>
      <c r="T516" s="7"/>
      <c r="U516" s="7"/>
      <c r="V516" s="7"/>
      <c r="W516" s="7"/>
      <c r="X516" s="7"/>
      <c r="Y516" s="7"/>
      <c r="Z516" s="7"/>
      <c r="AA516" s="7"/>
      <c r="AB516" s="7"/>
    </row>
    <row r="517" spans="1:28" ht="15" x14ac:dyDescent="0.25">
      <c r="A517" s="17">
        <f t="shared" si="16"/>
        <v>1989</v>
      </c>
      <c r="B517" s="14" t="str">
        <f t="shared" si="19"/>
        <v>Jan</v>
      </c>
      <c r="C517" s="99">
        <f ca="1">HLOOKUP($O517,INDIRECT(R517),C$229,FALSE)*$T$231</f>
        <v>47685000000</v>
      </c>
      <c r="D517" s="99">
        <f ca="1">C517/$T$230</f>
        <v>146339.71864198151</v>
      </c>
      <c r="E517" s="99">
        <f ca="1">HLOOKUP($O517,INDIRECT(R517),E$229,FALSE)*$T$231</f>
        <v>79488000000</v>
      </c>
      <c r="F517" s="99">
        <f ca="1">E517/$T$230</f>
        <v>243939.42655790766</v>
      </c>
      <c r="G517" s="99">
        <f ca="1">HLOOKUP($O517,INDIRECT(R517),G$229,FALSE)</f>
        <v>1099306000</v>
      </c>
      <c r="H517" s="99">
        <f ca="1">G517/$T$230</f>
        <v>3373.6422510525772</v>
      </c>
      <c r="I517" s="95" t="str">
        <f t="shared" si="12"/>
        <v/>
      </c>
      <c r="J517" s="100">
        <f ca="1">IF(AND(I517="",NOT(K517="")),D517,"")</f>
        <v>146339.71864198151</v>
      </c>
      <c r="K517" s="97">
        <f t="shared" si="13"/>
        <v>32509</v>
      </c>
      <c r="N517" s="140">
        <f t="shared" si="17"/>
        <v>51915.630000000005</v>
      </c>
      <c r="O517" s="139" t="str">
        <f t="shared" si="14"/>
        <v>1989Jan</v>
      </c>
      <c r="P517" s="139">
        <f>MATCH(A517,Storage!A:A)-1</f>
        <v>98</v>
      </c>
      <c r="Q517" s="139">
        <f>MATCH(A517+1,Storage!A:A)-2</f>
        <v>102</v>
      </c>
      <c r="R517" s="139" t="str">
        <f t="shared" si="15"/>
        <v>Storage!P102:B98</v>
      </c>
      <c r="S517" s="7"/>
      <c r="T517" s="7"/>
      <c r="U517" s="7"/>
      <c r="V517" s="7"/>
      <c r="W517" s="7"/>
      <c r="X517" s="7"/>
      <c r="Y517" s="7"/>
      <c r="Z517" s="7"/>
      <c r="AA517" s="7"/>
      <c r="AB517" s="7"/>
    </row>
    <row r="518" spans="1:28" ht="15" x14ac:dyDescent="0.25">
      <c r="A518" s="17">
        <f t="shared" si="16"/>
        <v>1989</v>
      </c>
      <c r="B518" s="14" t="str">
        <f t="shared" si="19"/>
        <v>Feb</v>
      </c>
      <c r="C518" s="99">
        <f ca="1">HLOOKUP($O518,INDIRECT(R518),C$229,FALSE)*$T$231</f>
        <v>47270000000</v>
      </c>
      <c r="D518" s="99">
        <f ca="1">C518/$T$230</f>
        <v>145066.13191163819</v>
      </c>
      <c r="E518" s="99">
        <f ca="1">HLOOKUP($O518,INDIRECT(R518),E$229,FALSE)*$T$231</f>
        <v>79488000000</v>
      </c>
      <c r="F518" s="99">
        <f ca="1">E518/$T$230</f>
        <v>243939.42655790766</v>
      </c>
      <c r="G518" s="99">
        <f ca="1">HLOOKUP($O518,INDIRECT(R518),G$229,FALSE)</f>
        <v>1051160000</v>
      </c>
      <c r="H518" s="99">
        <f ca="1">G518/$T$230</f>
        <v>3225.887777030624</v>
      </c>
      <c r="I518" s="95" t="str">
        <f t="shared" si="12"/>
        <v/>
      </c>
      <c r="J518" s="100">
        <f ca="1">IF(AND(I518="",NOT(K518="")),D518,"")</f>
        <v>145066.13191163819</v>
      </c>
      <c r="K518" s="97">
        <f t="shared" si="13"/>
        <v>32540</v>
      </c>
      <c r="N518" s="140">
        <f t="shared" si="17"/>
        <v>51915.630000000005</v>
      </c>
      <c r="O518" s="139" t="str">
        <f t="shared" si="14"/>
        <v>1989Feb</v>
      </c>
      <c r="P518" s="139">
        <f>MATCH(A518,Storage!A:A)-1</f>
        <v>98</v>
      </c>
      <c r="Q518" s="139">
        <f>MATCH(A518+1,Storage!A:A)-2</f>
        <v>102</v>
      </c>
      <c r="R518" s="139" t="str">
        <f t="shared" si="15"/>
        <v>Storage!P102:B98</v>
      </c>
      <c r="S518" s="7"/>
      <c r="T518" s="7"/>
      <c r="U518" s="7"/>
      <c r="V518" s="7"/>
      <c r="W518" s="7"/>
      <c r="X518" s="7"/>
      <c r="Y518" s="7"/>
      <c r="Z518" s="7"/>
      <c r="AA518" s="7"/>
      <c r="AB518" s="7"/>
    </row>
    <row r="519" spans="1:28" ht="15" x14ac:dyDescent="0.25">
      <c r="A519" s="17">
        <f t="shared" si="16"/>
        <v>1989</v>
      </c>
      <c r="B519" s="14" t="str">
        <f t="shared" si="19"/>
        <v>Mar</v>
      </c>
      <c r="C519" s="99">
        <f ca="1">HLOOKUP($O519,INDIRECT(R519),C$229,FALSE)*$T$231</f>
        <v>49512000000</v>
      </c>
      <c r="D519" s="99">
        <f ca="1">C519/$T$230</f>
        <v>151946.5691391798</v>
      </c>
      <c r="E519" s="99">
        <f ca="1">HLOOKUP($O519,INDIRECT(R519),E$229,FALSE)*$T$231</f>
        <v>79488000000</v>
      </c>
      <c r="F519" s="99">
        <f ca="1">E519/$T$230</f>
        <v>243939.42655790766</v>
      </c>
      <c r="G519" s="99">
        <f ca="1">HLOOKUP($O519,INDIRECT(R519),G$229,FALSE)</f>
        <v>1343604000</v>
      </c>
      <c r="H519" s="99">
        <f ca="1">G519/$T$230</f>
        <v>4123.3643981596088</v>
      </c>
      <c r="I519" s="95" t="str">
        <f t="shared" si="12"/>
        <v/>
      </c>
      <c r="J519" s="100">
        <f ca="1">IF(AND(I519="",NOT(K519="")),D519,"")</f>
        <v>151946.5691391798</v>
      </c>
      <c r="K519" s="97">
        <f t="shared" si="13"/>
        <v>32568</v>
      </c>
      <c r="N519" s="140">
        <f t="shared" si="17"/>
        <v>51915.630000000005</v>
      </c>
      <c r="O519" s="139" t="str">
        <f t="shared" si="14"/>
        <v>1989Mar</v>
      </c>
      <c r="P519" s="139">
        <f>MATCH(A519,Storage!A:A)-1</f>
        <v>98</v>
      </c>
      <c r="Q519" s="139">
        <f>MATCH(A519+1,Storage!A:A)-2</f>
        <v>102</v>
      </c>
      <c r="R519" s="139" t="str">
        <f t="shared" si="15"/>
        <v>Storage!P102:B98</v>
      </c>
      <c r="S519" s="7"/>
      <c r="T519" s="7"/>
      <c r="U519" s="7"/>
      <c r="V519" s="7"/>
      <c r="W519" s="7"/>
      <c r="X519" s="7"/>
      <c r="Y519" s="7"/>
      <c r="Z519" s="7"/>
      <c r="AA519" s="7"/>
      <c r="AB519" s="7"/>
    </row>
    <row r="520" spans="1:28" ht="15" x14ac:dyDescent="0.25">
      <c r="A520" s="17">
        <f t="shared" si="16"/>
        <v>1989</v>
      </c>
      <c r="B520" s="14" t="str">
        <f t="shared" si="19"/>
        <v>Apr</v>
      </c>
      <c r="C520" s="99">
        <f ca="1">HLOOKUP($O520,INDIRECT(R520),C$229,FALSE)*$T$231</f>
        <v>45748000000</v>
      </c>
      <c r="D520" s="99">
        <f ca="1">C520/$T$230</f>
        <v>140395.29093915006</v>
      </c>
      <c r="E520" s="99">
        <f ca="1">HLOOKUP($O520,INDIRECT(R520),E$229,FALSE)*$T$231</f>
        <v>79488000000</v>
      </c>
      <c r="F520" s="99">
        <f ca="1">E520/$T$230</f>
        <v>243939.42655790766</v>
      </c>
      <c r="G520" s="99">
        <f ca="1">HLOOKUP($O520,INDIRECT(R520),G$229,FALSE)</f>
        <v>2004187000</v>
      </c>
      <c r="H520" s="99">
        <f ca="1">G520/$T$230</f>
        <v>6150.6167911485172</v>
      </c>
      <c r="I520" s="95" t="str">
        <f t="shared" si="12"/>
        <v/>
      </c>
      <c r="J520" s="100">
        <f ca="1">IF(AND(I520="",NOT(K520="")),D520,"")</f>
        <v>140395.29093915006</v>
      </c>
      <c r="K520" s="97">
        <f t="shared" si="13"/>
        <v>32599</v>
      </c>
      <c r="N520" s="140">
        <f t="shared" si="17"/>
        <v>51915.630000000005</v>
      </c>
      <c r="O520" s="139" t="str">
        <f t="shared" si="14"/>
        <v>1989Apr</v>
      </c>
      <c r="P520" s="139">
        <f>MATCH(A520,Storage!A:A)-1</f>
        <v>98</v>
      </c>
      <c r="Q520" s="139">
        <f>MATCH(A520+1,Storage!A:A)-2</f>
        <v>102</v>
      </c>
      <c r="R520" s="139" t="str">
        <f t="shared" si="15"/>
        <v>Storage!P102:B98</v>
      </c>
      <c r="S520" s="7"/>
      <c r="T520" s="7"/>
      <c r="U520" s="7"/>
      <c r="V520" s="7"/>
      <c r="W520" s="7"/>
      <c r="X520" s="7"/>
      <c r="Y520" s="7"/>
      <c r="Z520" s="7"/>
      <c r="AA520" s="7"/>
      <c r="AB520" s="7"/>
    </row>
    <row r="521" spans="1:28" ht="15" x14ac:dyDescent="0.25">
      <c r="A521" s="17">
        <f t="shared" si="16"/>
        <v>1989</v>
      </c>
      <c r="B521" s="14" t="str">
        <f t="shared" si="19"/>
        <v>May</v>
      </c>
      <c r="C521" s="99">
        <f ca="1">HLOOKUP($O521,INDIRECT(R521),C$229,FALSE)*$T$231</f>
        <v>49102000000</v>
      </c>
      <c r="D521" s="99">
        <f ca="1">C521/$T$230</f>
        <v>150688.32682727434</v>
      </c>
      <c r="E521" s="99">
        <f ca="1">HLOOKUP($O521,INDIRECT(R521),E$229,FALSE)*$T$231</f>
        <v>79488000000</v>
      </c>
      <c r="F521" s="99">
        <f ca="1">E521/$T$230</f>
        <v>243939.42655790766</v>
      </c>
      <c r="G521" s="99">
        <f ca="1">HLOOKUP($O521,INDIRECT(R521),G$229,FALSE)</f>
        <v>2515418000</v>
      </c>
      <c r="H521" s="99">
        <f ca="1">G521/$T$230</f>
        <v>7719.5252676308246</v>
      </c>
      <c r="I521" s="95" t="str">
        <f t="shared" si="12"/>
        <v/>
      </c>
      <c r="J521" s="100">
        <f ca="1">IF(AND(I521="",NOT(K521="")),D521,"")</f>
        <v>150688.32682727434</v>
      </c>
      <c r="K521" s="97">
        <f t="shared" si="13"/>
        <v>32629</v>
      </c>
      <c r="N521" s="140">
        <f t="shared" si="17"/>
        <v>51915.630000000005</v>
      </c>
      <c r="O521" s="139" t="str">
        <f t="shared" si="14"/>
        <v>1989May</v>
      </c>
      <c r="P521" s="139">
        <f>MATCH(A521,Storage!A:A)-1</f>
        <v>98</v>
      </c>
      <c r="Q521" s="139">
        <f>MATCH(A521+1,Storage!A:A)-2</f>
        <v>102</v>
      </c>
      <c r="R521" s="139" t="str">
        <f t="shared" si="15"/>
        <v>Storage!P102:B98</v>
      </c>
      <c r="S521" s="7"/>
      <c r="T521" s="7"/>
      <c r="U521" s="7"/>
      <c r="V521" s="7"/>
      <c r="W521" s="7"/>
      <c r="X521" s="7"/>
      <c r="Y521" s="7"/>
      <c r="Z521" s="7"/>
      <c r="AA521" s="7"/>
      <c r="AB521" s="7"/>
    </row>
    <row r="522" spans="1:28" ht="15" x14ac:dyDescent="0.25">
      <c r="A522" s="17">
        <f t="shared" si="16"/>
        <v>1989</v>
      </c>
      <c r="B522" s="14" t="str">
        <f t="shared" si="19"/>
        <v>Jun</v>
      </c>
      <c r="C522" s="99">
        <f ca="1">HLOOKUP($O522,INDIRECT(R522),C$229,FALSE)*$T$231</f>
        <v>55431000000</v>
      </c>
      <c r="D522" s="99">
        <f ca="1">C522/$T$230</f>
        <v>170111.29168593223</v>
      </c>
      <c r="E522" s="99">
        <f ca="1">HLOOKUP($O522,INDIRECT(R522),E$229,FALSE)*$T$231</f>
        <v>79488000000</v>
      </c>
      <c r="F522" s="99">
        <f ca="1">E522/$T$230</f>
        <v>243939.42655790766</v>
      </c>
      <c r="G522" s="99">
        <f ca="1">HLOOKUP($O522,INDIRECT(R522),G$229,FALSE)</f>
        <v>2420276000</v>
      </c>
      <c r="H522" s="99">
        <f ca="1">G522/$T$230</f>
        <v>7427.5455358276286</v>
      </c>
      <c r="I522" s="95" t="str">
        <f t="shared" si="12"/>
        <v/>
      </c>
      <c r="J522" s="100">
        <f ca="1">IF(AND(I522="",NOT(K522="")),D522,"")</f>
        <v>170111.29168593223</v>
      </c>
      <c r="K522" s="97">
        <f t="shared" si="13"/>
        <v>32660</v>
      </c>
      <c r="N522" s="140">
        <f t="shared" si="17"/>
        <v>51915.630000000005</v>
      </c>
      <c r="O522" s="139" t="str">
        <f t="shared" si="14"/>
        <v>1989Jun</v>
      </c>
      <c r="P522" s="139">
        <f>MATCH(A522,Storage!A:A)-1</f>
        <v>98</v>
      </c>
      <c r="Q522" s="139">
        <f>MATCH(A522+1,Storage!A:A)-2</f>
        <v>102</v>
      </c>
      <c r="R522" s="139" t="str">
        <f t="shared" si="15"/>
        <v>Storage!P102:B98</v>
      </c>
      <c r="S522" s="7"/>
      <c r="T522" s="7"/>
      <c r="U522" s="7"/>
      <c r="V522" s="7"/>
      <c r="W522" s="7"/>
      <c r="X522" s="7"/>
      <c r="Y522" s="7"/>
      <c r="Z522" s="7"/>
      <c r="AA522" s="7"/>
      <c r="AB522" s="7"/>
    </row>
    <row r="523" spans="1:28" ht="15" x14ac:dyDescent="0.25">
      <c r="A523" s="17">
        <f t="shared" si="16"/>
        <v>1989</v>
      </c>
      <c r="B523" s="14" t="str">
        <f t="shared" si="19"/>
        <v>Jul</v>
      </c>
      <c r="C523" s="99">
        <f ca="1">HLOOKUP($O523,INDIRECT(R523),C$229,FALSE)*$T$231</f>
        <v>54276000000</v>
      </c>
      <c r="D523" s="99">
        <f ca="1">C523/$T$230</f>
        <v>166566.73102678388</v>
      </c>
      <c r="E523" s="99">
        <f ca="1">HLOOKUP($O523,INDIRECT(R523),E$229,FALSE)*$T$231</f>
        <v>79517000000</v>
      </c>
      <c r="F523" s="99">
        <f ca="1">E523/$T$230</f>
        <v>244028.42418484733</v>
      </c>
      <c r="G523" s="99">
        <f ca="1">HLOOKUP($O523,INDIRECT(R523),G$229,FALSE)</f>
        <v>3616147000</v>
      </c>
      <c r="H523" s="99">
        <f ca="1">G523/$T$230</f>
        <v>11097.53454017082</v>
      </c>
      <c r="I523" s="95" t="str">
        <f t="shared" si="12"/>
        <v/>
      </c>
      <c r="J523" s="100">
        <f ca="1">IF(AND(I523="",NOT(K523="")),D523,"")</f>
        <v>166566.73102678388</v>
      </c>
      <c r="K523" s="97">
        <f t="shared" si="13"/>
        <v>32690</v>
      </c>
      <c r="N523" s="140">
        <f t="shared" si="17"/>
        <v>51915.630000000005</v>
      </c>
      <c r="O523" s="139" t="str">
        <f t="shared" si="14"/>
        <v>1989Jul</v>
      </c>
      <c r="P523" s="139">
        <f>MATCH(A523,Storage!A:A)-1</f>
        <v>98</v>
      </c>
      <c r="Q523" s="139">
        <f>MATCH(A523+1,Storage!A:A)-2</f>
        <v>102</v>
      </c>
      <c r="R523" s="139" t="str">
        <f t="shared" si="15"/>
        <v>Storage!P102:B98</v>
      </c>
      <c r="S523" s="7"/>
      <c r="T523" s="7"/>
      <c r="U523" s="7"/>
      <c r="V523" s="7"/>
      <c r="W523" s="7"/>
      <c r="X523" s="7"/>
      <c r="Y523" s="7"/>
      <c r="Z523" s="7"/>
      <c r="AA523" s="7"/>
      <c r="AB523" s="7"/>
    </row>
    <row r="524" spans="1:28" ht="15" x14ac:dyDescent="0.25">
      <c r="A524" s="17">
        <f t="shared" si="16"/>
        <v>1989</v>
      </c>
      <c r="B524" s="14" t="str">
        <f t="shared" si="19"/>
        <v>Aug</v>
      </c>
      <c r="C524" s="99">
        <f ca="1">HLOOKUP($O524,INDIRECT(R524),C$229,FALSE)*$T$231</f>
        <v>53014000000</v>
      </c>
      <c r="D524" s="99">
        <f ca="1">C524/$T$230</f>
        <v>162693.7998130651</v>
      </c>
      <c r="E524" s="99">
        <f ca="1">HLOOKUP($O524,INDIRECT(R524),E$229,FALSE)*$T$231</f>
        <v>79517000000</v>
      </c>
      <c r="F524" s="99">
        <f ca="1">E524/$T$230</f>
        <v>244028.42418484733</v>
      </c>
      <c r="G524" s="99">
        <f ca="1">HLOOKUP($O524,INDIRECT(R524),G$229,FALSE)</f>
        <v>2536967000</v>
      </c>
      <c r="H524" s="99">
        <f ca="1">G524/$T$230</f>
        <v>7785.6566422143642</v>
      </c>
      <c r="I524" s="95" t="str">
        <f t="shared" si="12"/>
        <v/>
      </c>
      <c r="J524" s="100">
        <f ca="1">IF(AND(I524="",NOT(K524="")),D524,"")</f>
        <v>162693.7998130651</v>
      </c>
      <c r="K524" s="97">
        <f t="shared" si="13"/>
        <v>32721</v>
      </c>
      <c r="N524" s="140">
        <f t="shared" si="17"/>
        <v>51915.630000000005</v>
      </c>
      <c r="O524" s="139" t="str">
        <f t="shared" si="14"/>
        <v>1989Aug</v>
      </c>
      <c r="P524" s="139">
        <f>MATCH(A524,Storage!A:A)-1</f>
        <v>98</v>
      </c>
      <c r="Q524" s="139">
        <f>MATCH(A524+1,Storage!A:A)-2</f>
        <v>102</v>
      </c>
      <c r="R524" s="139" t="str">
        <f t="shared" si="15"/>
        <v>Storage!P102:B98</v>
      </c>
      <c r="S524" s="7"/>
      <c r="T524" s="7"/>
      <c r="U524" s="7"/>
      <c r="V524" s="7"/>
      <c r="W524" s="7"/>
      <c r="X524" s="7"/>
      <c r="Y524" s="7"/>
      <c r="Z524" s="7"/>
      <c r="AA524" s="7"/>
      <c r="AB524" s="7"/>
    </row>
    <row r="525" spans="1:28" ht="15" x14ac:dyDescent="0.25">
      <c r="A525" s="17">
        <f t="shared" si="16"/>
        <v>1989</v>
      </c>
      <c r="B525" s="14" t="str">
        <f t="shared" si="19"/>
        <v>Sep</v>
      </c>
      <c r="C525" s="99">
        <f ca="1">HLOOKUP($O525,INDIRECT(R525),C$229,FALSE)*$T$231</f>
        <v>50728000000</v>
      </c>
      <c r="D525" s="99">
        <f ca="1">C525/$T$230</f>
        <v>155678.33170327017</v>
      </c>
      <c r="E525" s="99">
        <f ca="1">HLOOKUP($O525,INDIRECT(R525),E$229,FALSE)*$T$231</f>
        <v>79517000000</v>
      </c>
      <c r="F525" s="99">
        <f ca="1">E525/$T$230</f>
        <v>244028.42418484733</v>
      </c>
      <c r="G525" s="99">
        <f ca="1">HLOOKUP($O525,INDIRECT(R525),G$229,FALSE)</f>
        <v>2468138000</v>
      </c>
      <c r="H525" s="99">
        <f ca="1">G525/$T$230</f>
        <v>7574.4284468823107</v>
      </c>
      <c r="I525" s="95" t="str">
        <f t="shared" si="12"/>
        <v/>
      </c>
      <c r="J525" s="100">
        <f ca="1">IF(AND(I525="",NOT(K525="")),D525,"")</f>
        <v>155678.33170327017</v>
      </c>
      <c r="K525" s="97">
        <f t="shared" si="13"/>
        <v>32752</v>
      </c>
      <c r="N525" s="140">
        <f t="shared" si="17"/>
        <v>51915.630000000005</v>
      </c>
      <c r="O525" s="139" t="str">
        <f t="shared" si="14"/>
        <v>1989Sep</v>
      </c>
      <c r="P525" s="139">
        <f>MATCH(A525,Storage!A:A)-1</f>
        <v>98</v>
      </c>
      <c r="Q525" s="139">
        <f>MATCH(A525+1,Storage!A:A)-2</f>
        <v>102</v>
      </c>
      <c r="R525" s="139" t="str">
        <f t="shared" si="15"/>
        <v>Storage!P102:B98</v>
      </c>
      <c r="S525" s="7"/>
      <c r="T525" s="7"/>
      <c r="U525" s="7"/>
      <c r="V525" s="7"/>
      <c r="W525" s="7"/>
      <c r="X525" s="7"/>
      <c r="Y525" s="7"/>
      <c r="Z525" s="7"/>
      <c r="AA525" s="7"/>
      <c r="AB525" s="7"/>
    </row>
    <row r="526" spans="1:28" ht="15" x14ac:dyDescent="0.25">
      <c r="A526" s="17">
        <f t="shared" si="16"/>
        <v>1989</v>
      </c>
      <c r="B526" s="14" t="str">
        <f t="shared" si="19"/>
        <v>Oct</v>
      </c>
      <c r="C526" s="99">
        <f ca="1">HLOOKUP($O526,INDIRECT(R526),C$229,FALSE)*$T$231</f>
        <v>49053000000</v>
      </c>
      <c r="D526" s="99">
        <f ca="1">C526/$T$230</f>
        <v>150537.9515265832</v>
      </c>
      <c r="E526" s="99">
        <f ca="1">HLOOKUP($O526,INDIRECT(R526),E$229,FALSE)*$T$231</f>
        <v>79517000000</v>
      </c>
      <c r="F526" s="99">
        <f ca="1">E526/$T$230</f>
        <v>244028.42418484733</v>
      </c>
      <c r="G526" s="99">
        <f ca="1">HLOOKUP($O526,INDIRECT(R526),G$229,FALSE)</f>
        <v>1978788000</v>
      </c>
      <c r="H526" s="99">
        <f ca="1">G526/$T$230</f>
        <v>6072.6702143678167</v>
      </c>
      <c r="I526" s="95" t="str">
        <f t="shared" si="12"/>
        <v/>
      </c>
      <c r="J526" s="100">
        <f ca="1">IF(AND(I526="",NOT(K526="")),D526,"")</f>
        <v>150537.9515265832</v>
      </c>
      <c r="K526" s="97">
        <f t="shared" si="13"/>
        <v>32782</v>
      </c>
      <c r="N526" s="140">
        <f t="shared" si="17"/>
        <v>51915.630000000005</v>
      </c>
      <c r="O526" s="139" t="str">
        <f t="shared" si="14"/>
        <v>1989Oct</v>
      </c>
      <c r="P526" s="139">
        <f>MATCH(A526,Storage!A:A)-1</f>
        <v>98</v>
      </c>
      <c r="Q526" s="139">
        <f>MATCH(A526+1,Storage!A:A)-2</f>
        <v>102</v>
      </c>
      <c r="R526" s="139" t="str">
        <f t="shared" si="15"/>
        <v>Storage!P102:B98</v>
      </c>
      <c r="S526" s="7"/>
      <c r="T526" s="7"/>
      <c r="U526" s="7"/>
      <c r="V526" s="7"/>
      <c r="W526" s="7"/>
      <c r="X526" s="7"/>
      <c r="Y526" s="7"/>
      <c r="Z526" s="7"/>
      <c r="AA526" s="7"/>
      <c r="AB526" s="7"/>
    </row>
    <row r="527" spans="1:28" ht="15" x14ac:dyDescent="0.25">
      <c r="A527" s="17">
        <f t="shared" si="16"/>
        <v>1989</v>
      </c>
      <c r="B527" s="14" t="str">
        <f t="shared" si="19"/>
        <v>Nov</v>
      </c>
      <c r="C527" s="99">
        <f ca="1">HLOOKUP($O527,INDIRECT(R527),C$229,FALSE)*$T$231</f>
        <v>48414000000</v>
      </c>
      <c r="D527" s="99">
        <f ca="1">C527/$T$230</f>
        <v>148576.93485022322</v>
      </c>
      <c r="E527" s="99">
        <f ca="1">HLOOKUP($O527,INDIRECT(R527),E$229,FALSE)*$T$231</f>
        <v>79517000000</v>
      </c>
      <c r="F527" s="99">
        <f ca="1">E527/$T$230</f>
        <v>244028.42418484733</v>
      </c>
      <c r="G527" s="99">
        <f ca="1">HLOOKUP($O527,INDIRECT(R527),G$229,FALSE)</f>
        <v>1275320000</v>
      </c>
      <c r="H527" s="99">
        <f ca="1">G527/$T$230</f>
        <v>3913.8087444372836</v>
      </c>
      <c r="I527" s="95" t="str">
        <f t="shared" si="12"/>
        <v/>
      </c>
      <c r="J527" s="100">
        <f ca="1">IF(AND(I527="",NOT(K527="")),D527,"")</f>
        <v>148576.93485022322</v>
      </c>
      <c r="K527" s="97">
        <f t="shared" si="13"/>
        <v>32813</v>
      </c>
      <c r="N527" s="140">
        <f t="shared" si="17"/>
        <v>51915.630000000005</v>
      </c>
      <c r="O527" s="139" t="str">
        <f t="shared" si="14"/>
        <v>1989Nov</v>
      </c>
      <c r="P527" s="139">
        <f>MATCH(A527,Storage!A:A)-1</f>
        <v>98</v>
      </c>
      <c r="Q527" s="139">
        <f>MATCH(A527+1,Storage!A:A)-2</f>
        <v>102</v>
      </c>
      <c r="R527" s="139" t="str">
        <f t="shared" si="15"/>
        <v>Storage!P102:B98</v>
      </c>
      <c r="S527" s="7"/>
      <c r="T527" s="7"/>
      <c r="U527" s="7"/>
      <c r="V527" s="7"/>
      <c r="W527" s="7"/>
      <c r="X527" s="7"/>
      <c r="Y527" s="7"/>
      <c r="Z527" s="7"/>
      <c r="AA527" s="7"/>
      <c r="AB527" s="7"/>
    </row>
    <row r="528" spans="1:28" ht="15" x14ac:dyDescent="0.25">
      <c r="A528" s="17">
        <f t="shared" si="16"/>
        <v>1989</v>
      </c>
      <c r="B528" s="14" t="str">
        <f t="shared" si="19"/>
        <v>Dec</v>
      </c>
      <c r="C528" s="99">
        <f ca="1">HLOOKUP($O528,INDIRECT(R528),C$229,FALSE)*$T$231</f>
        <v>48132000000</v>
      </c>
      <c r="D528" s="99">
        <f ca="1">C528/$T$230</f>
        <v>147711.50965032724</v>
      </c>
      <c r="E528" s="99">
        <f ca="1">HLOOKUP($O528,INDIRECT(R528),E$229,FALSE)*$T$231</f>
        <v>79517000000</v>
      </c>
      <c r="F528" s="99">
        <f ca="1">E528/$T$230</f>
        <v>244028.42418484733</v>
      </c>
      <c r="G528" s="99">
        <f ca="1">HLOOKUP($O528,INDIRECT(R528),G$229,FALSE)</f>
        <v>1189946000</v>
      </c>
      <c r="H528" s="99">
        <f ca="1">G528/$T$230</f>
        <v>3651.8058684943135</v>
      </c>
      <c r="I528" s="95" t="str">
        <f t="shared" si="12"/>
        <v/>
      </c>
      <c r="J528" s="100">
        <f ca="1">IF(AND(I528="",NOT(K528="")),D528,"")</f>
        <v>147711.50965032724</v>
      </c>
      <c r="K528" s="97">
        <f t="shared" si="13"/>
        <v>32843</v>
      </c>
      <c r="N528" s="140">
        <f t="shared" si="17"/>
        <v>51915.630000000005</v>
      </c>
      <c r="O528" s="139" t="str">
        <f t="shared" si="14"/>
        <v>1989Dec</v>
      </c>
      <c r="P528" s="139">
        <f>MATCH(A528,Storage!A:A)-1</f>
        <v>98</v>
      </c>
      <c r="Q528" s="139">
        <f>MATCH(A528+1,Storage!A:A)-2</f>
        <v>102</v>
      </c>
      <c r="R528" s="139" t="str">
        <f t="shared" si="15"/>
        <v>Storage!P102:B98</v>
      </c>
      <c r="S528" s="7"/>
      <c r="T528" s="7"/>
      <c r="U528" s="7"/>
      <c r="V528" s="7"/>
      <c r="W528" s="7"/>
      <c r="X528" s="7"/>
      <c r="Y528" s="7"/>
      <c r="Z528" s="7"/>
      <c r="AA528" s="7"/>
      <c r="AB528" s="7"/>
    </row>
    <row r="529" spans="1:28" ht="15" x14ac:dyDescent="0.25">
      <c r="A529" s="17">
        <f t="shared" si="16"/>
        <v>1989</v>
      </c>
      <c r="B529" s="14" t="str">
        <f t="shared" si="19"/>
        <v>(YE)&amp; Min Sto</v>
      </c>
      <c r="C529" s="99">
        <f ca="1">HLOOKUP($O529,INDIRECT(R529),C$229,FALSE)*$T$231</f>
        <v>45748000000</v>
      </c>
      <c r="D529" s="99">
        <f ca="1">C529/$T$230</f>
        <v>140395.29093915006</v>
      </c>
      <c r="E529" s="99">
        <f ca="1">HLOOKUP($O529,INDIRECT(R529),E$229,FALSE)*$T$231</f>
        <v>79517000000</v>
      </c>
      <c r="F529" s="99">
        <f ca="1">E529/$T$230</f>
        <v>244028.42418484733</v>
      </c>
      <c r="G529" s="99">
        <f ca="1">HLOOKUP($O529,INDIRECT(R529),G$229,FALSE)</f>
        <v>23499257000</v>
      </c>
      <c r="H529" s="99">
        <f ca="1">G529/$T$230</f>
        <v>72116.486477416693</v>
      </c>
      <c r="I529" s="100">
        <f ca="1">IF(B528="Dec",H529,"")</f>
        <v>72116.486477416693</v>
      </c>
      <c r="J529" s="95" t="str">
        <f ca="1">IF(AND(I529="",NOT(K529="")),D529,"")</f>
        <v/>
      </c>
      <c r="K529" s="97">
        <f ca="1">IFERROR(IF(I529="", DATEVALUE(CONCATENATE(B529,"-",A529)),K528),"")</f>
        <v>32843</v>
      </c>
      <c r="N529" s="140">
        <f ca="1">IF(K529="","",$G$181)</f>
        <v>51915.630000000005</v>
      </c>
      <c r="O529" s="139" t="str">
        <f t="shared" si="14"/>
        <v>1989(YE)&amp; Min Sto</v>
      </c>
      <c r="P529" s="139">
        <f>MATCH(A529,Storage!A:A)-1</f>
        <v>98</v>
      </c>
      <c r="Q529" s="139">
        <f>MATCH(A529+1,Storage!A:A)-2</f>
        <v>102</v>
      </c>
      <c r="R529" s="139" t="str">
        <f t="shared" si="15"/>
        <v>Storage!P102:B98</v>
      </c>
      <c r="S529" s="7"/>
      <c r="T529" s="7"/>
      <c r="U529" s="7"/>
      <c r="V529" s="7"/>
      <c r="W529" s="7"/>
      <c r="X529" s="7"/>
      <c r="Y529" s="7"/>
      <c r="Z529" s="7"/>
      <c r="AA529" s="7"/>
      <c r="AB529" s="7"/>
    </row>
    <row r="530" spans="1:28" ht="15" x14ac:dyDescent="0.25">
      <c r="A530" s="17">
        <f t="shared" si="16"/>
        <v>1989</v>
      </c>
      <c r="B530" s="14" t="str">
        <f t="shared" si="19"/>
        <v>Avg</v>
      </c>
      <c r="C530" s="99">
        <f ca="1">HLOOKUP($O530,INDIRECT(R530),C$229,FALSE)*$T$231</f>
        <v>49864000000</v>
      </c>
      <c r="D530" s="99">
        <f ca="1">C530/$T$230</f>
        <v>153026.81619720598</v>
      </c>
      <c r="E530" s="99">
        <f ca="1">HLOOKUP($O530,INDIRECT(R530),E$229,FALSE)*$T$231</f>
        <v>0</v>
      </c>
      <c r="F530" s="99">
        <f ca="1">E530/$T$230</f>
        <v>0</v>
      </c>
      <c r="G530" s="99">
        <f ca="1">HLOOKUP($O530,INDIRECT(R530),G$229,FALSE)</f>
        <v>0</v>
      </c>
      <c r="H530" s="99">
        <f ca="1">G530/$T$230</f>
        <v>0</v>
      </c>
      <c r="I530" s="95" t="str">
        <f t="shared" si="12"/>
        <v/>
      </c>
      <c r="J530" s="95" t="str">
        <f t="shared" si="18"/>
        <v/>
      </c>
      <c r="K530" s="97" t="str">
        <f t="shared" si="13"/>
        <v/>
      </c>
      <c r="N530" s="140" t="str">
        <f t="shared" si="17"/>
        <v/>
      </c>
      <c r="O530" s="139" t="str">
        <f t="shared" si="14"/>
        <v>1989Avg</v>
      </c>
      <c r="P530" s="139">
        <f>MATCH(A530,Storage!A:A)-1</f>
        <v>98</v>
      </c>
      <c r="Q530" s="139">
        <f>MATCH(A530+1,Storage!A:A)-2</f>
        <v>102</v>
      </c>
      <c r="R530" s="139" t="str">
        <f t="shared" si="15"/>
        <v>Storage!P102:B98</v>
      </c>
      <c r="S530" s="7"/>
      <c r="T530" s="7"/>
      <c r="U530" s="7"/>
      <c r="V530" s="7"/>
      <c r="W530" s="7"/>
      <c r="X530" s="7"/>
      <c r="Y530" s="7"/>
      <c r="Z530" s="7"/>
      <c r="AA530" s="7"/>
      <c r="AB530" s="7"/>
    </row>
    <row r="531" spans="1:28" ht="15" x14ac:dyDescent="0.25">
      <c r="A531" s="17">
        <f t="shared" si="16"/>
        <v>1989</v>
      </c>
      <c r="B531" s="14" t="str">
        <f t="shared" si="19"/>
        <v>Max</v>
      </c>
      <c r="C531" s="99">
        <f ca="1">HLOOKUP($O531,INDIRECT(R531),C$229,FALSE)*$T$231</f>
        <v>55431000000</v>
      </c>
      <c r="D531" s="99">
        <f ca="1">C531/$T$230</f>
        <v>170111.29168593223</v>
      </c>
      <c r="E531" s="99">
        <f ca="1">HLOOKUP($O531,INDIRECT(R531),E$229,FALSE)*$T$231</f>
        <v>0</v>
      </c>
      <c r="F531" s="99">
        <f ca="1">E531/$T$230</f>
        <v>0</v>
      </c>
      <c r="G531" s="99">
        <f ca="1">HLOOKUP($O531,INDIRECT(R531),G$229,FALSE)</f>
        <v>3616147000</v>
      </c>
      <c r="H531" s="99">
        <f ca="1">G531/$T$230</f>
        <v>11097.53454017082</v>
      </c>
      <c r="I531" s="95" t="str">
        <f t="shared" si="12"/>
        <v/>
      </c>
      <c r="J531" s="95" t="str">
        <f t="shared" si="18"/>
        <v/>
      </c>
      <c r="K531" s="97" t="str">
        <f t="shared" si="13"/>
        <v/>
      </c>
      <c r="N531" s="140" t="str">
        <f t="shared" si="17"/>
        <v/>
      </c>
      <c r="O531" s="139" t="str">
        <f t="shared" si="14"/>
        <v>1989Max</v>
      </c>
      <c r="P531" s="139">
        <f>MATCH(A531,Storage!A:A)-1</f>
        <v>98</v>
      </c>
      <c r="Q531" s="139">
        <f>MATCH(A531+1,Storage!A:A)-2</f>
        <v>102</v>
      </c>
      <c r="R531" s="139" t="str">
        <f t="shared" si="15"/>
        <v>Storage!P102:B98</v>
      </c>
      <c r="S531" s="7"/>
      <c r="T531" s="7"/>
      <c r="U531" s="7"/>
      <c r="V531" s="7"/>
      <c r="W531" s="7"/>
      <c r="X531" s="7"/>
      <c r="Y531" s="7"/>
      <c r="Z531" s="7"/>
      <c r="AA531" s="7"/>
      <c r="AB531" s="7"/>
    </row>
    <row r="532" spans="1:28" ht="15" x14ac:dyDescent="0.25">
      <c r="A532" s="17">
        <f t="shared" si="16"/>
        <v>1990</v>
      </c>
      <c r="B532" s="14" t="str">
        <f t="shared" si="19"/>
        <v>Jan</v>
      </c>
      <c r="C532" s="99">
        <f ca="1">HLOOKUP($O532,INDIRECT(R532),C$229,FALSE)*$T$231</f>
        <v>48019000000</v>
      </c>
      <c r="D532" s="99">
        <f ca="1">C532/$T$230</f>
        <v>147364.72579363134</v>
      </c>
      <c r="E532" s="99">
        <f ca="1">HLOOKUP($O532,INDIRECT(R532),E$229,FALSE)*$T$231</f>
        <v>79517000000</v>
      </c>
      <c r="F532" s="99">
        <f ca="1">E532/$T$230</f>
        <v>244028.42418484733</v>
      </c>
      <c r="G532" s="99">
        <f ca="1">HLOOKUP($O532,INDIRECT(R532),G$229,FALSE)</f>
        <v>1149775000</v>
      </c>
      <c r="H532" s="99">
        <f ca="1">G532/$T$230</f>
        <v>3528.5257418807655</v>
      </c>
      <c r="I532" s="95" t="str">
        <f t="shared" si="12"/>
        <v/>
      </c>
      <c r="J532" s="100">
        <f ca="1">IF(AND(I532="",NOT(K532="")),D532,"")</f>
        <v>147364.72579363134</v>
      </c>
      <c r="K532" s="97">
        <f t="shared" si="13"/>
        <v>32874</v>
      </c>
      <c r="N532" s="140">
        <f t="shared" si="17"/>
        <v>51915.630000000005</v>
      </c>
      <c r="O532" s="139" t="str">
        <f t="shared" si="14"/>
        <v>1990Jan</v>
      </c>
      <c r="P532" s="139">
        <f>MATCH(A532,Storage!A:A)-1</f>
        <v>103</v>
      </c>
      <c r="Q532" s="139">
        <f>MATCH(A532+1,Storage!A:A)-2</f>
        <v>107</v>
      </c>
      <c r="R532" s="139" t="str">
        <f t="shared" si="15"/>
        <v>Storage!P107:B103</v>
      </c>
      <c r="S532" s="7"/>
      <c r="T532" s="7"/>
      <c r="U532" s="7"/>
      <c r="V532" s="7"/>
      <c r="W532" s="7"/>
      <c r="X532" s="7"/>
      <c r="Y532" s="7"/>
      <c r="Z532" s="7"/>
      <c r="AA532" s="7"/>
      <c r="AB532" s="7"/>
    </row>
    <row r="533" spans="1:28" ht="15" x14ac:dyDescent="0.25">
      <c r="A533" s="17">
        <f t="shared" si="16"/>
        <v>1990</v>
      </c>
      <c r="B533" s="14" t="str">
        <f t="shared" si="19"/>
        <v>Feb</v>
      </c>
      <c r="C533" s="99">
        <f ca="1">HLOOKUP($O533,INDIRECT(R533),C$229,FALSE)*$T$231</f>
        <v>47805000000</v>
      </c>
      <c r="D533" s="99">
        <f ca="1">C533/$T$230</f>
        <v>146707.98468449045</v>
      </c>
      <c r="E533" s="99">
        <f ca="1">HLOOKUP($O533,INDIRECT(R533),E$229,FALSE)*$T$231</f>
        <v>79517000000</v>
      </c>
      <c r="F533" s="99">
        <f ca="1">E533/$T$230</f>
        <v>244028.42418484733</v>
      </c>
      <c r="G533" s="99">
        <f ca="1">HLOOKUP($O533,INDIRECT(R533),G$229,FALSE)</f>
        <v>1027975000</v>
      </c>
      <c r="H533" s="99">
        <f ca="1">G533/$T$230</f>
        <v>3154.7357087342134</v>
      </c>
      <c r="I533" s="95" t="str">
        <f t="shared" si="12"/>
        <v/>
      </c>
      <c r="J533" s="100">
        <f ca="1">IF(AND(I533="",NOT(K533="")),D533,"")</f>
        <v>146707.98468449045</v>
      </c>
      <c r="K533" s="97">
        <f t="shared" si="13"/>
        <v>32905</v>
      </c>
      <c r="N533" s="140">
        <f t="shared" si="17"/>
        <v>51915.630000000005</v>
      </c>
      <c r="O533" s="139" t="str">
        <f t="shared" si="14"/>
        <v>1990Feb</v>
      </c>
      <c r="P533" s="139">
        <f>MATCH(A533,Storage!A:A)-1</f>
        <v>103</v>
      </c>
      <c r="Q533" s="139">
        <f>MATCH(A533+1,Storage!A:A)-2</f>
        <v>107</v>
      </c>
      <c r="R533" s="139" t="str">
        <f t="shared" si="15"/>
        <v>Storage!P107:B103</v>
      </c>
      <c r="S533" s="7"/>
      <c r="T533" s="7"/>
      <c r="U533" s="7"/>
      <c r="V533" s="7"/>
      <c r="W533" s="7"/>
      <c r="X533" s="7"/>
      <c r="Y533" s="7"/>
      <c r="Z533" s="7"/>
      <c r="AA533" s="7"/>
      <c r="AB533" s="7"/>
    </row>
    <row r="534" spans="1:28" ht="15" x14ac:dyDescent="0.25">
      <c r="A534" s="17">
        <f t="shared" si="16"/>
        <v>1990</v>
      </c>
      <c r="B534" s="14" t="str">
        <f t="shared" si="19"/>
        <v>Mar</v>
      </c>
      <c r="C534" s="99">
        <f ca="1">HLOOKUP($O534,INDIRECT(R534),C$229,FALSE)*$T$231</f>
        <v>49163000000</v>
      </c>
      <c r="D534" s="99">
        <f ca="1">C534/$T$230</f>
        <v>150875.52873221636</v>
      </c>
      <c r="E534" s="99">
        <f ca="1">HLOOKUP($O534,INDIRECT(R534),E$229,FALSE)*$T$231</f>
        <v>79517000000</v>
      </c>
      <c r="F534" s="99">
        <f ca="1">E534/$T$230</f>
        <v>244028.42418484733</v>
      </c>
      <c r="G534" s="99">
        <f ca="1">HLOOKUP($O534,INDIRECT(R534),G$229,FALSE)</f>
        <v>1145904000</v>
      </c>
      <c r="H534" s="99">
        <f ca="1">G534/$T$230</f>
        <v>3516.6460931261654</v>
      </c>
      <c r="I534" s="95" t="str">
        <f t="shared" si="12"/>
        <v/>
      </c>
      <c r="J534" s="100">
        <f ca="1">IF(AND(I534="",NOT(K534="")),D534,"")</f>
        <v>150875.52873221636</v>
      </c>
      <c r="K534" s="97">
        <f t="shared" si="13"/>
        <v>32933</v>
      </c>
      <c r="N534" s="140">
        <f t="shared" si="17"/>
        <v>51915.630000000005</v>
      </c>
      <c r="O534" s="139" t="str">
        <f t="shared" si="14"/>
        <v>1990Mar</v>
      </c>
      <c r="P534" s="139">
        <f>MATCH(A534,Storage!A:A)-1</f>
        <v>103</v>
      </c>
      <c r="Q534" s="139">
        <f>MATCH(A534+1,Storage!A:A)-2</f>
        <v>107</v>
      </c>
      <c r="R534" s="139" t="str">
        <f t="shared" si="15"/>
        <v>Storage!P107:B103</v>
      </c>
      <c r="S534" s="7"/>
      <c r="T534" s="7"/>
      <c r="U534" s="7"/>
      <c r="V534" s="7"/>
      <c r="W534" s="7"/>
      <c r="X534" s="7"/>
      <c r="Y534" s="7"/>
      <c r="Z534" s="7"/>
      <c r="AA534" s="7"/>
      <c r="AB534" s="7"/>
    </row>
    <row r="535" spans="1:28" ht="15" x14ac:dyDescent="0.25">
      <c r="A535" s="17">
        <f t="shared" si="16"/>
        <v>1990</v>
      </c>
      <c r="B535" s="14" t="str">
        <f t="shared" si="19"/>
        <v>Apr</v>
      </c>
      <c r="C535" s="99">
        <f ca="1">HLOOKUP($O535,INDIRECT(R535),C$229,FALSE)*$T$231</f>
        <v>47836000000</v>
      </c>
      <c r="D535" s="99">
        <f ca="1">C535/$T$230</f>
        <v>146803.12007880525</v>
      </c>
      <c r="E535" s="99">
        <f ca="1">HLOOKUP($O535,INDIRECT(R535),E$229,FALSE)*$T$231</f>
        <v>79517000000</v>
      </c>
      <c r="F535" s="99">
        <f ca="1">E535/$T$230</f>
        <v>244028.42418484733</v>
      </c>
      <c r="G535" s="99">
        <f ca="1">HLOOKUP($O535,INDIRECT(R535),G$229,FALSE)</f>
        <v>1348628000</v>
      </c>
      <c r="H535" s="99">
        <f ca="1">G535/$T$230</f>
        <v>4138.7824698059821</v>
      </c>
      <c r="I535" s="95" t="str">
        <f t="shared" si="12"/>
        <v/>
      </c>
      <c r="J535" s="100">
        <f ca="1">IF(AND(I535="",NOT(K535="")),D535,"")</f>
        <v>146803.12007880525</v>
      </c>
      <c r="K535" s="97">
        <f t="shared" si="13"/>
        <v>32964</v>
      </c>
      <c r="N535" s="140">
        <f t="shared" si="17"/>
        <v>51915.630000000005</v>
      </c>
      <c r="O535" s="139" t="str">
        <f t="shared" si="14"/>
        <v>1990Apr</v>
      </c>
      <c r="P535" s="139">
        <f>MATCH(A535,Storage!A:A)-1</f>
        <v>103</v>
      </c>
      <c r="Q535" s="139">
        <f>MATCH(A535+1,Storage!A:A)-2</f>
        <v>107</v>
      </c>
      <c r="R535" s="139" t="str">
        <f t="shared" si="15"/>
        <v>Storage!P107:B103</v>
      </c>
      <c r="S535" s="7"/>
      <c r="T535" s="7"/>
      <c r="U535" s="7"/>
      <c r="V535" s="7"/>
      <c r="W535" s="7"/>
      <c r="X535" s="7"/>
      <c r="Y535" s="7"/>
      <c r="Z535" s="7"/>
      <c r="AA535" s="7"/>
      <c r="AB535" s="7"/>
    </row>
    <row r="536" spans="1:28" ht="15" x14ac:dyDescent="0.25">
      <c r="A536" s="17">
        <f t="shared" si="16"/>
        <v>1990</v>
      </c>
      <c r="B536" s="14" t="str">
        <f t="shared" si="19"/>
        <v>May</v>
      </c>
      <c r="C536" s="99">
        <f ca="1">HLOOKUP($O536,INDIRECT(R536),C$229,FALSE)*$T$231</f>
        <v>50024000000</v>
      </c>
      <c r="D536" s="99">
        <f ca="1">C536/$T$230</f>
        <v>153517.83758721786</v>
      </c>
      <c r="E536" s="99">
        <f ca="1">HLOOKUP($O536,INDIRECT(R536),E$229,FALSE)*$T$231</f>
        <v>79517000000</v>
      </c>
      <c r="F536" s="99">
        <f ca="1">E536/$T$230</f>
        <v>244028.42418484733</v>
      </c>
      <c r="G536" s="99">
        <f ca="1">HLOOKUP($O536,INDIRECT(R536),G$229,FALSE)</f>
        <v>2103427000</v>
      </c>
      <c r="H536" s="99">
        <f ca="1">G536/$T$230</f>
        <v>6455.1728083033922</v>
      </c>
      <c r="I536" s="95" t="str">
        <f t="shared" si="12"/>
        <v/>
      </c>
      <c r="J536" s="100">
        <f ca="1">IF(AND(I536="",NOT(K536="")),D536,"")</f>
        <v>153517.83758721786</v>
      </c>
      <c r="K536" s="97">
        <f t="shared" si="13"/>
        <v>32994</v>
      </c>
      <c r="N536" s="140">
        <f t="shared" si="17"/>
        <v>51915.630000000005</v>
      </c>
      <c r="O536" s="139" t="str">
        <f t="shared" si="14"/>
        <v>1990May</v>
      </c>
      <c r="P536" s="139">
        <f>MATCH(A536,Storage!A:A)-1</f>
        <v>103</v>
      </c>
      <c r="Q536" s="139">
        <f>MATCH(A536+1,Storage!A:A)-2</f>
        <v>107</v>
      </c>
      <c r="R536" s="139" t="str">
        <f t="shared" si="15"/>
        <v>Storage!P107:B103</v>
      </c>
      <c r="S536" s="7"/>
      <c r="T536" s="7"/>
      <c r="U536" s="7"/>
      <c r="V536" s="7"/>
      <c r="W536" s="7"/>
      <c r="X536" s="7"/>
      <c r="Y536" s="7"/>
      <c r="Z536" s="7"/>
      <c r="AA536" s="7"/>
      <c r="AB536" s="7"/>
    </row>
    <row r="537" spans="1:28" ht="15" x14ac:dyDescent="0.25">
      <c r="A537" s="17">
        <f t="shared" si="16"/>
        <v>1990</v>
      </c>
      <c r="B537" s="14" t="str">
        <f t="shared" si="19"/>
        <v>Jun</v>
      </c>
      <c r="C537" s="99">
        <f ca="1">HLOOKUP($O537,INDIRECT(R537),C$229,FALSE)*$T$231</f>
        <v>60379000000</v>
      </c>
      <c r="D537" s="99">
        <f ca="1">C537/$T$230</f>
        <v>185296.12817204997</v>
      </c>
      <c r="E537" s="99">
        <f ca="1">HLOOKUP($O537,INDIRECT(R537),E$229,FALSE)*$T$231</f>
        <v>79517000000</v>
      </c>
      <c r="F537" s="99">
        <f ca="1">E537/$T$230</f>
        <v>244028.42418484733</v>
      </c>
      <c r="G537" s="99">
        <f ca="1">HLOOKUP($O537,INDIRECT(R537),G$229,FALSE)</f>
        <v>3459430000</v>
      </c>
      <c r="H537" s="99">
        <f ca="1">G537/$T$230</f>
        <v>10616.588295305235</v>
      </c>
      <c r="I537" s="95" t="str">
        <f t="shared" si="12"/>
        <v/>
      </c>
      <c r="J537" s="100">
        <f ca="1">IF(AND(I537="",NOT(K537="")),D537,"")</f>
        <v>185296.12817204997</v>
      </c>
      <c r="K537" s="97">
        <f t="shared" si="13"/>
        <v>33025</v>
      </c>
      <c r="N537" s="140">
        <f t="shared" si="17"/>
        <v>51915.630000000005</v>
      </c>
      <c r="O537" s="139" t="str">
        <f t="shared" si="14"/>
        <v>1990Jun</v>
      </c>
      <c r="P537" s="139">
        <f>MATCH(A537,Storage!A:A)-1</f>
        <v>103</v>
      </c>
      <c r="Q537" s="139">
        <f>MATCH(A537+1,Storage!A:A)-2</f>
        <v>107</v>
      </c>
      <c r="R537" s="139" t="str">
        <f t="shared" si="15"/>
        <v>Storage!P107:B103</v>
      </c>
      <c r="S537" s="7"/>
      <c r="T537" s="7"/>
      <c r="U537" s="7"/>
      <c r="V537" s="7"/>
      <c r="W537" s="7"/>
      <c r="X537" s="7"/>
      <c r="Y537" s="7"/>
      <c r="Z537" s="7"/>
      <c r="AA537" s="7"/>
      <c r="AB537" s="7"/>
    </row>
    <row r="538" spans="1:28" ht="15" x14ac:dyDescent="0.25">
      <c r="A538" s="17">
        <f t="shared" si="16"/>
        <v>1990</v>
      </c>
      <c r="B538" s="14" t="str">
        <f t="shared" si="19"/>
        <v>Jul</v>
      </c>
      <c r="C538" s="99">
        <f ca="1">HLOOKUP($O538,INDIRECT(R538),C$229,FALSE)*$T$231</f>
        <v>61921000000</v>
      </c>
      <c r="D538" s="99">
        <f ca="1">C538/$T$230</f>
        <v>190028.34681828957</v>
      </c>
      <c r="E538" s="99">
        <f ca="1">HLOOKUP($O538,INDIRECT(R538),E$229,FALSE)*$T$231</f>
        <v>79517000000</v>
      </c>
      <c r="F538" s="99">
        <f ca="1">E538/$T$230</f>
        <v>244028.42418484733</v>
      </c>
      <c r="G538" s="99">
        <f ca="1">HLOOKUP($O538,INDIRECT(R538),G$229,FALSE)</f>
        <v>2304329000</v>
      </c>
      <c r="H538" s="99">
        <f ca="1">G538/$T$230</f>
        <v>7071.7176789044488</v>
      </c>
      <c r="I538" s="95" t="str">
        <f t="shared" si="12"/>
        <v/>
      </c>
      <c r="J538" s="100">
        <f ca="1">IF(AND(I538="",NOT(K538="")),D538,"")</f>
        <v>190028.34681828957</v>
      </c>
      <c r="K538" s="97">
        <f t="shared" si="13"/>
        <v>33055</v>
      </c>
      <c r="N538" s="140">
        <f t="shared" si="17"/>
        <v>51915.630000000005</v>
      </c>
      <c r="O538" s="139" t="str">
        <f t="shared" si="14"/>
        <v>1990Jul</v>
      </c>
      <c r="P538" s="139">
        <f>MATCH(A538,Storage!A:A)-1</f>
        <v>103</v>
      </c>
      <c r="Q538" s="139">
        <f>MATCH(A538+1,Storage!A:A)-2</f>
        <v>107</v>
      </c>
      <c r="R538" s="139" t="str">
        <f t="shared" si="15"/>
        <v>Storage!P107:B103</v>
      </c>
      <c r="S538" s="7"/>
      <c r="T538" s="7"/>
      <c r="U538" s="7"/>
      <c r="V538" s="7"/>
      <c r="W538" s="7"/>
      <c r="X538" s="7"/>
      <c r="Y538" s="7"/>
      <c r="Z538" s="7"/>
      <c r="AA538" s="7"/>
      <c r="AB538" s="7"/>
    </row>
    <row r="539" spans="1:28" ht="15" x14ac:dyDescent="0.25">
      <c r="A539" s="17">
        <f t="shared" si="16"/>
        <v>1990</v>
      </c>
      <c r="B539" s="14" t="str">
        <f t="shared" si="19"/>
        <v>Aug</v>
      </c>
      <c r="C539" s="99">
        <f ca="1">HLOOKUP($O539,INDIRECT(R539),C$229,FALSE)*$T$231</f>
        <v>60483000000</v>
      </c>
      <c r="D539" s="99">
        <f ca="1">C539/$T$230</f>
        <v>185615.29207555769</v>
      </c>
      <c r="E539" s="99">
        <f ca="1">HLOOKUP($O539,INDIRECT(R539),E$229,FALSE)*$T$231</f>
        <v>79517000000</v>
      </c>
      <c r="F539" s="99">
        <f ca="1">E539/$T$230</f>
        <v>244028.42418484733</v>
      </c>
      <c r="G539" s="99">
        <f ca="1">HLOOKUP($O539,INDIRECT(R539),G$229,FALSE)</f>
        <v>2467606000</v>
      </c>
      <c r="H539" s="99">
        <f ca="1">G539/$T$230</f>
        <v>7572.7958007605212</v>
      </c>
      <c r="I539" s="95" t="str">
        <f t="shared" si="12"/>
        <v/>
      </c>
      <c r="J539" s="100">
        <f ca="1">IF(AND(I539="",NOT(K539="")),D539,"")</f>
        <v>185615.29207555769</v>
      </c>
      <c r="K539" s="97">
        <f t="shared" si="13"/>
        <v>33086</v>
      </c>
      <c r="N539" s="140">
        <f t="shared" si="17"/>
        <v>51915.630000000005</v>
      </c>
      <c r="O539" s="139" t="str">
        <f t="shared" si="14"/>
        <v>1990Aug</v>
      </c>
      <c r="P539" s="139">
        <f>MATCH(A539,Storage!A:A)-1</f>
        <v>103</v>
      </c>
      <c r="Q539" s="139">
        <f>MATCH(A539+1,Storage!A:A)-2</f>
        <v>107</v>
      </c>
      <c r="R539" s="139" t="str">
        <f t="shared" si="15"/>
        <v>Storage!P107:B103</v>
      </c>
      <c r="S539" s="7"/>
      <c r="T539" s="7"/>
      <c r="U539" s="7"/>
      <c r="V539" s="7"/>
      <c r="W539" s="7"/>
      <c r="X539" s="7"/>
      <c r="Y539" s="7"/>
      <c r="Z539" s="7"/>
      <c r="AA539" s="7"/>
      <c r="AB539" s="7"/>
    </row>
    <row r="540" spans="1:28" ht="15" x14ac:dyDescent="0.25">
      <c r="A540" s="17">
        <f t="shared" si="16"/>
        <v>1990</v>
      </c>
      <c r="B540" s="14" t="str">
        <f t="shared" si="19"/>
        <v>Sep</v>
      </c>
      <c r="C540" s="99">
        <f ca="1">HLOOKUP($O540,INDIRECT(R540),C$229,FALSE)*$T$231</f>
        <v>58319000000</v>
      </c>
      <c r="D540" s="99">
        <f ca="1">C540/$T$230</f>
        <v>178974.22777564687</v>
      </c>
      <c r="E540" s="99">
        <f ca="1">HLOOKUP($O540,INDIRECT(R540),E$229,FALSE)*$T$231</f>
        <v>79505000000</v>
      </c>
      <c r="F540" s="99">
        <f ca="1">E540/$T$230</f>
        <v>243991.59758059643</v>
      </c>
      <c r="G540" s="99">
        <f ca="1">HLOOKUP($O540,INDIRECT(R540),G$229,FALSE)</f>
        <v>2545474000</v>
      </c>
      <c r="H540" s="99">
        <f ca="1">G540/$T$230</f>
        <v>7811.763635744559</v>
      </c>
      <c r="I540" s="95" t="str">
        <f t="shared" si="12"/>
        <v/>
      </c>
      <c r="J540" s="100">
        <f ca="1">IF(AND(I540="",NOT(K540="")),D540,"")</f>
        <v>178974.22777564687</v>
      </c>
      <c r="K540" s="97">
        <f t="shared" si="13"/>
        <v>33117</v>
      </c>
      <c r="N540" s="140">
        <f t="shared" si="17"/>
        <v>51915.630000000005</v>
      </c>
      <c r="O540" s="139" t="str">
        <f t="shared" si="14"/>
        <v>1990Sep</v>
      </c>
      <c r="P540" s="139">
        <f>MATCH(A540,Storage!A:A)-1</f>
        <v>103</v>
      </c>
      <c r="Q540" s="139">
        <f>MATCH(A540+1,Storage!A:A)-2</f>
        <v>107</v>
      </c>
      <c r="R540" s="139" t="str">
        <f t="shared" si="15"/>
        <v>Storage!P107:B103</v>
      </c>
      <c r="S540" s="7"/>
      <c r="T540" s="7"/>
      <c r="U540" s="7"/>
      <c r="V540" s="7"/>
      <c r="W540" s="7"/>
      <c r="X540" s="7"/>
      <c r="Y540" s="7"/>
      <c r="Z540" s="7"/>
      <c r="AA540" s="7"/>
      <c r="AB540" s="7"/>
    </row>
    <row r="541" spans="1:28" ht="15" x14ac:dyDescent="0.25">
      <c r="A541" s="17">
        <f t="shared" si="16"/>
        <v>1990</v>
      </c>
      <c r="B541" s="14" t="str">
        <f t="shared" si="19"/>
        <v>Oct</v>
      </c>
      <c r="C541" s="99">
        <f ca="1">HLOOKUP($O541,INDIRECT(R541),C$229,FALSE)*$T$231</f>
        <v>57607000000</v>
      </c>
      <c r="D541" s="99">
        <f ca="1">C541/$T$230</f>
        <v>176789.18259009393</v>
      </c>
      <c r="E541" s="99">
        <f ca="1">HLOOKUP($O541,INDIRECT(R541),E$229,FALSE)*$T$231</f>
        <v>79531000000</v>
      </c>
      <c r="F541" s="99">
        <f ca="1">E541/$T$230</f>
        <v>244071.38855647336</v>
      </c>
      <c r="G541" s="99">
        <f ca="1">HLOOKUP($O541,INDIRECT(R541),G$229,FALSE)</f>
        <v>1379629000</v>
      </c>
      <c r="H541" s="99">
        <f ca="1">G541/$T$230</f>
        <v>4233.9209330044741</v>
      </c>
      <c r="I541" s="95" t="str">
        <f t="shared" si="12"/>
        <v/>
      </c>
      <c r="J541" s="100">
        <f ca="1">IF(AND(I541="",NOT(K541="")),D541,"")</f>
        <v>176789.18259009393</v>
      </c>
      <c r="K541" s="97">
        <f t="shared" si="13"/>
        <v>33147</v>
      </c>
      <c r="N541" s="140">
        <f t="shared" si="17"/>
        <v>51915.630000000005</v>
      </c>
      <c r="O541" s="139" t="str">
        <f t="shared" si="14"/>
        <v>1990Oct</v>
      </c>
      <c r="P541" s="139">
        <f>MATCH(A541,Storage!A:A)-1</f>
        <v>103</v>
      </c>
      <c r="Q541" s="139">
        <f>MATCH(A541+1,Storage!A:A)-2</f>
        <v>107</v>
      </c>
      <c r="R541" s="139" t="str">
        <f t="shared" si="15"/>
        <v>Storage!P107:B103</v>
      </c>
      <c r="S541" s="7"/>
      <c r="T541" s="7"/>
      <c r="U541" s="7"/>
      <c r="V541" s="7"/>
      <c r="W541" s="7"/>
      <c r="X541" s="7"/>
      <c r="Y541" s="7"/>
      <c r="Z541" s="7"/>
      <c r="AA541" s="7"/>
      <c r="AB541" s="7"/>
    </row>
    <row r="542" spans="1:28" ht="15" x14ac:dyDescent="0.25">
      <c r="A542" s="17">
        <f t="shared" si="16"/>
        <v>1990</v>
      </c>
      <c r="B542" s="14" t="str">
        <f t="shared" si="19"/>
        <v>Nov</v>
      </c>
      <c r="C542" s="99">
        <f ca="1">HLOOKUP($O542,INDIRECT(R542),C$229,FALSE)*$T$231</f>
        <v>57572000000</v>
      </c>
      <c r="D542" s="99">
        <f ca="1">C542/$T$230</f>
        <v>176681.77166102885</v>
      </c>
      <c r="E542" s="99">
        <f ca="1">HLOOKUP($O542,INDIRECT(R542),E$229,FALSE)*$T$231</f>
        <v>79531000000</v>
      </c>
      <c r="F542" s="99">
        <f ca="1">E542/$T$230</f>
        <v>244071.38855647336</v>
      </c>
      <c r="G542" s="99">
        <f ca="1">HLOOKUP($O542,INDIRECT(R542),G$229,FALSE)</f>
        <v>1176414000</v>
      </c>
      <c r="H542" s="99">
        <f ca="1">G542/$T$230</f>
        <v>3610.2777344340579</v>
      </c>
      <c r="I542" s="95" t="str">
        <f t="shared" si="12"/>
        <v/>
      </c>
      <c r="J542" s="100">
        <f ca="1">IF(AND(I542="",NOT(K542="")),D542,"")</f>
        <v>176681.77166102885</v>
      </c>
      <c r="K542" s="97">
        <f t="shared" si="13"/>
        <v>33178</v>
      </c>
      <c r="N542" s="140">
        <f t="shared" si="17"/>
        <v>51915.630000000005</v>
      </c>
      <c r="O542" s="139" t="str">
        <f t="shared" si="14"/>
        <v>1990Nov</v>
      </c>
      <c r="P542" s="139">
        <f>MATCH(A542,Storage!A:A)-1</f>
        <v>103</v>
      </c>
      <c r="Q542" s="139">
        <f>MATCH(A542+1,Storage!A:A)-2</f>
        <v>107</v>
      </c>
      <c r="R542" s="139" t="str">
        <f t="shared" si="15"/>
        <v>Storage!P107:B103</v>
      </c>
      <c r="S542" s="7"/>
      <c r="T542" s="7"/>
      <c r="U542" s="7"/>
      <c r="V542" s="7"/>
      <c r="W542" s="7"/>
      <c r="X542" s="7"/>
      <c r="Y542" s="7"/>
      <c r="Z542" s="7"/>
      <c r="AA542" s="7"/>
      <c r="AB542" s="7"/>
    </row>
    <row r="543" spans="1:28" ht="15" x14ac:dyDescent="0.25">
      <c r="A543" s="17">
        <f t="shared" si="16"/>
        <v>1990</v>
      </c>
      <c r="B543" s="14" t="str">
        <f t="shared" si="19"/>
        <v>Dec</v>
      </c>
      <c r="C543" s="99">
        <f ca="1">HLOOKUP($O543,INDIRECT(R543),C$229,FALSE)*$T$231</f>
        <v>57543000000</v>
      </c>
      <c r="D543" s="99">
        <f ca="1">C543/$T$230</f>
        <v>176592.77403408918</v>
      </c>
      <c r="E543" s="99">
        <f ca="1">HLOOKUP($O543,INDIRECT(R543),E$229,FALSE)*$T$231</f>
        <v>79531000000</v>
      </c>
      <c r="F543" s="99">
        <f ca="1">E543/$T$230</f>
        <v>244071.38855647336</v>
      </c>
      <c r="G543" s="99">
        <f ca="1">HLOOKUP($O543,INDIRECT(R543),G$229,FALSE)</f>
        <v>1199031000</v>
      </c>
      <c r="H543" s="99">
        <f ca="1">G543/$T$230</f>
        <v>3679.6866767959264</v>
      </c>
      <c r="I543" s="95" t="str">
        <f t="shared" si="12"/>
        <v/>
      </c>
      <c r="J543" s="100">
        <f ca="1">IF(AND(I543="",NOT(K543="")),D543,"")</f>
        <v>176592.77403408918</v>
      </c>
      <c r="K543" s="97">
        <f t="shared" si="13"/>
        <v>33208</v>
      </c>
      <c r="N543" s="140">
        <f t="shared" si="17"/>
        <v>51915.630000000005</v>
      </c>
      <c r="O543" s="139" t="str">
        <f t="shared" si="14"/>
        <v>1990Dec</v>
      </c>
      <c r="P543" s="139">
        <f>MATCH(A543,Storage!A:A)-1</f>
        <v>103</v>
      </c>
      <c r="Q543" s="139">
        <f>MATCH(A543+1,Storage!A:A)-2</f>
        <v>107</v>
      </c>
      <c r="R543" s="139" t="str">
        <f t="shared" si="15"/>
        <v>Storage!P107:B103</v>
      </c>
      <c r="S543" s="7"/>
      <c r="T543" s="7"/>
      <c r="U543" s="7"/>
      <c r="V543" s="7"/>
      <c r="W543" s="7"/>
      <c r="X543" s="7"/>
      <c r="Y543" s="7"/>
      <c r="Z543" s="7"/>
      <c r="AA543" s="7"/>
      <c r="AB543" s="7"/>
    </row>
    <row r="544" spans="1:28" ht="15" x14ac:dyDescent="0.25">
      <c r="A544" s="17">
        <f t="shared" si="16"/>
        <v>1990</v>
      </c>
      <c r="B544" s="14" t="str">
        <f t="shared" si="19"/>
        <v>(YE)&amp; Min Sto</v>
      </c>
      <c r="C544" s="99">
        <f ca="1">HLOOKUP($O544,INDIRECT(R544),C$229,FALSE)*$T$231</f>
        <v>47805000000</v>
      </c>
      <c r="D544" s="99">
        <f ca="1">C544/$T$230</f>
        <v>146707.98468449045</v>
      </c>
      <c r="E544" s="99">
        <f ca="1">HLOOKUP($O544,INDIRECT(R544),E$229,FALSE)*$T$231</f>
        <v>79531000000</v>
      </c>
      <c r="F544" s="99">
        <f ca="1">E544/$T$230</f>
        <v>244071.38855647336</v>
      </c>
      <c r="G544" s="99">
        <f ca="1">HLOOKUP($O544,INDIRECT(R544),G$229,FALSE)</f>
        <v>21307622000</v>
      </c>
      <c r="H544" s="99">
        <f ca="1">G544/$T$230</f>
        <v>65390.61357679974</v>
      </c>
      <c r="I544" s="100">
        <f ca="1">IF(B543="Dec",H544,"")</f>
        <v>65390.61357679974</v>
      </c>
      <c r="J544" s="95" t="str">
        <f ca="1">IF(AND(I544="",NOT(K544="")),D544,"")</f>
        <v/>
      </c>
      <c r="K544" s="97">
        <f ca="1">IFERROR(IF(I544="", DATEVALUE(CONCATENATE(B544,"-",A544)),K543),"")</f>
        <v>33208</v>
      </c>
      <c r="N544" s="140">
        <f ca="1">IF(K544="","",$G$181)</f>
        <v>51915.630000000005</v>
      </c>
      <c r="O544" s="139" t="str">
        <f t="shared" si="14"/>
        <v>1990(YE)&amp; Min Sto</v>
      </c>
      <c r="P544" s="139">
        <f>MATCH(A544,Storage!A:A)-1</f>
        <v>103</v>
      </c>
      <c r="Q544" s="139">
        <f>MATCH(A544+1,Storage!A:A)-2</f>
        <v>107</v>
      </c>
      <c r="R544" s="139" t="str">
        <f t="shared" si="15"/>
        <v>Storage!P107:B103</v>
      </c>
      <c r="S544" s="7"/>
      <c r="T544" s="7"/>
      <c r="U544" s="7"/>
      <c r="V544" s="7"/>
      <c r="W544" s="7"/>
      <c r="X544" s="7"/>
      <c r="Y544" s="7"/>
      <c r="Z544" s="7"/>
      <c r="AA544" s="7"/>
      <c r="AB544" s="7"/>
    </row>
    <row r="545" spans="1:28" ht="15" x14ac:dyDescent="0.25">
      <c r="A545" s="17">
        <f t="shared" si="16"/>
        <v>1990</v>
      </c>
      <c r="B545" s="14" t="str">
        <f t="shared" si="19"/>
        <v>Avg</v>
      </c>
      <c r="C545" s="99">
        <f ca="1">HLOOKUP($O545,INDIRECT(R545),C$229,FALSE)*$T$231</f>
        <v>54723000000</v>
      </c>
      <c r="D545" s="99">
        <f ca="1">C545/$T$230</f>
        <v>167938.5220351296</v>
      </c>
      <c r="E545" s="99">
        <f ca="1">HLOOKUP($O545,INDIRECT(R545),E$229,FALSE)*$T$231</f>
        <v>0</v>
      </c>
      <c r="F545" s="99">
        <f ca="1">E545/$T$230</f>
        <v>0</v>
      </c>
      <c r="G545" s="99">
        <f ca="1">HLOOKUP($O545,INDIRECT(R545),G$229,FALSE)</f>
        <v>0</v>
      </c>
      <c r="H545" s="99">
        <f ca="1">G545/$T$230</f>
        <v>0</v>
      </c>
      <c r="I545" s="95" t="str">
        <f t="shared" si="12"/>
        <v/>
      </c>
      <c r="J545" s="95" t="str">
        <f t="shared" si="18"/>
        <v/>
      </c>
      <c r="K545" s="97" t="str">
        <f t="shared" si="13"/>
        <v/>
      </c>
      <c r="N545" s="140" t="str">
        <f t="shared" si="17"/>
        <v/>
      </c>
      <c r="O545" s="139" t="str">
        <f t="shared" si="14"/>
        <v>1990Avg</v>
      </c>
      <c r="P545" s="139">
        <f>MATCH(A545,Storage!A:A)-1</f>
        <v>103</v>
      </c>
      <c r="Q545" s="139">
        <f>MATCH(A545+1,Storage!A:A)-2</f>
        <v>107</v>
      </c>
      <c r="R545" s="139" t="str">
        <f t="shared" si="15"/>
        <v>Storage!P107:B103</v>
      </c>
      <c r="S545" s="7"/>
      <c r="T545" s="7"/>
      <c r="U545" s="7"/>
      <c r="V545" s="7"/>
      <c r="W545" s="7"/>
      <c r="X545" s="7"/>
      <c r="Y545" s="7"/>
      <c r="Z545" s="7"/>
      <c r="AA545" s="7"/>
      <c r="AB545" s="7"/>
    </row>
    <row r="546" spans="1:28" ht="15" x14ac:dyDescent="0.25">
      <c r="A546" s="17">
        <f t="shared" si="16"/>
        <v>1990</v>
      </c>
      <c r="B546" s="14" t="str">
        <f t="shared" si="19"/>
        <v>Max</v>
      </c>
      <c r="C546" s="99">
        <f ca="1">HLOOKUP($O546,INDIRECT(R546),C$229,FALSE)*$T$231</f>
        <v>61921000000</v>
      </c>
      <c r="D546" s="99">
        <f ca="1">C546/$T$230</f>
        <v>190028.34681828957</v>
      </c>
      <c r="E546" s="99">
        <f ca="1">HLOOKUP($O546,INDIRECT(R546),E$229,FALSE)*$T$231</f>
        <v>0</v>
      </c>
      <c r="F546" s="99">
        <f ca="1">E546/$T$230</f>
        <v>0</v>
      </c>
      <c r="G546" s="99">
        <f ca="1">HLOOKUP($O546,INDIRECT(R546),G$229,FALSE)</f>
        <v>3459430000</v>
      </c>
      <c r="H546" s="99">
        <f ca="1">G546/$T$230</f>
        <v>10616.588295305235</v>
      </c>
      <c r="I546" s="95" t="str">
        <f t="shared" si="12"/>
        <v/>
      </c>
      <c r="J546" s="95" t="str">
        <f t="shared" si="18"/>
        <v/>
      </c>
      <c r="K546" s="97" t="str">
        <f t="shared" si="13"/>
        <v/>
      </c>
      <c r="N546" s="140" t="str">
        <f t="shared" si="17"/>
        <v/>
      </c>
      <c r="O546" s="139" t="str">
        <f t="shared" si="14"/>
        <v>1990Max</v>
      </c>
      <c r="P546" s="139">
        <f>MATCH(A546,Storage!A:A)-1</f>
        <v>103</v>
      </c>
      <c r="Q546" s="139">
        <f>MATCH(A546+1,Storage!A:A)-2</f>
        <v>107</v>
      </c>
      <c r="R546" s="139" t="str">
        <f t="shared" si="15"/>
        <v>Storage!P107:B103</v>
      </c>
      <c r="S546" s="7"/>
      <c r="T546" s="7"/>
      <c r="U546" s="7"/>
      <c r="V546" s="7"/>
      <c r="W546" s="7"/>
      <c r="X546" s="7"/>
      <c r="Y546" s="7"/>
      <c r="Z546" s="7"/>
      <c r="AA546" s="7"/>
      <c r="AB546" s="7"/>
    </row>
    <row r="547" spans="1:28" ht="15" x14ac:dyDescent="0.25">
      <c r="A547" s="17">
        <f t="shared" si="16"/>
        <v>1991</v>
      </c>
      <c r="B547" s="14" t="str">
        <f t="shared" si="19"/>
        <v>Jan</v>
      </c>
      <c r="C547" s="99">
        <f ca="1">HLOOKUP($O547,INDIRECT(R547),C$229,FALSE)*$T$231</f>
        <v>56697000000</v>
      </c>
      <c r="D547" s="99">
        <f ca="1">C547/$T$230</f>
        <v>173996.49843440132</v>
      </c>
      <c r="E547" s="99">
        <f ca="1">HLOOKUP($O547,INDIRECT(R547),E$229,FALSE)*$T$231</f>
        <v>79457000000</v>
      </c>
      <c r="F547" s="99">
        <f ca="1">E547/$T$230</f>
        <v>243844.29116359286</v>
      </c>
      <c r="G547" s="99">
        <f ca="1">HLOOKUP($O547,INDIRECT(R547),G$229,FALSE)</f>
        <v>1138244000</v>
      </c>
      <c r="H547" s="99">
        <f ca="1">G547/$T$230</f>
        <v>3493.1384440793458</v>
      </c>
      <c r="I547" s="95" t="str">
        <f t="shared" si="12"/>
        <v/>
      </c>
      <c r="J547" s="100">
        <f ca="1">IF(AND(I547="",NOT(K547="")),D547,"")</f>
        <v>173996.49843440132</v>
      </c>
      <c r="K547" s="97">
        <f t="shared" si="13"/>
        <v>33239</v>
      </c>
      <c r="N547" s="140">
        <f t="shared" si="17"/>
        <v>51915.630000000005</v>
      </c>
      <c r="O547" s="139" t="str">
        <f t="shared" si="14"/>
        <v>1991Jan</v>
      </c>
      <c r="P547" s="139">
        <f>MATCH(A547,Storage!A:A)-1</f>
        <v>108</v>
      </c>
      <c r="Q547" s="139">
        <f>MATCH(A547+1,Storage!A:A)-2</f>
        <v>112</v>
      </c>
      <c r="R547" s="139" t="str">
        <f t="shared" si="15"/>
        <v>Storage!P112:B108</v>
      </c>
      <c r="S547" s="7"/>
      <c r="T547" s="7"/>
      <c r="U547" s="7"/>
      <c r="V547" s="7"/>
      <c r="W547" s="7"/>
      <c r="X547" s="7"/>
      <c r="Y547" s="7"/>
      <c r="Z547" s="7"/>
      <c r="AA547" s="7"/>
      <c r="AB547" s="7"/>
    </row>
    <row r="548" spans="1:28" ht="15" x14ac:dyDescent="0.25">
      <c r="A548" s="17">
        <f t="shared" si="16"/>
        <v>1991</v>
      </c>
      <c r="B548" s="14" t="str">
        <f t="shared" si="19"/>
        <v>Feb</v>
      </c>
      <c r="C548" s="99">
        <f ca="1">HLOOKUP($O548,INDIRECT(R548),C$229,FALSE)*$T$231</f>
        <v>56084000000</v>
      </c>
      <c r="D548" s="99">
        <f ca="1">C548/$T$230</f>
        <v>172115.27273391825</v>
      </c>
      <c r="E548" s="99">
        <f ca="1">HLOOKUP($O548,INDIRECT(R548),E$229,FALSE)*$T$231</f>
        <v>79457000000</v>
      </c>
      <c r="F548" s="99">
        <f ca="1">E548/$T$230</f>
        <v>243844.29116359286</v>
      </c>
      <c r="G548" s="99">
        <f ca="1">HLOOKUP($O548,INDIRECT(R548),G$229,FALSE)</f>
        <v>1042047000</v>
      </c>
      <c r="H548" s="99">
        <f ca="1">G548/$T$230</f>
        <v>3197.9210399857589</v>
      </c>
      <c r="I548" s="95" t="str">
        <f t="shared" si="12"/>
        <v/>
      </c>
      <c r="J548" s="100">
        <f ca="1">IF(AND(I548="",NOT(K548="")),D548,"")</f>
        <v>172115.27273391825</v>
      </c>
      <c r="K548" s="97">
        <f t="shared" si="13"/>
        <v>33270</v>
      </c>
      <c r="N548" s="140">
        <f t="shared" si="17"/>
        <v>51915.630000000005</v>
      </c>
      <c r="O548" s="139" t="str">
        <f t="shared" si="14"/>
        <v>1991Feb</v>
      </c>
      <c r="P548" s="139">
        <f>MATCH(A548,Storage!A:A)-1</f>
        <v>108</v>
      </c>
      <c r="Q548" s="139">
        <f>MATCH(A548+1,Storage!A:A)-2</f>
        <v>112</v>
      </c>
      <c r="R548" s="139" t="str">
        <f t="shared" si="15"/>
        <v>Storage!P112:B108</v>
      </c>
      <c r="S548" s="7"/>
      <c r="T548" s="7"/>
      <c r="U548" s="7"/>
      <c r="V548" s="7"/>
      <c r="W548" s="7"/>
      <c r="X548" s="7"/>
      <c r="Y548" s="7"/>
      <c r="Z548" s="7"/>
      <c r="AA548" s="7"/>
      <c r="AB548" s="7"/>
    </row>
    <row r="549" spans="1:28" ht="15" x14ac:dyDescent="0.25">
      <c r="A549" s="17">
        <f t="shared" si="16"/>
        <v>1991</v>
      </c>
      <c r="B549" s="14" t="str">
        <f t="shared" si="19"/>
        <v>Mar</v>
      </c>
      <c r="C549" s="99">
        <f ca="1">HLOOKUP($O549,INDIRECT(R549),C$229,FALSE)*$T$231</f>
        <v>57112000000</v>
      </c>
      <c r="D549" s="99">
        <f ca="1">C549/$T$230</f>
        <v>175270.08516474464</v>
      </c>
      <c r="E549" s="99">
        <f ca="1">HLOOKUP($O549,INDIRECT(R549),E$229,FALSE)*$T$231</f>
        <v>79457000000</v>
      </c>
      <c r="F549" s="99">
        <f ca="1">E549/$T$230</f>
        <v>243844.29116359286</v>
      </c>
      <c r="G549" s="99">
        <f ca="1">HLOOKUP($O549,INDIRECT(R549),G$229,FALSE)</f>
        <v>1188346000</v>
      </c>
      <c r="H549" s="99">
        <f ca="1">G549/$T$230</f>
        <v>3646.8956545941946</v>
      </c>
      <c r="I549" s="95" t="str">
        <f t="shared" si="12"/>
        <v/>
      </c>
      <c r="J549" s="100">
        <f ca="1">IF(AND(I549="",NOT(K549="")),D549,"")</f>
        <v>175270.08516474464</v>
      </c>
      <c r="K549" s="97">
        <f t="shared" si="13"/>
        <v>33298</v>
      </c>
      <c r="N549" s="140">
        <f t="shared" si="17"/>
        <v>51915.630000000005</v>
      </c>
      <c r="O549" s="139" t="str">
        <f t="shared" si="14"/>
        <v>1991Mar</v>
      </c>
      <c r="P549" s="139">
        <f>MATCH(A549,Storage!A:A)-1</f>
        <v>108</v>
      </c>
      <c r="Q549" s="139">
        <f>MATCH(A549+1,Storage!A:A)-2</f>
        <v>112</v>
      </c>
      <c r="R549" s="139" t="str">
        <f t="shared" si="15"/>
        <v>Storage!P112:B108</v>
      </c>
      <c r="S549" s="7"/>
      <c r="T549" s="7"/>
      <c r="U549" s="7"/>
      <c r="V549" s="7"/>
      <c r="W549" s="7"/>
      <c r="X549" s="7"/>
      <c r="Y549" s="7"/>
      <c r="Z549" s="7"/>
      <c r="AA549" s="7"/>
      <c r="AB549" s="7"/>
    </row>
    <row r="550" spans="1:28" ht="15" x14ac:dyDescent="0.25">
      <c r="A550" s="17">
        <f t="shared" si="16"/>
        <v>1991</v>
      </c>
      <c r="B550" s="14" t="str">
        <f t="shared" si="19"/>
        <v>Apr</v>
      </c>
      <c r="C550" s="99">
        <f ca="1">HLOOKUP($O550,INDIRECT(R550),C$229,FALSE)*$T$231</f>
        <v>56530000000</v>
      </c>
      <c r="D550" s="99">
        <f ca="1">C550/$T$230</f>
        <v>173483.99485857639</v>
      </c>
      <c r="E550" s="99">
        <f ca="1">HLOOKUP($O550,INDIRECT(R550),E$229,FALSE)*$T$231</f>
        <v>79457000000</v>
      </c>
      <c r="F550" s="99">
        <f ca="1">E550/$T$230</f>
        <v>243844.29116359286</v>
      </c>
      <c r="G550" s="99">
        <f ca="1">HLOOKUP($O550,INDIRECT(R550),G$229,FALSE)</f>
        <v>1453552000</v>
      </c>
      <c r="H550" s="99">
        <f ca="1">G550/$T$230</f>
        <v>4460.7820218410307</v>
      </c>
      <c r="I550" s="95" t="str">
        <f t="shared" si="12"/>
        <v/>
      </c>
      <c r="J550" s="100">
        <f ca="1">IF(AND(I550="",NOT(K550="")),D550,"")</f>
        <v>173483.99485857639</v>
      </c>
      <c r="K550" s="97">
        <f t="shared" si="13"/>
        <v>33329</v>
      </c>
      <c r="N550" s="140">
        <f t="shared" si="17"/>
        <v>51915.630000000005</v>
      </c>
      <c r="O550" s="139" t="str">
        <f t="shared" si="14"/>
        <v>1991Apr</v>
      </c>
      <c r="P550" s="139">
        <f>MATCH(A550,Storage!A:A)-1</f>
        <v>108</v>
      </c>
      <c r="Q550" s="139">
        <f>MATCH(A550+1,Storage!A:A)-2</f>
        <v>112</v>
      </c>
      <c r="R550" s="139" t="str">
        <f t="shared" si="15"/>
        <v>Storage!P112:B108</v>
      </c>
      <c r="S550" s="7"/>
      <c r="T550" s="7"/>
      <c r="U550" s="7"/>
      <c r="V550" s="7"/>
      <c r="W550" s="7"/>
      <c r="X550" s="7"/>
      <c r="Y550" s="7"/>
      <c r="Z550" s="7"/>
      <c r="AA550" s="7"/>
      <c r="AB550" s="7"/>
    </row>
    <row r="551" spans="1:28" ht="15" x14ac:dyDescent="0.25">
      <c r="A551" s="17">
        <f t="shared" si="16"/>
        <v>1991</v>
      </c>
      <c r="B551" s="14" t="str">
        <f t="shared" si="19"/>
        <v>May</v>
      </c>
      <c r="C551" s="99">
        <f ca="1">HLOOKUP($O551,INDIRECT(R551),C$229,FALSE)*$T$231</f>
        <v>58164000000</v>
      </c>
      <c r="D551" s="99">
        <f ca="1">C551/$T$230</f>
        <v>178498.55080407285</v>
      </c>
      <c r="E551" s="99">
        <f ca="1">HLOOKUP($O551,INDIRECT(R551),E$229,FALSE)*$T$231</f>
        <v>79457000000</v>
      </c>
      <c r="F551" s="99">
        <f ca="1">E551/$T$230</f>
        <v>243844.29116359286</v>
      </c>
      <c r="G551" s="99">
        <f ca="1">HLOOKUP($O551,INDIRECT(R551),G$229,FALSE)</f>
        <v>2447982000</v>
      </c>
      <c r="H551" s="99">
        <f ca="1">G551/$T$230</f>
        <v>7512.5720272755625</v>
      </c>
      <c r="I551" s="95" t="str">
        <f t="shared" si="12"/>
        <v/>
      </c>
      <c r="J551" s="100">
        <f ca="1">IF(AND(I551="",NOT(K551="")),D551,"")</f>
        <v>178498.55080407285</v>
      </c>
      <c r="K551" s="97">
        <f t="shared" si="13"/>
        <v>33359</v>
      </c>
      <c r="N551" s="140">
        <f t="shared" si="17"/>
        <v>51915.630000000005</v>
      </c>
      <c r="O551" s="139" t="str">
        <f t="shared" si="14"/>
        <v>1991May</v>
      </c>
      <c r="P551" s="139">
        <f>MATCH(A551,Storage!A:A)-1</f>
        <v>108</v>
      </c>
      <c r="Q551" s="139">
        <f>MATCH(A551+1,Storage!A:A)-2</f>
        <v>112</v>
      </c>
      <c r="R551" s="139" t="str">
        <f t="shared" si="15"/>
        <v>Storage!P112:B108</v>
      </c>
      <c r="S551" s="7"/>
      <c r="T551" s="7"/>
      <c r="U551" s="7"/>
      <c r="V551" s="7"/>
      <c r="W551" s="7"/>
      <c r="X551" s="7"/>
      <c r="Y551" s="7"/>
      <c r="Z551" s="7"/>
      <c r="AA551" s="7"/>
      <c r="AB551" s="7"/>
    </row>
    <row r="552" spans="1:28" ht="15" x14ac:dyDescent="0.25">
      <c r="A552" s="17">
        <f t="shared" si="16"/>
        <v>1991</v>
      </c>
      <c r="B552" s="14" t="str">
        <f t="shared" si="19"/>
        <v>Jun</v>
      </c>
      <c r="C552" s="99">
        <f ca="1">HLOOKUP($O552,INDIRECT(R552),C$229,FALSE)*$T$231</f>
        <v>67100000000</v>
      </c>
      <c r="D552" s="99">
        <f ca="1">C552/$T$230</f>
        <v>205922.09543623697</v>
      </c>
      <c r="E552" s="99">
        <f ca="1">HLOOKUP($O552,INDIRECT(R552),E$229,FALSE)*$T$231</f>
        <v>79451000000</v>
      </c>
      <c r="F552" s="99">
        <f ca="1">E552/$T$230</f>
        <v>243825.87786146742</v>
      </c>
      <c r="G552" s="99">
        <f ca="1">HLOOKUP($O552,INDIRECT(R552),G$229,FALSE)</f>
        <v>2629824000</v>
      </c>
      <c r="H552" s="99">
        <f ca="1">G552/$T$230</f>
        <v>8070.6239747914524</v>
      </c>
      <c r="I552" s="95" t="str">
        <f t="shared" si="12"/>
        <v/>
      </c>
      <c r="J552" s="100">
        <f ca="1">IF(AND(I552="",NOT(K552="")),D552,"")</f>
        <v>205922.09543623697</v>
      </c>
      <c r="K552" s="97">
        <f t="shared" si="13"/>
        <v>33390</v>
      </c>
      <c r="N552" s="140">
        <f t="shared" si="17"/>
        <v>51915.630000000005</v>
      </c>
      <c r="O552" s="139" t="str">
        <f t="shared" si="14"/>
        <v>1991Jun</v>
      </c>
      <c r="P552" s="139">
        <f>MATCH(A552,Storage!A:A)-1</f>
        <v>108</v>
      </c>
      <c r="Q552" s="139">
        <f>MATCH(A552+1,Storage!A:A)-2</f>
        <v>112</v>
      </c>
      <c r="R552" s="139" t="str">
        <f t="shared" si="15"/>
        <v>Storage!P112:B108</v>
      </c>
      <c r="S552" s="7"/>
      <c r="T552" s="7"/>
      <c r="U552" s="7"/>
      <c r="V552" s="7"/>
      <c r="W552" s="7"/>
      <c r="X552" s="7"/>
      <c r="Y552" s="7"/>
      <c r="Z552" s="7"/>
      <c r="AA552" s="7"/>
      <c r="AB552" s="7"/>
    </row>
    <row r="553" spans="1:28" ht="15" x14ac:dyDescent="0.25">
      <c r="A553" s="17">
        <f t="shared" si="16"/>
        <v>1991</v>
      </c>
      <c r="B553" s="14" t="str">
        <f t="shared" si="19"/>
        <v>Jul</v>
      </c>
      <c r="C553" s="99">
        <f ca="1">HLOOKUP($O553,INDIRECT(R553),C$229,FALSE)*$T$231</f>
        <v>68526000000</v>
      </c>
      <c r="D553" s="99">
        <f ca="1">C553/$T$230</f>
        <v>210298.32357471797</v>
      </c>
      <c r="E553" s="99">
        <f ca="1">HLOOKUP($O553,INDIRECT(R553),E$229,FALSE)*$T$231</f>
        <v>79451000000</v>
      </c>
      <c r="F553" s="99">
        <f ca="1">E553/$T$230</f>
        <v>243825.87786146742</v>
      </c>
      <c r="G553" s="99">
        <f ca="1">HLOOKUP($O553,INDIRECT(R553),G$229,FALSE)</f>
        <v>2805215000</v>
      </c>
      <c r="H553" s="99">
        <f ca="1">G553/$T$230</f>
        <v>8608.8785536388004</v>
      </c>
      <c r="I553" s="95" t="str">
        <f t="shared" si="12"/>
        <v/>
      </c>
      <c r="J553" s="100">
        <f ca="1">IF(AND(I553="",NOT(K553="")),D553,"")</f>
        <v>210298.32357471797</v>
      </c>
      <c r="K553" s="97">
        <f t="shared" si="13"/>
        <v>33420</v>
      </c>
      <c r="N553" s="140">
        <f t="shared" ref="N553:N616" si="20">IF(K553="","",$G$181)</f>
        <v>51915.630000000005</v>
      </c>
      <c r="O553" s="139" t="str">
        <f t="shared" si="14"/>
        <v>1991Jul</v>
      </c>
      <c r="P553" s="139">
        <f>MATCH(A553,Storage!A:A)-1</f>
        <v>108</v>
      </c>
      <c r="Q553" s="139">
        <f>MATCH(A553+1,Storage!A:A)-2</f>
        <v>112</v>
      </c>
      <c r="R553" s="139" t="str">
        <f t="shared" si="15"/>
        <v>Storage!P112:B108</v>
      </c>
      <c r="S553" s="7"/>
      <c r="T553" s="7"/>
      <c r="U553" s="7"/>
      <c r="V553" s="7"/>
      <c r="W553" s="7"/>
      <c r="X553" s="7"/>
      <c r="Y553" s="7"/>
      <c r="Z553" s="7"/>
      <c r="AA553" s="7"/>
      <c r="AB553" s="7"/>
    </row>
    <row r="554" spans="1:28" ht="15" x14ac:dyDescent="0.25">
      <c r="A554" s="17">
        <f t="shared" si="16"/>
        <v>1991</v>
      </c>
      <c r="B554" s="14" t="str">
        <f t="shared" si="19"/>
        <v>Aug</v>
      </c>
      <c r="C554" s="99">
        <f ca="1">HLOOKUP($O554,INDIRECT(R554),C$229,FALSE)*$T$231</f>
        <v>67645000000</v>
      </c>
      <c r="D554" s="99">
        <f ca="1">C554/$T$230</f>
        <v>207594.63704596498</v>
      </c>
      <c r="E554" s="99">
        <f ca="1">HLOOKUP($O554,INDIRECT(R554),E$229,FALSE)*$T$231</f>
        <v>79451000000</v>
      </c>
      <c r="F554" s="99">
        <f ca="1">E554/$T$230</f>
        <v>243825.87786146742</v>
      </c>
      <c r="G554" s="99">
        <f ca="1">HLOOKUP($O554,INDIRECT(R554),G$229,FALSE)</f>
        <v>2178839000</v>
      </c>
      <c r="H554" s="99">
        <f ca="1">G554/$T$230</f>
        <v>6686.6034649507474</v>
      </c>
      <c r="I554" s="95" t="str">
        <f t="shared" si="12"/>
        <v/>
      </c>
      <c r="J554" s="100">
        <f ca="1">IF(AND(I554="",NOT(K554="")),D554,"")</f>
        <v>207594.63704596498</v>
      </c>
      <c r="K554" s="97">
        <f t="shared" si="13"/>
        <v>33451</v>
      </c>
      <c r="N554" s="140">
        <f t="shared" si="20"/>
        <v>51915.630000000005</v>
      </c>
      <c r="O554" s="139" t="str">
        <f t="shared" si="14"/>
        <v>1991Aug</v>
      </c>
      <c r="P554" s="139">
        <f>MATCH(A554,Storage!A:A)-1</f>
        <v>108</v>
      </c>
      <c r="Q554" s="139">
        <f>MATCH(A554+1,Storage!A:A)-2</f>
        <v>112</v>
      </c>
      <c r="R554" s="139" t="str">
        <f t="shared" si="15"/>
        <v>Storage!P112:B108</v>
      </c>
      <c r="S554" s="7"/>
      <c r="T554" s="7"/>
      <c r="U554" s="7"/>
      <c r="V554" s="7"/>
      <c r="W554" s="7"/>
      <c r="X554" s="7"/>
      <c r="Y554" s="7"/>
      <c r="Z554" s="7"/>
      <c r="AA554" s="7"/>
      <c r="AB554" s="7"/>
    </row>
    <row r="555" spans="1:28" ht="15" x14ac:dyDescent="0.25">
      <c r="A555" s="17">
        <f t="shared" si="16"/>
        <v>1991</v>
      </c>
      <c r="B555" s="14" t="str">
        <f t="shared" si="19"/>
        <v>Sep</v>
      </c>
      <c r="C555" s="99">
        <f ca="1">HLOOKUP($O555,INDIRECT(R555),C$229,FALSE)*$T$231</f>
        <v>65952000000</v>
      </c>
      <c r="D555" s="99">
        <f ca="1">C555/$T$230</f>
        <v>202399.01696290166</v>
      </c>
      <c r="E555" s="99">
        <f ca="1">HLOOKUP($O555,INDIRECT(R555),E$229,FALSE)*$T$231</f>
        <v>79451000000</v>
      </c>
      <c r="F555" s="99">
        <f ca="1">E555/$T$230</f>
        <v>243825.87786146742</v>
      </c>
      <c r="G555" s="99">
        <f ca="1">HLOOKUP($O555,INDIRECT(R555),G$229,FALSE)</f>
        <v>2268789000</v>
      </c>
      <c r="H555" s="99">
        <f ca="1">G555/$T$230</f>
        <v>6962.6495526480576</v>
      </c>
      <c r="I555" s="95" t="str">
        <f t="shared" si="12"/>
        <v/>
      </c>
      <c r="J555" s="100">
        <f ca="1">IF(AND(I555="",NOT(K555="")),D555,"")</f>
        <v>202399.01696290166</v>
      </c>
      <c r="K555" s="97">
        <f t="shared" si="13"/>
        <v>33482</v>
      </c>
      <c r="N555" s="140">
        <f t="shared" si="20"/>
        <v>51915.630000000005</v>
      </c>
      <c r="O555" s="139" t="str">
        <f t="shared" si="14"/>
        <v>1991Sep</v>
      </c>
      <c r="P555" s="139">
        <f>MATCH(A555,Storage!A:A)-1</f>
        <v>108</v>
      </c>
      <c r="Q555" s="139">
        <f>MATCH(A555+1,Storage!A:A)-2</f>
        <v>112</v>
      </c>
      <c r="R555" s="139" t="str">
        <f t="shared" si="15"/>
        <v>Storage!P112:B108</v>
      </c>
      <c r="S555" s="7"/>
      <c r="T555" s="7"/>
      <c r="U555" s="7"/>
      <c r="V555" s="7"/>
      <c r="W555" s="7"/>
      <c r="X555" s="7"/>
      <c r="Y555" s="7"/>
      <c r="Z555" s="7"/>
      <c r="AA555" s="7"/>
      <c r="AB555" s="7"/>
    </row>
    <row r="556" spans="1:28" ht="15" x14ac:dyDescent="0.25">
      <c r="A556" s="17">
        <f t="shared" si="16"/>
        <v>1991</v>
      </c>
      <c r="B556" s="14" t="str">
        <f t="shared" si="19"/>
        <v>Oct</v>
      </c>
      <c r="C556" s="99">
        <f ca="1">HLOOKUP($O556,INDIRECT(R556),C$229,FALSE)*$T$231</f>
        <v>64101000000</v>
      </c>
      <c r="D556" s="99">
        <f ca="1">C556/$T$230</f>
        <v>196718.51325720159</v>
      </c>
      <c r="E556" s="99">
        <f ca="1">HLOOKUP($O556,INDIRECT(R556),E$229,FALSE)*$T$231</f>
        <v>79451000000</v>
      </c>
      <c r="F556" s="99">
        <f ca="1">E556/$T$230</f>
        <v>243825.87786146742</v>
      </c>
      <c r="G556" s="99">
        <f ca="1">HLOOKUP($O556,INDIRECT(R556),G$229,FALSE)</f>
        <v>1895340000</v>
      </c>
      <c r="H556" s="99">
        <f ca="1">G556/$T$230</f>
        <v>5816.5780084071148</v>
      </c>
      <c r="I556" s="95" t="str">
        <f t="shared" si="12"/>
        <v/>
      </c>
      <c r="J556" s="100">
        <f ca="1">IF(AND(I556="",NOT(K556="")),D556,"")</f>
        <v>196718.51325720159</v>
      </c>
      <c r="K556" s="97">
        <f t="shared" si="13"/>
        <v>33512</v>
      </c>
      <c r="N556" s="140">
        <f t="shared" si="20"/>
        <v>51915.630000000005</v>
      </c>
      <c r="O556" s="139" t="str">
        <f t="shared" si="14"/>
        <v>1991Oct</v>
      </c>
      <c r="P556" s="139">
        <f>MATCH(A556,Storage!A:A)-1</f>
        <v>108</v>
      </c>
      <c r="Q556" s="139">
        <f>MATCH(A556+1,Storage!A:A)-2</f>
        <v>112</v>
      </c>
      <c r="R556" s="139" t="str">
        <f t="shared" si="15"/>
        <v>Storage!P112:B108</v>
      </c>
      <c r="S556" s="7"/>
      <c r="T556" s="7"/>
      <c r="U556" s="7"/>
      <c r="V556" s="7"/>
      <c r="W556" s="7"/>
      <c r="X556" s="7"/>
      <c r="Y556" s="7"/>
      <c r="Z556" s="7"/>
      <c r="AA556" s="7"/>
      <c r="AB556" s="7"/>
    </row>
    <row r="557" spans="1:28" ht="15" x14ac:dyDescent="0.25">
      <c r="A557" s="17">
        <f t="shared" si="16"/>
        <v>1991</v>
      </c>
      <c r="B557" s="14" t="str">
        <f t="shared" si="19"/>
        <v>Nov</v>
      </c>
      <c r="C557" s="99">
        <f ca="1">HLOOKUP($O557,INDIRECT(R557),C$229,FALSE)*$T$231</f>
        <v>64977000000</v>
      </c>
      <c r="D557" s="99">
        <f ca="1">C557/$T$230</f>
        <v>199406.85536751669</v>
      </c>
      <c r="E557" s="99">
        <f ca="1">HLOOKUP($O557,INDIRECT(R557),E$229,FALSE)*$T$231</f>
        <v>79451000000</v>
      </c>
      <c r="F557" s="99">
        <f ca="1">E557/$T$230</f>
        <v>243825.87786146742</v>
      </c>
      <c r="G557" s="99">
        <f ca="1">HLOOKUP($O557,INDIRECT(R557),G$229,FALSE)</f>
        <v>1067582000</v>
      </c>
      <c r="H557" s="99">
        <f ca="1">G557/$T$230</f>
        <v>3276.2849849479694</v>
      </c>
      <c r="I557" s="95" t="str">
        <f t="shared" si="12"/>
        <v/>
      </c>
      <c r="J557" s="100">
        <f ca="1">IF(AND(I557="",NOT(K557="")),D557,"")</f>
        <v>199406.85536751669</v>
      </c>
      <c r="K557" s="97">
        <f t="shared" si="13"/>
        <v>33543</v>
      </c>
      <c r="N557" s="140">
        <f t="shared" si="20"/>
        <v>51915.630000000005</v>
      </c>
      <c r="O557" s="139" t="str">
        <f t="shared" si="14"/>
        <v>1991Nov</v>
      </c>
      <c r="P557" s="139">
        <f>MATCH(A557,Storage!A:A)-1</f>
        <v>108</v>
      </c>
      <c r="Q557" s="139">
        <f>MATCH(A557+1,Storage!A:A)-2</f>
        <v>112</v>
      </c>
      <c r="R557" s="139" t="str">
        <f t="shared" si="15"/>
        <v>Storage!P112:B108</v>
      </c>
      <c r="S557" s="7"/>
      <c r="T557" s="7"/>
      <c r="U557" s="7"/>
      <c r="V557" s="7"/>
      <c r="W557" s="7"/>
      <c r="X557" s="7"/>
      <c r="Y557" s="7"/>
      <c r="Z557" s="7"/>
      <c r="AA557" s="7"/>
      <c r="AB557" s="7"/>
    </row>
    <row r="558" spans="1:28" ht="15" x14ac:dyDescent="0.25">
      <c r="A558" s="17">
        <f t="shared" si="16"/>
        <v>1991</v>
      </c>
      <c r="B558" s="14" t="str">
        <f t="shared" si="19"/>
        <v>Dec</v>
      </c>
      <c r="C558" s="99">
        <f ca="1">HLOOKUP($O558,INDIRECT(R558),C$229,FALSE)*$T$231</f>
        <v>64476000000</v>
      </c>
      <c r="D558" s="99">
        <f ca="1">C558/$T$230</f>
        <v>197869.34464004196</v>
      </c>
      <c r="E558" s="99">
        <f ca="1">HLOOKUP($O558,INDIRECT(R558),E$229,FALSE)*$T$231</f>
        <v>79451000000</v>
      </c>
      <c r="F558" s="99">
        <f ca="1">E558/$T$230</f>
        <v>243825.87786146742</v>
      </c>
      <c r="G558" s="99">
        <f ca="1">HLOOKUP($O558,INDIRECT(R558),G$229,FALSE)</f>
        <v>1117564000</v>
      </c>
      <c r="H558" s="99">
        <f ca="1">G558/$T$230</f>
        <v>3429.6739294203089</v>
      </c>
      <c r="I558" s="95" t="str">
        <f t="shared" si="12"/>
        <v/>
      </c>
      <c r="J558" s="100">
        <f ca="1">IF(AND(I558="",NOT(K558="")),D558,"")</f>
        <v>197869.34464004196</v>
      </c>
      <c r="K558" s="97">
        <f t="shared" si="13"/>
        <v>33573</v>
      </c>
      <c r="N558" s="140">
        <f t="shared" si="20"/>
        <v>51915.630000000005</v>
      </c>
      <c r="O558" s="139" t="str">
        <f t="shared" si="14"/>
        <v>1991Dec</v>
      </c>
      <c r="P558" s="139">
        <f>MATCH(A558,Storage!A:A)-1</f>
        <v>108</v>
      </c>
      <c r="Q558" s="139">
        <f>MATCH(A558+1,Storage!A:A)-2</f>
        <v>112</v>
      </c>
      <c r="R558" s="139" t="str">
        <f t="shared" si="15"/>
        <v>Storage!P112:B108</v>
      </c>
      <c r="S558" s="7"/>
      <c r="T558" s="7"/>
      <c r="U558" s="7"/>
      <c r="V558" s="7"/>
      <c r="W558" s="7"/>
      <c r="X558" s="7"/>
      <c r="Y558" s="7"/>
      <c r="Z558" s="7"/>
      <c r="AA558" s="7"/>
      <c r="AB558" s="7"/>
    </row>
    <row r="559" spans="1:28" ht="15" x14ac:dyDescent="0.25">
      <c r="A559" s="17">
        <f t="shared" si="16"/>
        <v>1991</v>
      </c>
      <c r="B559" s="14" t="str">
        <f t="shared" si="19"/>
        <v>(YE)&amp; Min Sto</v>
      </c>
      <c r="C559" s="99">
        <f ca="1">HLOOKUP($O559,INDIRECT(R559),C$229,FALSE)*$T$231</f>
        <v>56084000000</v>
      </c>
      <c r="D559" s="99">
        <f ca="1">C559/$T$230</f>
        <v>172115.27273391825</v>
      </c>
      <c r="E559" s="99">
        <f ca="1">HLOOKUP($O559,INDIRECT(R559),E$229,FALSE)*$T$231</f>
        <v>79451000000</v>
      </c>
      <c r="F559" s="99">
        <f ca="1">E559/$T$230</f>
        <v>243825.87786146742</v>
      </c>
      <c r="G559" s="99">
        <f ca="1">HLOOKUP($O559,INDIRECT(R559),G$229,FALSE)</f>
        <v>21233324000</v>
      </c>
      <c r="H559" s="99">
        <f ca="1">G559/$T$230</f>
        <v>65162.601656580344</v>
      </c>
      <c r="I559" s="100">
        <f ca="1">IF(B558="Dec",H559,"")</f>
        <v>65162.601656580344</v>
      </c>
      <c r="J559" s="95" t="str">
        <f ca="1">IF(AND(I559="",NOT(K559="")),D559,"")</f>
        <v/>
      </c>
      <c r="K559" s="97">
        <f ca="1">IFERROR(IF(I559="", DATEVALUE(CONCATENATE(B559,"-",A559)),K558),"")</f>
        <v>33573</v>
      </c>
      <c r="N559" s="140">
        <f ca="1">IF(K559="","",$G$181)</f>
        <v>51915.630000000005</v>
      </c>
      <c r="O559" s="139" t="str">
        <f t="shared" si="14"/>
        <v>1991(YE)&amp; Min Sto</v>
      </c>
      <c r="P559" s="139">
        <f>MATCH(A559,Storage!A:A)-1</f>
        <v>108</v>
      </c>
      <c r="Q559" s="139">
        <f>MATCH(A559+1,Storage!A:A)-2</f>
        <v>112</v>
      </c>
      <c r="R559" s="139" t="str">
        <f t="shared" si="15"/>
        <v>Storage!P112:B108</v>
      </c>
      <c r="S559" s="7"/>
      <c r="T559" s="7"/>
      <c r="U559" s="7"/>
      <c r="V559" s="7"/>
      <c r="W559" s="7"/>
      <c r="X559" s="7"/>
      <c r="Y559" s="7"/>
      <c r="Z559" s="7"/>
      <c r="AA559" s="7"/>
      <c r="AB559" s="7"/>
    </row>
    <row r="560" spans="1:28" ht="15" x14ac:dyDescent="0.25">
      <c r="A560" s="17">
        <f t="shared" si="16"/>
        <v>1991</v>
      </c>
      <c r="B560" s="14" t="str">
        <f t="shared" si="19"/>
        <v>Avg</v>
      </c>
      <c r="C560" s="99">
        <f ca="1">HLOOKUP($O560,INDIRECT(R560),C$229,FALSE)*$T$231</f>
        <v>62280000000</v>
      </c>
      <c r="D560" s="99">
        <f ca="1">C560/$T$230</f>
        <v>191130.07606212873</v>
      </c>
      <c r="E560" s="99">
        <f ca="1">HLOOKUP($O560,INDIRECT(R560),E$229,FALSE)*$T$231</f>
        <v>0</v>
      </c>
      <c r="F560" s="99">
        <f ca="1">E560/$T$230</f>
        <v>0</v>
      </c>
      <c r="G560" s="99">
        <f ca="1">HLOOKUP($O560,INDIRECT(R560),G$229,FALSE)</f>
        <v>0</v>
      </c>
      <c r="H560" s="99">
        <f ca="1">G560/$T$230</f>
        <v>0</v>
      </c>
      <c r="I560" s="95" t="str">
        <f t="shared" si="12"/>
        <v/>
      </c>
      <c r="J560" s="95" t="str">
        <f t="shared" si="18"/>
        <v/>
      </c>
      <c r="K560" s="97" t="str">
        <f t="shared" si="13"/>
        <v/>
      </c>
      <c r="N560" s="140" t="str">
        <f t="shared" si="20"/>
        <v/>
      </c>
      <c r="O560" s="139" t="str">
        <f t="shared" si="14"/>
        <v>1991Avg</v>
      </c>
      <c r="P560" s="139">
        <f>MATCH(A560,Storage!A:A)-1</f>
        <v>108</v>
      </c>
      <c r="Q560" s="139">
        <f>MATCH(A560+1,Storage!A:A)-2</f>
        <v>112</v>
      </c>
      <c r="R560" s="139" t="str">
        <f t="shared" si="15"/>
        <v>Storage!P112:B108</v>
      </c>
      <c r="S560" s="7"/>
      <c r="T560" s="7"/>
      <c r="U560" s="7"/>
      <c r="V560" s="7"/>
      <c r="W560" s="7"/>
      <c r="X560" s="7"/>
      <c r="Y560" s="7"/>
      <c r="Z560" s="7"/>
      <c r="AA560" s="7"/>
      <c r="AB560" s="7"/>
    </row>
    <row r="561" spans="1:28" ht="15" x14ac:dyDescent="0.25">
      <c r="A561" s="17">
        <f t="shared" si="16"/>
        <v>1991</v>
      </c>
      <c r="B561" s="14" t="str">
        <f t="shared" si="19"/>
        <v>Max</v>
      </c>
      <c r="C561" s="99">
        <f ca="1">HLOOKUP($O561,INDIRECT(R561),C$229,FALSE)*$T$231</f>
        <v>68526000000</v>
      </c>
      <c r="D561" s="99">
        <f ca="1">C561/$T$230</f>
        <v>210298.32357471797</v>
      </c>
      <c r="E561" s="99">
        <f ca="1">HLOOKUP($O561,INDIRECT(R561),E$229,FALSE)*$T$231</f>
        <v>0</v>
      </c>
      <c r="F561" s="99">
        <f ca="1">E561/$T$230</f>
        <v>0</v>
      </c>
      <c r="G561" s="99">
        <f ca="1">HLOOKUP($O561,INDIRECT(R561),G$229,FALSE)</f>
        <v>2805215000</v>
      </c>
      <c r="H561" s="99">
        <f ca="1">G561/$T$230</f>
        <v>8608.8785536388004</v>
      </c>
      <c r="I561" s="95" t="str">
        <f t="shared" si="12"/>
        <v/>
      </c>
      <c r="J561" s="95" t="str">
        <f t="shared" si="18"/>
        <v/>
      </c>
      <c r="K561" s="97" t="str">
        <f t="shared" si="13"/>
        <v/>
      </c>
      <c r="N561" s="140" t="str">
        <f t="shared" si="20"/>
        <v/>
      </c>
      <c r="O561" s="139" t="str">
        <f t="shared" si="14"/>
        <v>1991Max</v>
      </c>
      <c r="P561" s="139">
        <f>MATCH(A561,Storage!A:A)-1</f>
        <v>108</v>
      </c>
      <c r="Q561" s="139">
        <f>MATCH(A561+1,Storage!A:A)-2</f>
        <v>112</v>
      </c>
      <c r="R561" s="139" t="str">
        <f t="shared" si="15"/>
        <v>Storage!P112:B108</v>
      </c>
      <c r="S561" s="7"/>
      <c r="T561" s="7"/>
      <c r="U561" s="7"/>
      <c r="V561" s="7"/>
      <c r="W561" s="7"/>
      <c r="X561" s="7"/>
      <c r="Y561" s="7"/>
      <c r="Z561" s="7"/>
      <c r="AA561" s="7"/>
      <c r="AB561" s="7"/>
    </row>
    <row r="562" spans="1:28" ht="15" x14ac:dyDescent="0.25">
      <c r="A562" s="17">
        <f t="shared" si="16"/>
        <v>1992</v>
      </c>
      <c r="B562" s="14" t="str">
        <f t="shared" si="19"/>
        <v>Jan</v>
      </c>
      <c r="C562" s="99">
        <f ca="1">HLOOKUP($O562,INDIRECT(R562),C$229,FALSE)*$T$231</f>
        <v>63663000000</v>
      </c>
      <c r="D562" s="99">
        <f ca="1">C562/$T$230</f>
        <v>195374.34220204403</v>
      </c>
      <c r="E562" s="99">
        <f ca="1">HLOOKUP($O562,INDIRECT(R562),E$229,FALSE)*$T$231</f>
        <v>79451000000</v>
      </c>
      <c r="F562" s="99">
        <f ca="1">E562/$T$230</f>
        <v>243825.87786146742</v>
      </c>
      <c r="G562" s="99">
        <f ca="1">HLOOKUP($O562,INDIRECT(R562),G$229,FALSE)</f>
        <v>1161038000</v>
      </c>
      <c r="H562" s="99">
        <f ca="1">G562/$T$230</f>
        <v>3563.0905788539153</v>
      </c>
      <c r="I562" s="95" t="str">
        <f t="shared" si="12"/>
        <v/>
      </c>
      <c r="J562" s="100">
        <f ca="1">IF(AND(I562="",NOT(K562="")),D562,"")</f>
        <v>195374.34220204403</v>
      </c>
      <c r="K562" s="97">
        <f t="shared" si="13"/>
        <v>33604</v>
      </c>
      <c r="N562" s="140">
        <f t="shared" si="20"/>
        <v>51915.630000000005</v>
      </c>
      <c r="O562" s="139" t="str">
        <f t="shared" si="14"/>
        <v>1992Jan</v>
      </c>
      <c r="P562" s="139">
        <f>MATCH(A562,Storage!A:A)-1</f>
        <v>113</v>
      </c>
      <c r="Q562" s="139">
        <f>MATCH(A562+1,Storage!A:A)-2</f>
        <v>117</v>
      </c>
      <c r="R562" s="139" t="str">
        <f t="shared" si="15"/>
        <v>Storage!P117:B113</v>
      </c>
      <c r="S562" s="7"/>
      <c r="T562" s="7"/>
      <c r="U562" s="7"/>
      <c r="V562" s="7"/>
      <c r="W562" s="7"/>
      <c r="X562" s="7"/>
      <c r="Y562" s="7"/>
      <c r="Z562" s="7"/>
      <c r="AA562" s="7"/>
      <c r="AB562" s="7"/>
    </row>
    <row r="563" spans="1:28" ht="15" x14ac:dyDescent="0.25">
      <c r="A563" s="17">
        <f t="shared" si="16"/>
        <v>1992</v>
      </c>
      <c r="B563" s="14" t="str">
        <f t="shared" si="19"/>
        <v>Feb</v>
      </c>
      <c r="C563" s="99">
        <f ca="1">HLOOKUP($O563,INDIRECT(R563),C$229,FALSE)*$T$231</f>
        <v>62708000000</v>
      </c>
      <c r="D563" s="99">
        <f ca="1">C563/$T$230</f>
        <v>192443.55828041057</v>
      </c>
      <c r="E563" s="99">
        <f ca="1">HLOOKUP($O563,INDIRECT(R563),E$229,FALSE)*$T$231</f>
        <v>79451000000</v>
      </c>
      <c r="F563" s="99">
        <f ca="1">E563/$T$230</f>
        <v>243825.87786146742</v>
      </c>
      <c r="G563" s="99">
        <f ca="1">HLOOKUP($O563,INDIRECT(R563),G$229,FALSE)</f>
        <v>1103678000</v>
      </c>
      <c r="H563" s="99">
        <f ca="1">G563/$T$230</f>
        <v>3387.0594105346522</v>
      </c>
      <c r="I563" s="95" t="str">
        <f t="shared" si="12"/>
        <v/>
      </c>
      <c r="J563" s="100">
        <f ca="1">IF(AND(I563="",NOT(K563="")),D563,"")</f>
        <v>192443.55828041057</v>
      </c>
      <c r="K563" s="97">
        <f t="shared" si="13"/>
        <v>33635</v>
      </c>
      <c r="N563" s="140">
        <f t="shared" si="20"/>
        <v>51915.630000000005</v>
      </c>
      <c r="O563" s="139" t="str">
        <f t="shared" si="14"/>
        <v>1992Feb</v>
      </c>
      <c r="P563" s="139">
        <f>MATCH(A563,Storage!A:A)-1</f>
        <v>113</v>
      </c>
      <c r="Q563" s="139">
        <f>MATCH(A563+1,Storage!A:A)-2</f>
        <v>117</v>
      </c>
      <c r="R563" s="139" t="str">
        <f t="shared" si="15"/>
        <v>Storage!P117:B113</v>
      </c>
      <c r="S563" s="7"/>
      <c r="T563" s="7"/>
      <c r="U563" s="7"/>
      <c r="V563" s="7"/>
      <c r="W563" s="7"/>
      <c r="X563" s="7"/>
      <c r="Y563" s="7"/>
      <c r="Z563" s="7"/>
      <c r="AA563" s="7"/>
      <c r="AB563" s="7"/>
    </row>
    <row r="564" spans="1:28" ht="15" x14ac:dyDescent="0.25">
      <c r="A564" s="17">
        <f t="shared" si="16"/>
        <v>1992</v>
      </c>
      <c r="B564" s="14" t="str">
        <f t="shared" si="19"/>
        <v>Mar</v>
      </c>
      <c r="C564" s="99">
        <f ca="1">HLOOKUP($O564,INDIRECT(R564),C$229,FALSE)*$T$231</f>
        <v>64794000000</v>
      </c>
      <c r="D564" s="99">
        <f ca="1">C564/$T$230</f>
        <v>198845.2496526906</v>
      </c>
      <c r="E564" s="99">
        <f ca="1">HLOOKUP($O564,INDIRECT(R564),E$229,FALSE)*$T$231</f>
        <v>79451000000</v>
      </c>
      <c r="F564" s="99">
        <f ca="1">E564/$T$230</f>
        <v>243825.87786146742</v>
      </c>
      <c r="G564" s="99">
        <f ca="1">HLOOKUP($O564,INDIRECT(R564),G$229,FALSE)</f>
        <v>1188617000</v>
      </c>
      <c r="H564" s="99">
        <f ca="1">G564/$T$230</f>
        <v>3647.7273220735274</v>
      </c>
      <c r="I564" s="95" t="str">
        <f t="shared" si="12"/>
        <v/>
      </c>
      <c r="J564" s="100">
        <f ca="1">IF(AND(I564="",NOT(K564="")),D564,"")</f>
        <v>198845.2496526906</v>
      </c>
      <c r="K564" s="97">
        <f t="shared" si="13"/>
        <v>33664</v>
      </c>
      <c r="N564" s="140">
        <f t="shared" si="20"/>
        <v>51915.630000000005</v>
      </c>
      <c r="O564" s="139" t="str">
        <f t="shared" si="14"/>
        <v>1992Mar</v>
      </c>
      <c r="P564" s="139">
        <f>MATCH(A564,Storage!A:A)-1</f>
        <v>113</v>
      </c>
      <c r="Q564" s="139">
        <f>MATCH(A564+1,Storage!A:A)-2</f>
        <v>117</v>
      </c>
      <c r="R564" s="139" t="str">
        <f t="shared" si="15"/>
        <v>Storage!P117:B113</v>
      </c>
      <c r="S564" s="7"/>
      <c r="T564" s="7"/>
      <c r="U564" s="7"/>
      <c r="V564" s="7"/>
      <c r="W564" s="7"/>
      <c r="X564" s="7"/>
      <c r="Y564" s="7"/>
      <c r="Z564" s="7"/>
      <c r="AA564" s="7"/>
      <c r="AB564" s="7"/>
    </row>
    <row r="565" spans="1:28" ht="15" x14ac:dyDescent="0.25">
      <c r="A565" s="17">
        <f t="shared" si="16"/>
        <v>1992</v>
      </c>
      <c r="B565" s="14" t="str">
        <f t="shared" si="19"/>
        <v>Apr</v>
      </c>
      <c r="C565" s="99">
        <f ca="1">HLOOKUP($O565,INDIRECT(R565),C$229,FALSE)*$T$231</f>
        <v>63475000000</v>
      </c>
      <c r="D565" s="99">
        <f ca="1">C565/$T$230</f>
        <v>194797.39206878006</v>
      </c>
      <c r="E565" s="99">
        <f ca="1">HLOOKUP($O565,INDIRECT(R565),E$229,FALSE)*$T$231</f>
        <v>79451000000</v>
      </c>
      <c r="F565" s="99">
        <f ca="1">E565/$T$230</f>
        <v>243825.87786146742</v>
      </c>
      <c r="G565" s="99">
        <f ca="1">HLOOKUP($O565,INDIRECT(R565),G$229,FALSE)</f>
        <v>1825325000</v>
      </c>
      <c r="H565" s="99">
        <f ca="1">G565/$T$230</f>
        <v>5601.7101170215983</v>
      </c>
      <c r="I565" s="95" t="str">
        <f t="shared" si="12"/>
        <v/>
      </c>
      <c r="J565" s="100">
        <f ca="1">IF(AND(I565="",NOT(K565="")),D565,"")</f>
        <v>194797.39206878006</v>
      </c>
      <c r="K565" s="97">
        <f t="shared" si="13"/>
        <v>33695</v>
      </c>
      <c r="N565" s="140">
        <f t="shared" si="20"/>
        <v>51915.630000000005</v>
      </c>
      <c r="O565" s="139" t="str">
        <f t="shared" si="14"/>
        <v>1992Apr</v>
      </c>
      <c r="P565" s="139">
        <f>MATCH(A565,Storage!A:A)-1</f>
        <v>113</v>
      </c>
      <c r="Q565" s="139">
        <f>MATCH(A565+1,Storage!A:A)-2</f>
        <v>117</v>
      </c>
      <c r="R565" s="139" t="str">
        <f t="shared" si="15"/>
        <v>Storage!P117:B113</v>
      </c>
      <c r="S565" s="7"/>
      <c r="T565" s="7"/>
      <c r="U565" s="7"/>
      <c r="V565" s="7"/>
      <c r="W565" s="7"/>
      <c r="X565" s="7"/>
      <c r="Y565" s="7"/>
      <c r="Z565" s="7"/>
      <c r="AA565" s="7"/>
      <c r="AB565" s="7"/>
    </row>
    <row r="566" spans="1:28" ht="15" x14ac:dyDescent="0.25">
      <c r="A566" s="17">
        <f t="shared" si="16"/>
        <v>1992</v>
      </c>
      <c r="B566" s="14" t="str">
        <f t="shared" si="19"/>
        <v>May</v>
      </c>
      <c r="C566" s="99">
        <f ca="1">HLOOKUP($O566,INDIRECT(R566),C$229,FALSE)*$T$231</f>
        <v>66834000000</v>
      </c>
      <c r="D566" s="99">
        <f ca="1">C566/$T$230</f>
        <v>205105.7723753422</v>
      </c>
      <c r="E566" s="99">
        <f ca="1">HLOOKUP($O566,INDIRECT(R566),E$229,FALSE)*$T$231</f>
        <v>79451000000</v>
      </c>
      <c r="F566" s="99">
        <f ca="1">E566/$T$230</f>
        <v>243825.87786146742</v>
      </c>
      <c r="G566" s="99">
        <f ca="1">HLOOKUP($O566,INDIRECT(R566),G$229,FALSE)</f>
        <v>2588093000</v>
      </c>
      <c r="H566" s="99">
        <f ca="1">G566/$T$230</f>
        <v>7942.5563896252888</v>
      </c>
      <c r="I566" s="95" t="str">
        <f t="shared" si="12"/>
        <v/>
      </c>
      <c r="J566" s="100">
        <f ca="1">IF(AND(I566="",NOT(K566="")),D566,"")</f>
        <v>205105.7723753422</v>
      </c>
      <c r="K566" s="97">
        <f t="shared" si="13"/>
        <v>33725</v>
      </c>
      <c r="N566" s="140">
        <f t="shared" si="20"/>
        <v>51915.630000000005</v>
      </c>
      <c r="O566" s="139" t="str">
        <f t="shared" si="14"/>
        <v>1992May</v>
      </c>
      <c r="P566" s="139">
        <f>MATCH(A566,Storage!A:A)-1</f>
        <v>113</v>
      </c>
      <c r="Q566" s="139">
        <f>MATCH(A566+1,Storage!A:A)-2</f>
        <v>117</v>
      </c>
      <c r="R566" s="139" t="str">
        <f t="shared" si="15"/>
        <v>Storage!P117:B113</v>
      </c>
      <c r="S566" s="7"/>
      <c r="T566" s="7"/>
      <c r="U566" s="7"/>
      <c r="V566" s="7"/>
      <c r="W566" s="7"/>
      <c r="X566" s="7"/>
      <c r="Y566" s="7"/>
      <c r="Z566" s="7"/>
      <c r="AA566" s="7"/>
      <c r="AB566" s="7"/>
    </row>
    <row r="567" spans="1:28" ht="15" x14ac:dyDescent="0.25">
      <c r="A567" s="17">
        <f t="shared" si="16"/>
        <v>1992</v>
      </c>
      <c r="B567" s="14" t="str">
        <f t="shared" si="19"/>
        <v>Jun</v>
      </c>
      <c r="C567" s="99">
        <f ca="1">HLOOKUP($O567,INDIRECT(R567),C$229,FALSE)*$T$231</f>
        <v>72395000000</v>
      </c>
      <c r="D567" s="99">
        <f ca="1">C567/$T$230</f>
        <v>222171.83456194302</v>
      </c>
      <c r="E567" s="99">
        <f ca="1">HLOOKUP($O567,INDIRECT(R567),E$229,FALSE)*$T$231</f>
        <v>79451000000</v>
      </c>
      <c r="F567" s="99">
        <f ca="1">E567/$T$230</f>
        <v>243825.87786146742</v>
      </c>
      <c r="G567" s="99">
        <f ca="1">HLOOKUP($O567,INDIRECT(R567),G$229,FALSE)</f>
        <v>2174112000</v>
      </c>
      <c r="H567" s="99">
        <f ca="1">G567/$T$230</f>
        <v>6672.0968517595838</v>
      </c>
      <c r="I567" s="95" t="str">
        <f t="shared" si="12"/>
        <v/>
      </c>
      <c r="J567" s="100">
        <f ca="1">IF(AND(I567="",NOT(K567="")),D567,"")</f>
        <v>222171.83456194302</v>
      </c>
      <c r="K567" s="97">
        <f t="shared" si="13"/>
        <v>33756</v>
      </c>
      <c r="N567" s="140">
        <f t="shared" si="20"/>
        <v>51915.630000000005</v>
      </c>
      <c r="O567" s="139" t="str">
        <f t="shared" si="14"/>
        <v>1992Jun</v>
      </c>
      <c r="P567" s="139">
        <f>MATCH(A567,Storage!A:A)-1</f>
        <v>113</v>
      </c>
      <c r="Q567" s="139">
        <f>MATCH(A567+1,Storage!A:A)-2</f>
        <v>117</v>
      </c>
      <c r="R567" s="139" t="str">
        <f t="shared" si="15"/>
        <v>Storage!P117:B113</v>
      </c>
      <c r="S567" s="7"/>
      <c r="T567" s="7"/>
      <c r="U567" s="7"/>
      <c r="V567" s="7"/>
      <c r="W567" s="7"/>
      <c r="X567" s="7"/>
      <c r="Y567" s="7"/>
      <c r="Z567" s="7"/>
      <c r="AA567" s="7"/>
      <c r="AB567" s="7"/>
    </row>
    <row r="568" spans="1:28" ht="15" x14ac:dyDescent="0.25">
      <c r="A568" s="17">
        <f t="shared" si="16"/>
        <v>1992</v>
      </c>
      <c r="B568" s="14" t="str">
        <f t="shared" si="19"/>
        <v>Jul</v>
      </c>
      <c r="C568" s="99">
        <f ca="1">HLOOKUP($O568,INDIRECT(R568),C$229,FALSE)*$T$231</f>
        <v>73123000000</v>
      </c>
      <c r="D568" s="99">
        <f ca="1">C568/$T$230</f>
        <v>224405.98188649712</v>
      </c>
      <c r="E568" s="99">
        <f ca="1">HLOOKUP($O568,INDIRECT(R568),E$229,FALSE)*$T$231</f>
        <v>79457000000</v>
      </c>
      <c r="F568" s="99">
        <f ca="1">E568/$T$230</f>
        <v>243844.29116359286</v>
      </c>
      <c r="G568" s="99">
        <f ca="1">HLOOKUP($O568,INDIRECT(R568),G$229,FALSE)</f>
        <v>2879411000</v>
      </c>
      <c r="H568" s="99">
        <f ca="1">G568/$T$230</f>
        <v>8836.5774477220657</v>
      </c>
      <c r="I568" s="95" t="str">
        <f t="shared" si="12"/>
        <v/>
      </c>
      <c r="J568" s="100">
        <f ca="1">IF(AND(I568="",NOT(K568="")),D568,"")</f>
        <v>224405.98188649712</v>
      </c>
      <c r="K568" s="97">
        <f t="shared" si="13"/>
        <v>33786</v>
      </c>
      <c r="N568" s="140">
        <f t="shared" si="20"/>
        <v>51915.630000000005</v>
      </c>
      <c r="O568" s="139" t="str">
        <f t="shared" si="14"/>
        <v>1992Jul</v>
      </c>
      <c r="P568" s="139">
        <f>MATCH(A568,Storage!A:A)-1</f>
        <v>113</v>
      </c>
      <c r="Q568" s="139">
        <f>MATCH(A568+1,Storage!A:A)-2</f>
        <v>117</v>
      </c>
      <c r="R568" s="139" t="str">
        <f t="shared" si="15"/>
        <v>Storage!P117:B113</v>
      </c>
      <c r="S568" s="7"/>
      <c r="T568" s="7"/>
      <c r="U568" s="7"/>
      <c r="V568" s="7"/>
      <c r="W568" s="7"/>
      <c r="X568" s="7"/>
      <c r="Y568" s="7"/>
      <c r="Z568" s="7"/>
      <c r="AA568" s="7"/>
      <c r="AB568" s="7"/>
    </row>
    <row r="569" spans="1:28" ht="15" x14ac:dyDescent="0.25">
      <c r="A569" s="17">
        <f t="shared" si="16"/>
        <v>1992</v>
      </c>
      <c r="B569" s="14" t="str">
        <f t="shared" si="19"/>
        <v>Aug</v>
      </c>
      <c r="C569" s="99">
        <f ca="1">HLOOKUP($O569,INDIRECT(R569),C$229,FALSE)*$T$231</f>
        <v>71660000000</v>
      </c>
      <c r="D569" s="99">
        <f ca="1">C569/$T$230</f>
        <v>219916.20505157587</v>
      </c>
      <c r="E569" s="99">
        <f ca="1">HLOOKUP($O569,INDIRECT(R569),E$229,FALSE)*$T$231</f>
        <v>79457000000</v>
      </c>
      <c r="F569" s="99">
        <f ca="1">E569/$T$230</f>
        <v>243844.29116359286</v>
      </c>
      <c r="G569" s="99">
        <f ca="1">HLOOKUP($O569,INDIRECT(R569),G$229,FALSE)</f>
        <v>2470024000</v>
      </c>
      <c r="H569" s="99">
        <f ca="1">G569/$T$230</f>
        <v>7580.2163615170757</v>
      </c>
      <c r="I569" s="95" t="str">
        <f t="shared" si="12"/>
        <v/>
      </c>
      <c r="J569" s="100">
        <f ca="1">IF(AND(I569="",NOT(K569="")),D569,"")</f>
        <v>219916.20505157587</v>
      </c>
      <c r="K569" s="97">
        <f t="shared" si="13"/>
        <v>33817</v>
      </c>
      <c r="N569" s="140">
        <f t="shared" si="20"/>
        <v>51915.630000000005</v>
      </c>
      <c r="O569" s="139" t="str">
        <f t="shared" si="14"/>
        <v>1992Aug</v>
      </c>
      <c r="P569" s="139">
        <f>MATCH(A569,Storage!A:A)-1</f>
        <v>113</v>
      </c>
      <c r="Q569" s="139">
        <f>MATCH(A569+1,Storage!A:A)-2</f>
        <v>117</v>
      </c>
      <c r="R569" s="139" t="str">
        <f t="shared" si="15"/>
        <v>Storage!P117:B113</v>
      </c>
      <c r="S569" s="7"/>
      <c r="T569" s="7"/>
      <c r="U569" s="7"/>
      <c r="V569" s="7"/>
      <c r="W569" s="7"/>
      <c r="X569" s="7"/>
      <c r="Y569" s="7"/>
      <c r="Z569" s="7"/>
      <c r="AA569" s="7"/>
      <c r="AB569" s="7"/>
    </row>
    <row r="570" spans="1:28" ht="15" x14ac:dyDescent="0.25">
      <c r="A570" s="17">
        <f t="shared" si="16"/>
        <v>1992</v>
      </c>
      <c r="B570" s="14" t="str">
        <f t="shared" si="19"/>
        <v>Sep</v>
      </c>
      <c r="C570" s="99">
        <f ca="1">HLOOKUP($O570,INDIRECT(R570),C$229,FALSE)*$T$231</f>
        <v>69853000000</v>
      </c>
      <c r="D570" s="99">
        <f ca="1">C570/$T$230</f>
        <v>214370.73222812908</v>
      </c>
      <c r="E570" s="99">
        <f ca="1">HLOOKUP($O570,INDIRECT(R570),E$229,FALSE)*$T$231</f>
        <v>79457000000</v>
      </c>
      <c r="F570" s="99">
        <f ca="1">E570/$T$230</f>
        <v>243844.29116359286</v>
      </c>
      <c r="G570" s="99">
        <f ca="1">HLOOKUP($O570,INDIRECT(R570),G$229,FALSE)</f>
        <v>2652303000</v>
      </c>
      <c r="H570" s="99">
        <f ca="1">G570/$T$230</f>
        <v>8139.6094112044357</v>
      </c>
      <c r="I570" s="95" t="str">
        <f t="shared" si="12"/>
        <v/>
      </c>
      <c r="J570" s="100">
        <f ca="1">IF(AND(I570="",NOT(K570="")),D570,"")</f>
        <v>214370.73222812908</v>
      </c>
      <c r="K570" s="97">
        <f t="shared" si="13"/>
        <v>33848</v>
      </c>
      <c r="N570" s="140">
        <f t="shared" si="20"/>
        <v>51915.630000000005</v>
      </c>
      <c r="O570" s="139" t="str">
        <f t="shared" si="14"/>
        <v>1992Sep</v>
      </c>
      <c r="P570" s="139">
        <f>MATCH(A570,Storage!A:A)-1</f>
        <v>113</v>
      </c>
      <c r="Q570" s="139">
        <f>MATCH(A570+1,Storage!A:A)-2</f>
        <v>117</v>
      </c>
      <c r="R570" s="139" t="str">
        <f t="shared" si="15"/>
        <v>Storage!P117:B113</v>
      </c>
      <c r="S570" s="7"/>
      <c r="T570" s="7"/>
      <c r="U570" s="7"/>
      <c r="V570" s="7"/>
      <c r="W570" s="7"/>
      <c r="X570" s="7"/>
      <c r="Y570" s="7"/>
      <c r="Z570" s="7"/>
      <c r="AA570" s="7"/>
      <c r="AB570" s="7"/>
    </row>
    <row r="571" spans="1:28" ht="15" x14ac:dyDescent="0.25">
      <c r="A571" s="17">
        <f t="shared" si="16"/>
        <v>1992</v>
      </c>
      <c r="B571" s="14" t="str">
        <f t="shared" si="19"/>
        <v>Oct</v>
      </c>
      <c r="C571" s="99">
        <f ca="1">HLOOKUP($O571,INDIRECT(R571),C$229,FALSE)*$T$231</f>
        <v>68176000000</v>
      </c>
      <c r="D571" s="99">
        <f ca="1">C571/$T$230</f>
        <v>209224.21428406695</v>
      </c>
      <c r="E571" s="99">
        <f ca="1">HLOOKUP($O571,INDIRECT(R571),E$229,FALSE)*$T$231</f>
        <v>79457000000</v>
      </c>
      <c r="F571" s="99">
        <f ca="1">E571/$T$230</f>
        <v>243844.29116359286</v>
      </c>
      <c r="G571" s="99">
        <f ca="1">HLOOKUP($O571,INDIRECT(R571),G$229,FALSE)</f>
        <v>1980718000</v>
      </c>
      <c r="H571" s="99">
        <f ca="1">G571/$T$230</f>
        <v>6078.5931598848347</v>
      </c>
      <c r="I571" s="95" t="str">
        <f t="shared" si="12"/>
        <v/>
      </c>
      <c r="J571" s="100">
        <f ca="1">IF(AND(I571="",NOT(K571="")),D571,"")</f>
        <v>209224.21428406695</v>
      </c>
      <c r="K571" s="97">
        <f t="shared" si="13"/>
        <v>33878</v>
      </c>
      <c r="N571" s="140">
        <f t="shared" si="20"/>
        <v>51915.630000000005</v>
      </c>
      <c r="O571" s="139" t="str">
        <f t="shared" si="14"/>
        <v>1992Oct</v>
      </c>
      <c r="P571" s="139">
        <f>MATCH(A571,Storage!A:A)-1</f>
        <v>113</v>
      </c>
      <c r="Q571" s="139">
        <f>MATCH(A571+1,Storage!A:A)-2</f>
        <v>117</v>
      </c>
      <c r="R571" s="139" t="str">
        <f t="shared" si="15"/>
        <v>Storage!P117:B113</v>
      </c>
      <c r="S571" s="7"/>
      <c r="T571" s="7"/>
      <c r="U571" s="7"/>
      <c r="V571" s="7"/>
      <c r="W571" s="7"/>
      <c r="X571" s="7"/>
      <c r="Y571" s="7"/>
      <c r="Z571" s="7"/>
      <c r="AA571" s="7"/>
      <c r="AB571" s="7"/>
    </row>
    <row r="572" spans="1:28" ht="15" x14ac:dyDescent="0.25">
      <c r="A572" s="17">
        <f t="shared" si="16"/>
        <v>1992</v>
      </c>
      <c r="B572" s="14" t="str">
        <f t="shared" si="19"/>
        <v>Nov</v>
      </c>
      <c r="C572" s="99">
        <f ca="1">HLOOKUP($O572,INDIRECT(R572),C$229,FALSE)*$T$231</f>
        <v>67564000000</v>
      </c>
      <c r="D572" s="99">
        <f ca="1">C572/$T$230</f>
        <v>207346.05746727146</v>
      </c>
      <c r="E572" s="99">
        <f ca="1">HLOOKUP($O572,INDIRECT(R572),E$229,FALSE)*$T$231</f>
        <v>79457000000</v>
      </c>
      <c r="F572" s="99">
        <f ca="1">E572/$T$230</f>
        <v>243844.29116359286</v>
      </c>
      <c r="G572" s="99">
        <f ca="1">HLOOKUP($O572,INDIRECT(R572),G$229,FALSE)</f>
        <v>1094207000</v>
      </c>
      <c r="H572" s="99">
        <f ca="1">G572/$T$230</f>
        <v>3357.9940131296357</v>
      </c>
      <c r="I572" s="95" t="str">
        <f t="shared" si="12"/>
        <v/>
      </c>
      <c r="J572" s="100">
        <f ca="1">IF(AND(I572="",NOT(K572="")),D572,"")</f>
        <v>207346.05746727146</v>
      </c>
      <c r="K572" s="97">
        <f t="shared" si="13"/>
        <v>33909</v>
      </c>
      <c r="N572" s="140">
        <f t="shared" si="20"/>
        <v>51915.630000000005</v>
      </c>
      <c r="O572" s="139" t="str">
        <f t="shared" si="14"/>
        <v>1992Nov</v>
      </c>
      <c r="P572" s="139">
        <f>MATCH(A572,Storage!A:A)-1</f>
        <v>113</v>
      </c>
      <c r="Q572" s="139">
        <f>MATCH(A572+1,Storage!A:A)-2</f>
        <v>117</v>
      </c>
      <c r="R572" s="139" t="str">
        <f t="shared" si="15"/>
        <v>Storage!P117:B113</v>
      </c>
      <c r="S572" s="7"/>
      <c r="T572" s="7"/>
      <c r="U572" s="7"/>
      <c r="V572" s="7"/>
      <c r="W572" s="7"/>
      <c r="X572" s="7"/>
      <c r="Y572" s="7"/>
      <c r="Z572" s="7"/>
      <c r="AA572" s="7"/>
      <c r="AB572" s="7"/>
    </row>
    <row r="573" spans="1:28" ht="15" x14ac:dyDescent="0.25">
      <c r="A573" s="17">
        <f t="shared" si="16"/>
        <v>1992</v>
      </c>
      <c r="B573" s="14" t="str">
        <f t="shared" si="19"/>
        <v>Dec</v>
      </c>
      <c r="C573" s="99">
        <f ca="1">HLOOKUP($O573,INDIRECT(R573),C$229,FALSE)*$T$231</f>
        <v>66828000000</v>
      </c>
      <c r="D573" s="99">
        <f ca="1">C573/$T$230</f>
        <v>205087.35907321676</v>
      </c>
      <c r="E573" s="99">
        <f ca="1">HLOOKUP($O573,INDIRECT(R573),E$229,FALSE)*$T$231</f>
        <v>79457000000</v>
      </c>
      <c r="F573" s="99">
        <f ca="1">E573/$T$230</f>
        <v>243844.29116359286</v>
      </c>
      <c r="G573" s="99">
        <f ca="1">HLOOKUP($O573,INDIRECT(R573),G$229,FALSE)</f>
        <v>1107732000</v>
      </c>
      <c r="H573" s="99">
        <f ca="1">G573/$T$230</f>
        <v>3399.5006650040782</v>
      </c>
      <c r="I573" s="95" t="str">
        <f t="shared" si="12"/>
        <v/>
      </c>
      <c r="J573" s="100">
        <f ca="1">IF(AND(I573="",NOT(K573="")),D573,"")</f>
        <v>205087.35907321676</v>
      </c>
      <c r="K573" s="97">
        <f t="shared" si="13"/>
        <v>33939</v>
      </c>
      <c r="N573" s="140">
        <f t="shared" si="20"/>
        <v>51915.630000000005</v>
      </c>
      <c r="O573" s="139" t="str">
        <f t="shared" si="14"/>
        <v>1992Dec</v>
      </c>
      <c r="P573" s="139">
        <f>MATCH(A573,Storage!A:A)-1</f>
        <v>113</v>
      </c>
      <c r="Q573" s="139">
        <f>MATCH(A573+1,Storage!A:A)-2</f>
        <v>117</v>
      </c>
      <c r="R573" s="139" t="str">
        <f t="shared" si="15"/>
        <v>Storage!P117:B113</v>
      </c>
      <c r="S573" s="7"/>
      <c r="T573" s="7"/>
      <c r="U573" s="7"/>
      <c r="V573" s="7"/>
      <c r="W573" s="7"/>
      <c r="X573" s="7"/>
      <c r="Y573" s="7"/>
      <c r="Z573" s="7"/>
      <c r="AA573" s="7"/>
      <c r="AB573" s="7"/>
    </row>
    <row r="574" spans="1:28" ht="15" x14ac:dyDescent="0.25">
      <c r="A574" s="17">
        <f t="shared" si="16"/>
        <v>1992</v>
      </c>
      <c r="B574" s="14" t="str">
        <f t="shared" si="19"/>
        <v>(YE)&amp; Min Sto</v>
      </c>
      <c r="C574" s="99">
        <f ca="1">HLOOKUP($O574,INDIRECT(R574),C$229,FALSE)*$T$231</f>
        <v>62708000000</v>
      </c>
      <c r="D574" s="99">
        <f ca="1">C574/$T$230</f>
        <v>192443.55828041057</v>
      </c>
      <c r="E574" s="99">
        <f ca="1">HLOOKUP($O574,INDIRECT(R574),E$229,FALSE)*$T$231</f>
        <v>79457000000</v>
      </c>
      <c r="F574" s="99">
        <f ca="1">E574/$T$230</f>
        <v>243844.29116359286</v>
      </c>
      <c r="G574" s="99">
        <f ca="1">HLOOKUP($O574,INDIRECT(R574),G$229,FALSE)</f>
        <v>22225258000</v>
      </c>
      <c r="H574" s="99">
        <f ca="1">G574/$T$230</f>
        <v>68206.731728330691</v>
      </c>
      <c r="I574" s="100">
        <f ca="1">IF(B573="Dec",H574,"")</f>
        <v>68206.731728330691</v>
      </c>
      <c r="J574" s="95" t="str">
        <f ca="1">IF(AND(I574="",NOT(K574="")),D574,"")</f>
        <v/>
      </c>
      <c r="K574" s="97">
        <f ca="1">IFERROR(IF(I574="", DATEVALUE(CONCATENATE(B574,"-",A574)),K573),"")</f>
        <v>33939</v>
      </c>
      <c r="N574" s="140">
        <f ca="1">IF(K574="","",$G$181)</f>
        <v>51915.630000000005</v>
      </c>
      <c r="O574" s="139" t="str">
        <f t="shared" si="14"/>
        <v>1992(YE)&amp; Min Sto</v>
      </c>
      <c r="P574" s="139">
        <f>MATCH(A574,Storage!A:A)-1</f>
        <v>113</v>
      </c>
      <c r="Q574" s="139">
        <f>MATCH(A574+1,Storage!A:A)-2</f>
        <v>117</v>
      </c>
      <c r="R574" s="139" t="str">
        <f t="shared" si="15"/>
        <v>Storage!P117:B113</v>
      </c>
      <c r="S574" s="7"/>
      <c r="T574" s="7"/>
      <c r="U574" s="7"/>
      <c r="V574" s="7"/>
      <c r="W574" s="7"/>
      <c r="X574" s="7"/>
      <c r="Y574" s="7"/>
      <c r="Z574" s="7"/>
      <c r="AA574" s="7"/>
      <c r="AB574" s="7"/>
    </row>
    <row r="575" spans="1:28" ht="15" x14ac:dyDescent="0.25">
      <c r="A575" s="17">
        <f t="shared" si="16"/>
        <v>1992</v>
      </c>
      <c r="B575" s="14" t="str">
        <f t="shared" si="19"/>
        <v>Avg</v>
      </c>
      <c r="C575" s="99">
        <f ca="1">HLOOKUP($O575,INDIRECT(R575),C$229,FALSE)*$T$231</f>
        <v>67589000000</v>
      </c>
      <c r="D575" s="99">
        <f ca="1">C575/$T$230</f>
        <v>207422.77955946082</v>
      </c>
      <c r="E575" s="99">
        <f ca="1">HLOOKUP($O575,INDIRECT(R575),E$229,FALSE)*$T$231</f>
        <v>0</v>
      </c>
      <c r="F575" s="99">
        <f ca="1">E575/$T$230</f>
        <v>0</v>
      </c>
      <c r="G575" s="99">
        <f ca="1">HLOOKUP($O575,INDIRECT(R575),G$229,FALSE)</f>
        <v>0</v>
      </c>
      <c r="H575" s="99">
        <f ca="1">G575/$T$230</f>
        <v>0</v>
      </c>
      <c r="I575" s="95" t="str">
        <f t="shared" si="12"/>
        <v/>
      </c>
      <c r="J575" s="95" t="str">
        <f t="shared" si="18"/>
        <v/>
      </c>
      <c r="K575" s="97" t="str">
        <f t="shared" si="13"/>
        <v/>
      </c>
      <c r="N575" s="140" t="str">
        <f t="shared" si="20"/>
        <v/>
      </c>
      <c r="O575" s="139" t="str">
        <f t="shared" si="14"/>
        <v>1992Avg</v>
      </c>
      <c r="P575" s="139">
        <f>MATCH(A575,Storage!A:A)-1</f>
        <v>113</v>
      </c>
      <c r="Q575" s="139">
        <f>MATCH(A575+1,Storage!A:A)-2</f>
        <v>117</v>
      </c>
      <c r="R575" s="139" t="str">
        <f t="shared" si="15"/>
        <v>Storage!P117:B113</v>
      </c>
      <c r="S575" s="7"/>
      <c r="T575" s="7"/>
      <c r="U575" s="7"/>
      <c r="V575" s="7"/>
      <c r="W575" s="7"/>
      <c r="X575" s="7"/>
      <c r="Y575" s="7"/>
      <c r="Z575" s="7"/>
      <c r="AA575" s="7"/>
      <c r="AB575" s="7"/>
    </row>
    <row r="576" spans="1:28" ht="15" x14ac:dyDescent="0.25">
      <c r="A576" s="17">
        <f t="shared" si="16"/>
        <v>1992</v>
      </c>
      <c r="B576" s="14" t="str">
        <f t="shared" si="19"/>
        <v>Max</v>
      </c>
      <c r="C576" s="99">
        <f ca="1">HLOOKUP($O576,INDIRECT(R576),C$229,FALSE)*$T$231</f>
        <v>73123000000</v>
      </c>
      <c r="D576" s="99">
        <f ca="1">C576/$T$230</f>
        <v>224405.98188649712</v>
      </c>
      <c r="E576" s="99">
        <f ca="1">HLOOKUP($O576,INDIRECT(R576),E$229,FALSE)*$T$231</f>
        <v>0</v>
      </c>
      <c r="F576" s="99">
        <f ca="1">E576/$T$230</f>
        <v>0</v>
      </c>
      <c r="G576" s="99">
        <f ca="1">HLOOKUP($O576,INDIRECT(R576),G$229,FALSE)</f>
        <v>2879411000</v>
      </c>
      <c r="H576" s="99">
        <f ca="1">G576/$T$230</f>
        <v>8836.5774477220657</v>
      </c>
      <c r="I576" s="95" t="str">
        <f t="shared" si="12"/>
        <v/>
      </c>
      <c r="J576" s="95" t="str">
        <f t="shared" si="18"/>
        <v/>
      </c>
      <c r="K576" s="97" t="str">
        <f t="shared" si="13"/>
        <v/>
      </c>
      <c r="N576" s="140" t="str">
        <f t="shared" si="20"/>
        <v/>
      </c>
      <c r="O576" s="139" t="str">
        <f t="shared" si="14"/>
        <v>1992Max</v>
      </c>
      <c r="P576" s="139">
        <f>MATCH(A576,Storage!A:A)-1</f>
        <v>113</v>
      </c>
      <c r="Q576" s="139">
        <f>MATCH(A576+1,Storage!A:A)-2</f>
        <v>117</v>
      </c>
      <c r="R576" s="139" t="str">
        <f t="shared" si="15"/>
        <v>Storage!P117:B113</v>
      </c>
      <c r="S576" s="7"/>
      <c r="T576" s="7"/>
      <c r="U576" s="7"/>
      <c r="V576" s="7"/>
      <c r="W576" s="7"/>
      <c r="X576" s="7"/>
      <c r="Y576" s="7"/>
      <c r="Z576" s="7"/>
      <c r="AA576" s="7"/>
      <c r="AB576" s="7"/>
    </row>
    <row r="577" spans="1:28" ht="15" x14ac:dyDescent="0.25">
      <c r="A577" s="17">
        <f t="shared" si="16"/>
        <v>1993</v>
      </c>
      <c r="B577" s="14" t="str">
        <f t="shared" si="19"/>
        <v>Jan</v>
      </c>
      <c r="C577" s="99">
        <f ca="1">HLOOKUP($O577,INDIRECT(R577),C$229,FALSE)*$T$231</f>
        <v>68006000000</v>
      </c>
      <c r="D577" s="99">
        <f ca="1">C577/$T$230</f>
        <v>208702.50405717932</v>
      </c>
      <c r="E577" s="99">
        <f ca="1">HLOOKUP($O577,INDIRECT(R577),E$229,FALSE)*$T$231</f>
        <v>79457000000</v>
      </c>
      <c r="F577" s="99">
        <f ca="1">E577/$T$230</f>
        <v>243844.29116359286</v>
      </c>
      <c r="G577" s="99">
        <f ca="1">HLOOKUP($O577,INDIRECT(R577),G$229,FALSE)</f>
        <v>1163752000</v>
      </c>
      <c r="H577" s="99">
        <f ca="1">G577/$T$230</f>
        <v>3571.4195291819919</v>
      </c>
      <c r="I577" s="95" t="str">
        <f t="shared" si="12"/>
        <v/>
      </c>
      <c r="J577" s="100">
        <f ca="1">IF(AND(I577="",NOT(K577="")),D577,"")</f>
        <v>208702.50405717932</v>
      </c>
      <c r="K577" s="97">
        <f t="shared" si="13"/>
        <v>33970</v>
      </c>
      <c r="N577" s="140">
        <f t="shared" si="20"/>
        <v>51915.630000000005</v>
      </c>
      <c r="O577" s="139" t="str">
        <f t="shared" si="14"/>
        <v>1993Jan</v>
      </c>
      <c r="P577" s="139">
        <f>MATCH(A577,Storage!A:A)-1</f>
        <v>118</v>
      </c>
      <c r="Q577" s="139">
        <f>MATCH(A577+1,Storage!A:A)-2</f>
        <v>122</v>
      </c>
      <c r="R577" s="139" t="str">
        <f t="shared" si="15"/>
        <v>Storage!P122:B118</v>
      </c>
      <c r="S577" s="7"/>
      <c r="T577" s="7"/>
      <c r="U577" s="7"/>
      <c r="V577" s="7"/>
      <c r="W577" s="7"/>
      <c r="X577" s="7"/>
      <c r="Y577" s="7"/>
      <c r="Z577" s="7"/>
      <c r="AA577" s="7"/>
      <c r="AB577" s="7"/>
    </row>
    <row r="578" spans="1:28" ht="15" x14ac:dyDescent="0.25">
      <c r="A578" s="17">
        <f t="shared" si="16"/>
        <v>1993</v>
      </c>
      <c r="B578" s="14" t="str">
        <f t="shared" si="19"/>
        <v>Feb</v>
      </c>
      <c r="C578" s="99">
        <f ca="1">HLOOKUP($O578,INDIRECT(R578),C$229,FALSE)*$T$231</f>
        <v>67367000000</v>
      </c>
      <c r="D578" s="99">
        <f ca="1">C578/$T$230</f>
        <v>206741.48738081931</v>
      </c>
      <c r="E578" s="99">
        <f ca="1">HLOOKUP($O578,INDIRECT(R578),E$229,FALSE)*$T$231</f>
        <v>79457000000</v>
      </c>
      <c r="F578" s="99">
        <f ca="1">E578/$T$230</f>
        <v>243844.29116359286</v>
      </c>
      <c r="G578" s="99">
        <f ca="1">HLOOKUP($O578,INDIRECT(R578),G$229,FALSE)</f>
        <v>1040215000</v>
      </c>
      <c r="H578" s="99">
        <f ca="1">G578/$T$230</f>
        <v>3192.2988450701228</v>
      </c>
      <c r="I578" s="95" t="str">
        <f t="shared" si="12"/>
        <v/>
      </c>
      <c r="J578" s="100">
        <f ca="1">IF(AND(I578="",NOT(K578="")),D578,"")</f>
        <v>206741.48738081931</v>
      </c>
      <c r="K578" s="97">
        <f t="shared" si="13"/>
        <v>34001</v>
      </c>
      <c r="N578" s="140">
        <f t="shared" si="20"/>
        <v>51915.630000000005</v>
      </c>
      <c r="O578" s="139" t="str">
        <f t="shared" si="14"/>
        <v>1993Feb</v>
      </c>
      <c r="P578" s="139">
        <f>MATCH(A578,Storage!A:A)-1</f>
        <v>118</v>
      </c>
      <c r="Q578" s="139">
        <f>MATCH(A578+1,Storage!A:A)-2</f>
        <v>122</v>
      </c>
      <c r="R578" s="139" t="str">
        <f t="shared" si="15"/>
        <v>Storage!P122:B118</v>
      </c>
      <c r="S578" s="7"/>
      <c r="T578" s="7"/>
      <c r="U578" s="7"/>
      <c r="V578" s="7"/>
      <c r="W578" s="7"/>
      <c r="X578" s="7"/>
      <c r="Y578" s="7"/>
      <c r="Z578" s="7"/>
      <c r="AA578" s="7"/>
      <c r="AB578" s="7"/>
    </row>
    <row r="579" spans="1:28" ht="15" x14ac:dyDescent="0.25">
      <c r="A579" s="17">
        <f t="shared" si="16"/>
        <v>1993</v>
      </c>
      <c r="B579" s="14" t="str">
        <f t="shared" si="19"/>
        <v>Mar</v>
      </c>
      <c r="C579" s="99">
        <f ca="1">HLOOKUP($O579,INDIRECT(R579),C$229,FALSE)*$T$231</f>
        <v>70258000000</v>
      </c>
      <c r="D579" s="99">
        <f ca="1">C579/$T$230</f>
        <v>215613.63012159668</v>
      </c>
      <c r="E579" s="99">
        <f ca="1">HLOOKUP($O579,INDIRECT(R579),E$229,FALSE)*$T$231</f>
        <v>79457000000</v>
      </c>
      <c r="F579" s="99">
        <f ca="1">E579/$T$230</f>
        <v>243844.29116359286</v>
      </c>
      <c r="G579" s="99">
        <f ca="1">HLOOKUP($O579,INDIRECT(R579),G$229,FALSE)</f>
        <v>1251870000</v>
      </c>
      <c r="H579" s="99">
        <f ca="1">G579/$T$230</f>
        <v>3841.8434219636661</v>
      </c>
      <c r="I579" s="95" t="str">
        <f t="shared" si="12"/>
        <v/>
      </c>
      <c r="J579" s="100">
        <f ca="1">IF(AND(I579="",NOT(K579="")),D579,"")</f>
        <v>215613.63012159668</v>
      </c>
      <c r="K579" s="97">
        <f t="shared" si="13"/>
        <v>34029</v>
      </c>
      <c r="N579" s="140">
        <f t="shared" si="20"/>
        <v>51915.630000000005</v>
      </c>
      <c r="O579" s="139" t="str">
        <f t="shared" si="14"/>
        <v>1993Mar</v>
      </c>
      <c r="P579" s="139">
        <f>MATCH(A579,Storage!A:A)-1</f>
        <v>118</v>
      </c>
      <c r="Q579" s="139">
        <f>MATCH(A579+1,Storage!A:A)-2</f>
        <v>122</v>
      </c>
      <c r="R579" s="139" t="str">
        <f t="shared" si="15"/>
        <v>Storage!P122:B118</v>
      </c>
      <c r="S579" s="7"/>
      <c r="T579" s="7"/>
      <c r="U579" s="7"/>
      <c r="V579" s="7"/>
      <c r="W579" s="7"/>
      <c r="X579" s="7"/>
      <c r="Y579" s="7"/>
      <c r="Z579" s="7"/>
      <c r="AA579" s="7"/>
      <c r="AB579" s="7"/>
    </row>
    <row r="580" spans="1:28" ht="15" x14ac:dyDescent="0.25">
      <c r="A580" s="17">
        <f t="shared" si="16"/>
        <v>1993</v>
      </c>
      <c r="B580" s="14" t="str">
        <f t="shared" si="19"/>
        <v>Apr</v>
      </c>
      <c r="C580" s="99">
        <f ca="1">HLOOKUP($O580,INDIRECT(R580),C$229,FALSE)*$T$231</f>
        <v>69630000000</v>
      </c>
      <c r="D580" s="99">
        <f ca="1">C580/$T$230</f>
        <v>213686.37116580002</v>
      </c>
      <c r="E580" s="99">
        <f ca="1">HLOOKUP($O580,INDIRECT(R580),E$229,FALSE)*$T$231</f>
        <v>79457000000</v>
      </c>
      <c r="F580" s="99">
        <f ca="1">E580/$T$230</f>
        <v>243844.29116359286</v>
      </c>
      <c r="G580" s="99">
        <f ca="1">HLOOKUP($O580,INDIRECT(R580),G$229,FALSE)</f>
        <v>1552200000</v>
      </c>
      <c r="H580" s="99">
        <f ca="1">G580/$T$230</f>
        <v>4763.5212598528615</v>
      </c>
      <c r="I580" s="95" t="str">
        <f t="shared" si="12"/>
        <v/>
      </c>
      <c r="J580" s="100">
        <f ca="1">IF(AND(I580="",NOT(K580="")),D580,"")</f>
        <v>213686.37116580002</v>
      </c>
      <c r="K580" s="97">
        <f t="shared" si="13"/>
        <v>34060</v>
      </c>
      <c r="N580" s="140">
        <f t="shared" si="20"/>
        <v>51915.630000000005</v>
      </c>
      <c r="O580" s="139" t="str">
        <f t="shared" si="14"/>
        <v>1993Apr</v>
      </c>
      <c r="P580" s="139">
        <f>MATCH(A580,Storage!A:A)-1</f>
        <v>118</v>
      </c>
      <c r="Q580" s="139">
        <f>MATCH(A580+1,Storage!A:A)-2</f>
        <v>122</v>
      </c>
      <c r="R580" s="139" t="str">
        <f t="shared" si="15"/>
        <v>Storage!P122:B118</v>
      </c>
      <c r="S580" s="7"/>
      <c r="T580" s="7"/>
      <c r="U580" s="7"/>
      <c r="V580" s="7"/>
      <c r="W580" s="7"/>
      <c r="X580" s="7"/>
      <c r="Y580" s="7"/>
      <c r="Z580" s="7"/>
      <c r="AA580" s="7"/>
      <c r="AB580" s="7"/>
    </row>
    <row r="581" spans="1:28" ht="15" x14ac:dyDescent="0.25">
      <c r="A581" s="17">
        <f t="shared" si="16"/>
        <v>1993</v>
      </c>
      <c r="B581" s="14" t="str">
        <f t="shared" si="19"/>
        <v>May</v>
      </c>
      <c r="C581" s="99">
        <f ca="1">HLOOKUP($O581,INDIRECT(R581),C$229,FALSE)*$T$231</f>
        <v>72342000000</v>
      </c>
      <c r="D581" s="99">
        <f ca="1">C581/$T$230</f>
        <v>222009.18372650156</v>
      </c>
      <c r="E581" s="99">
        <f ca="1">HLOOKUP($O581,INDIRECT(R581),E$229,FALSE)*$T$231</f>
        <v>79451000000</v>
      </c>
      <c r="F581" s="99">
        <f ca="1">E581/$T$230</f>
        <v>243825.87786146742</v>
      </c>
      <c r="G581" s="99">
        <f ca="1">HLOOKUP($O581,INDIRECT(R581),G$229,FALSE)</f>
        <v>2432823000</v>
      </c>
      <c r="H581" s="99">
        <f ca="1">G581/$T$230</f>
        <v>7466.0508194556242</v>
      </c>
      <c r="I581" s="95" t="str">
        <f t="shared" si="12"/>
        <v/>
      </c>
      <c r="J581" s="100">
        <f ca="1">IF(AND(I581="",NOT(K581="")),D581,"")</f>
        <v>222009.18372650156</v>
      </c>
      <c r="K581" s="97">
        <f t="shared" si="13"/>
        <v>34090</v>
      </c>
      <c r="N581" s="140">
        <f t="shared" si="20"/>
        <v>51915.630000000005</v>
      </c>
      <c r="O581" s="139" t="str">
        <f t="shared" si="14"/>
        <v>1993May</v>
      </c>
      <c r="P581" s="139">
        <f>MATCH(A581,Storage!A:A)-1</f>
        <v>118</v>
      </c>
      <c r="Q581" s="139">
        <f>MATCH(A581+1,Storage!A:A)-2</f>
        <v>122</v>
      </c>
      <c r="R581" s="139" t="str">
        <f t="shared" si="15"/>
        <v>Storage!P122:B118</v>
      </c>
      <c r="S581" s="7"/>
      <c r="T581" s="7"/>
      <c r="U581" s="7"/>
      <c r="V581" s="7"/>
      <c r="W581" s="7"/>
      <c r="X581" s="7"/>
      <c r="Y581" s="7"/>
      <c r="Z581" s="7"/>
      <c r="AA581" s="7"/>
      <c r="AB581" s="7"/>
    </row>
    <row r="582" spans="1:28" ht="15" x14ac:dyDescent="0.25">
      <c r="A582" s="17">
        <f t="shared" si="16"/>
        <v>1993</v>
      </c>
      <c r="B582" s="14" t="str">
        <f t="shared" si="19"/>
        <v>Jun</v>
      </c>
      <c r="C582" s="99">
        <f ca="1">HLOOKUP($O582,INDIRECT(R582),C$229,FALSE)*$T$231</f>
        <v>79939000000</v>
      </c>
      <c r="D582" s="99">
        <f ca="1">C582/$T$230</f>
        <v>245323.4931010037</v>
      </c>
      <c r="E582" s="99">
        <f ca="1">HLOOKUP($O582,INDIRECT(R582),E$229,FALSE)*$T$231</f>
        <v>79457000000</v>
      </c>
      <c r="F582" s="99">
        <f ca="1">E582/$T$230</f>
        <v>243844.29116359286</v>
      </c>
      <c r="G582" s="99">
        <f ca="1">HLOOKUP($O582,INDIRECT(R582),G$229,FALSE)</f>
        <v>2865351000</v>
      </c>
      <c r="H582" s="99">
        <f ca="1">G582/$T$230</f>
        <v>8793.4289430747704</v>
      </c>
      <c r="I582" s="95" t="str">
        <f t="shared" si="12"/>
        <v/>
      </c>
      <c r="J582" s="100">
        <f ca="1">IF(AND(I582="",NOT(K582="")),D582,"")</f>
        <v>245323.4931010037</v>
      </c>
      <c r="K582" s="97">
        <f t="shared" si="13"/>
        <v>34121</v>
      </c>
      <c r="N582" s="140">
        <f t="shared" si="20"/>
        <v>51915.630000000005</v>
      </c>
      <c r="O582" s="139" t="str">
        <f t="shared" si="14"/>
        <v>1993Jun</v>
      </c>
      <c r="P582" s="139">
        <f>MATCH(A582,Storage!A:A)-1</f>
        <v>118</v>
      </c>
      <c r="Q582" s="139">
        <f>MATCH(A582+1,Storage!A:A)-2</f>
        <v>122</v>
      </c>
      <c r="R582" s="139" t="str">
        <f t="shared" si="15"/>
        <v>Storage!P122:B118</v>
      </c>
      <c r="S582" s="7"/>
      <c r="T582" s="7"/>
      <c r="U582" s="7"/>
      <c r="V582" s="7"/>
      <c r="W582" s="7"/>
      <c r="X582" s="7"/>
      <c r="Y582" s="7"/>
      <c r="Z582" s="7"/>
      <c r="AA582" s="7"/>
      <c r="AB582" s="7"/>
    </row>
    <row r="583" spans="1:28" ht="15" x14ac:dyDescent="0.25">
      <c r="A583" s="17">
        <f t="shared" si="16"/>
        <v>1993</v>
      </c>
      <c r="B583" s="14" t="str">
        <f t="shared" si="19"/>
        <v>Jul</v>
      </c>
      <c r="C583" s="99">
        <f ca="1">HLOOKUP($O583,INDIRECT(R583),C$229,FALSE)*$T$231</f>
        <v>77757000000</v>
      </c>
      <c r="D583" s="99">
        <f ca="1">C583/$T$230</f>
        <v>238627.18889471653</v>
      </c>
      <c r="E583" s="99">
        <f ca="1">HLOOKUP($O583,INDIRECT(R583),E$229,FALSE)*$T$231</f>
        <v>79457000000</v>
      </c>
      <c r="F583" s="99">
        <f ca="1">E583/$T$230</f>
        <v>243844.29116359286</v>
      </c>
      <c r="G583" s="99">
        <f ca="1">HLOOKUP($O583,INDIRECT(R583),G$229,FALSE)</f>
        <v>3647449000</v>
      </c>
      <c r="H583" s="99">
        <f ca="1">G583/$T$230</f>
        <v>11193.596737359272</v>
      </c>
      <c r="I583" s="95" t="str">
        <f t="shared" si="12"/>
        <v/>
      </c>
      <c r="J583" s="100">
        <f ca="1">IF(AND(I583="",NOT(K583="")),D583,"")</f>
        <v>238627.18889471653</v>
      </c>
      <c r="K583" s="97">
        <f t="shared" si="13"/>
        <v>34151</v>
      </c>
      <c r="N583" s="140">
        <f t="shared" si="20"/>
        <v>51915.630000000005</v>
      </c>
      <c r="O583" s="139" t="str">
        <f t="shared" si="14"/>
        <v>1993Jul</v>
      </c>
      <c r="P583" s="139">
        <f>MATCH(A583,Storage!A:A)-1</f>
        <v>118</v>
      </c>
      <c r="Q583" s="139">
        <f>MATCH(A583+1,Storage!A:A)-2</f>
        <v>122</v>
      </c>
      <c r="R583" s="139" t="str">
        <f t="shared" si="15"/>
        <v>Storage!P122:B118</v>
      </c>
      <c r="S583" s="7"/>
      <c r="T583" s="7"/>
      <c r="U583" s="7"/>
      <c r="V583" s="7"/>
      <c r="W583" s="7"/>
      <c r="X583" s="7"/>
      <c r="Y583" s="7"/>
      <c r="Z583" s="7"/>
      <c r="AA583" s="7"/>
      <c r="AB583" s="7"/>
    </row>
    <row r="584" spans="1:28" ht="15" x14ac:dyDescent="0.25">
      <c r="A584" s="17">
        <f t="shared" si="16"/>
        <v>1993</v>
      </c>
      <c r="B584" s="14" t="str">
        <f t="shared" si="19"/>
        <v>Aug</v>
      </c>
      <c r="C584" s="99">
        <f ca="1">HLOOKUP($O584,INDIRECT(R584),C$229,FALSE)*$T$231</f>
        <v>75766000000</v>
      </c>
      <c r="D584" s="99">
        <f ca="1">C584/$T$230</f>
        <v>232517.04147275604</v>
      </c>
      <c r="E584" s="99">
        <f ca="1">HLOOKUP($O584,INDIRECT(R584),E$229,FALSE)*$T$231</f>
        <v>79457000000</v>
      </c>
      <c r="F584" s="99">
        <f ca="1">E584/$T$230</f>
        <v>243844.29116359286</v>
      </c>
      <c r="G584" s="99">
        <f ca="1">HLOOKUP($O584,INDIRECT(R584),G$229,FALSE)</f>
        <v>2878802000</v>
      </c>
      <c r="H584" s="99">
        <f ca="1">G584/$T$230</f>
        <v>8834.7084975563321</v>
      </c>
      <c r="I584" s="95" t="str">
        <f t="shared" si="12"/>
        <v/>
      </c>
      <c r="J584" s="100">
        <f ca="1">IF(AND(I584="",NOT(K584="")),D584,"")</f>
        <v>232517.04147275604</v>
      </c>
      <c r="K584" s="97">
        <f t="shared" si="13"/>
        <v>34182</v>
      </c>
      <c r="N584" s="140">
        <f t="shared" si="20"/>
        <v>51915.630000000005</v>
      </c>
      <c r="O584" s="139" t="str">
        <f t="shared" si="14"/>
        <v>1993Aug</v>
      </c>
      <c r="P584" s="139">
        <f>MATCH(A584,Storage!A:A)-1</f>
        <v>118</v>
      </c>
      <c r="Q584" s="139">
        <f>MATCH(A584+1,Storage!A:A)-2</f>
        <v>122</v>
      </c>
      <c r="R584" s="139" t="str">
        <f t="shared" si="15"/>
        <v>Storage!P122:B118</v>
      </c>
      <c r="S584" s="7"/>
      <c r="T584" s="7"/>
      <c r="U584" s="7"/>
      <c r="V584" s="7"/>
      <c r="W584" s="7"/>
      <c r="X584" s="7"/>
      <c r="Y584" s="7"/>
      <c r="Z584" s="7"/>
      <c r="AA584" s="7"/>
      <c r="AB584" s="7"/>
    </row>
    <row r="585" spans="1:28" ht="15" x14ac:dyDescent="0.25">
      <c r="A585" s="17">
        <f t="shared" si="16"/>
        <v>1993</v>
      </c>
      <c r="B585" s="14" t="str">
        <f t="shared" si="19"/>
        <v>Sep</v>
      </c>
      <c r="C585" s="99">
        <f ca="1">HLOOKUP($O585,INDIRECT(R585),C$229,FALSE)*$T$231</f>
        <v>73991000000</v>
      </c>
      <c r="D585" s="99">
        <f ca="1">C585/$T$230</f>
        <v>227069.77292731163</v>
      </c>
      <c r="E585" s="99">
        <f ca="1">HLOOKUP($O585,INDIRECT(R585),E$229,FALSE)*$T$231</f>
        <v>79457000000</v>
      </c>
      <c r="F585" s="99">
        <f ca="1">E585/$T$230</f>
        <v>243844.29116359286</v>
      </c>
      <c r="G585" s="99">
        <f ca="1">HLOOKUP($O585,INDIRECT(R585),G$229,FALSE)</f>
        <v>2132568000</v>
      </c>
      <c r="H585" s="99">
        <f ca="1">G585/$T$230</f>
        <v>6544.6031478429959</v>
      </c>
      <c r="I585" s="95" t="str">
        <f t="shared" si="12"/>
        <v/>
      </c>
      <c r="J585" s="100">
        <f ca="1">IF(AND(I585="",NOT(K585="")),D585,"")</f>
        <v>227069.77292731163</v>
      </c>
      <c r="K585" s="97">
        <f t="shared" si="13"/>
        <v>34213</v>
      </c>
      <c r="N585" s="140">
        <f t="shared" si="20"/>
        <v>51915.630000000005</v>
      </c>
      <c r="O585" s="139" t="str">
        <f t="shared" si="14"/>
        <v>1993Sep</v>
      </c>
      <c r="P585" s="139">
        <f>MATCH(A585,Storage!A:A)-1</f>
        <v>118</v>
      </c>
      <c r="Q585" s="139">
        <f>MATCH(A585+1,Storage!A:A)-2</f>
        <v>122</v>
      </c>
      <c r="R585" s="139" t="str">
        <f t="shared" si="15"/>
        <v>Storage!P122:B118</v>
      </c>
      <c r="S585" s="7"/>
      <c r="T585" s="7"/>
      <c r="U585" s="7"/>
      <c r="V585" s="7"/>
      <c r="W585" s="7"/>
      <c r="X585" s="7"/>
      <c r="Y585" s="7"/>
      <c r="Z585" s="7"/>
      <c r="AA585" s="7"/>
      <c r="AB585" s="7"/>
    </row>
    <row r="586" spans="1:28" ht="15" x14ac:dyDescent="0.25">
      <c r="A586" s="17">
        <f t="shared" si="16"/>
        <v>1993</v>
      </c>
      <c r="B586" s="14" t="str">
        <f t="shared" si="19"/>
        <v>Oct</v>
      </c>
      <c r="C586" s="99">
        <f ca="1">HLOOKUP($O586,INDIRECT(R586),C$229,FALSE)*$T$231</f>
        <v>72104000000</v>
      </c>
      <c r="D586" s="99">
        <f ca="1">C586/$T$230</f>
        <v>221278.78940885889</v>
      </c>
      <c r="E586" s="99">
        <f ca="1">HLOOKUP($O586,INDIRECT(R586),E$229,FALSE)*$T$231</f>
        <v>79457000000</v>
      </c>
      <c r="F586" s="99">
        <f ca="1">E586/$T$230</f>
        <v>243844.29116359286</v>
      </c>
      <c r="G586" s="99">
        <f ca="1">HLOOKUP($O586,INDIRECT(R586),G$229,FALSE)</f>
        <v>1767024000</v>
      </c>
      <c r="H586" s="99">
        <f ca="1">G586/$T$230</f>
        <v>5422.7911291523278</v>
      </c>
      <c r="I586" s="95" t="str">
        <f t="shared" si="12"/>
        <v/>
      </c>
      <c r="J586" s="100">
        <f ca="1">IF(AND(I586="",NOT(K586="")),D586,"")</f>
        <v>221278.78940885889</v>
      </c>
      <c r="K586" s="97">
        <f t="shared" si="13"/>
        <v>34243</v>
      </c>
      <c r="N586" s="140">
        <f t="shared" si="20"/>
        <v>51915.630000000005</v>
      </c>
      <c r="O586" s="139" t="str">
        <f t="shared" si="14"/>
        <v>1993Oct</v>
      </c>
      <c r="P586" s="139">
        <f>MATCH(A586,Storage!A:A)-1</f>
        <v>118</v>
      </c>
      <c r="Q586" s="139">
        <f>MATCH(A586+1,Storage!A:A)-2</f>
        <v>122</v>
      </c>
      <c r="R586" s="139" t="str">
        <f t="shared" si="15"/>
        <v>Storage!P122:B118</v>
      </c>
      <c r="S586" s="7"/>
      <c r="T586" s="7"/>
      <c r="U586" s="7"/>
      <c r="V586" s="7"/>
      <c r="W586" s="7"/>
      <c r="X586" s="7"/>
      <c r="Y586" s="7"/>
      <c r="Z586" s="7"/>
      <c r="AA586" s="7"/>
      <c r="AB586" s="7"/>
    </row>
    <row r="587" spans="1:28" ht="15" x14ac:dyDescent="0.25">
      <c r="A587" s="17">
        <f t="shared" si="16"/>
        <v>1993</v>
      </c>
      <c r="B587" s="14" t="str">
        <f t="shared" si="19"/>
        <v>Nov</v>
      </c>
      <c r="C587" s="99">
        <f ca="1">HLOOKUP($O587,INDIRECT(R587),C$229,FALSE)*$T$231</f>
        <v>71266000000</v>
      </c>
      <c r="D587" s="99">
        <f ca="1">C587/$T$230</f>
        <v>218707.0648786716</v>
      </c>
      <c r="E587" s="99">
        <f ca="1">HLOOKUP($O587,INDIRECT(R587),E$229,FALSE)*$T$231</f>
        <v>79457000000</v>
      </c>
      <c r="F587" s="99">
        <f ca="1">E587/$T$230</f>
        <v>243844.29116359286</v>
      </c>
      <c r="G587" s="99">
        <f ca="1">HLOOKUP($O587,INDIRECT(R587),G$229,FALSE)</f>
        <v>1143708000</v>
      </c>
      <c r="H587" s="99">
        <f ca="1">G587/$T$230</f>
        <v>3509.9068245482522</v>
      </c>
      <c r="I587" s="95" t="str">
        <f t="shared" si="12"/>
        <v/>
      </c>
      <c r="J587" s="100">
        <f ca="1">IF(AND(I587="",NOT(K587="")),D587,"")</f>
        <v>218707.0648786716</v>
      </c>
      <c r="K587" s="97">
        <f t="shared" si="13"/>
        <v>34274</v>
      </c>
      <c r="N587" s="140">
        <f t="shared" si="20"/>
        <v>51915.630000000005</v>
      </c>
      <c r="O587" s="139" t="str">
        <f t="shared" si="14"/>
        <v>1993Nov</v>
      </c>
      <c r="P587" s="139">
        <f>MATCH(A587,Storage!A:A)-1</f>
        <v>118</v>
      </c>
      <c r="Q587" s="139">
        <f>MATCH(A587+1,Storage!A:A)-2</f>
        <v>122</v>
      </c>
      <c r="R587" s="139" t="str">
        <f t="shared" si="15"/>
        <v>Storage!P122:B118</v>
      </c>
      <c r="S587" s="7"/>
      <c r="T587" s="7"/>
      <c r="U587" s="7"/>
      <c r="V587" s="7"/>
      <c r="W587" s="7"/>
      <c r="X587" s="7"/>
      <c r="Y587" s="7"/>
      <c r="Z587" s="7"/>
      <c r="AA587" s="7"/>
      <c r="AB587" s="7"/>
    </row>
    <row r="588" spans="1:28" ht="15" x14ac:dyDescent="0.25">
      <c r="A588" s="17">
        <f t="shared" si="16"/>
        <v>1993</v>
      </c>
      <c r="B588" s="14" t="str">
        <f t="shared" si="19"/>
        <v>Dec</v>
      </c>
      <c r="C588" s="99">
        <f ca="1">HLOOKUP($O588,INDIRECT(R588),C$229,FALSE)*$T$231</f>
        <v>70208000000</v>
      </c>
      <c r="D588" s="99">
        <f ca="1">C588/$T$230</f>
        <v>215460.18593721796</v>
      </c>
      <c r="E588" s="99">
        <f ca="1">HLOOKUP($O588,INDIRECT(R588),E$229,FALSE)*$T$231</f>
        <v>79457000000</v>
      </c>
      <c r="F588" s="99">
        <f ca="1">E588/$T$230</f>
        <v>243844.29116359286</v>
      </c>
      <c r="G588" s="99">
        <f ca="1">HLOOKUP($O588,INDIRECT(R588),G$229,FALSE)</f>
        <v>1178994000</v>
      </c>
      <c r="H588" s="99">
        <f ca="1">G588/$T$230</f>
        <v>3618.1954543479997</v>
      </c>
      <c r="I588" s="95" t="str">
        <f t="shared" si="12"/>
        <v/>
      </c>
      <c r="J588" s="100">
        <f ca="1">IF(AND(I588="",NOT(K588="")),D588,"")</f>
        <v>215460.18593721796</v>
      </c>
      <c r="K588" s="97">
        <f t="shared" si="13"/>
        <v>34304</v>
      </c>
      <c r="N588" s="140">
        <f t="shared" si="20"/>
        <v>51915.630000000005</v>
      </c>
      <c r="O588" s="139" t="str">
        <f t="shared" si="14"/>
        <v>1993Dec</v>
      </c>
      <c r="P588" s="139">
        <f>MATCH(A588,Storage!A:A)-1</f>
        <v>118</v>
      </c>
      <c r="Q588" s="139">
        <f>MATCH(A588+1,Storage!A:A)-2</f>
        <v>122</v>
      </c>
      <c r="R588" s="139" t="str">
        <f t="shared" si="15"/>
        <v>Storage!P122:B118</v>
      </c>
      <c r="S588" s="7"/>
      <c r="T588" s="7"/>
      <c r="U588" s="7"/>
      <c r="V588" s="7"/>
      <c r="W588" s="7"/>
      <c r="X588" s="7"/>
      <c r="Y588" s="7"/>
      <c r="Z588" s="7"/>
      <c r="AA588" s="7"/>
      <c r="AB588" s="7"/>
    </row>
    <row r="589" spans="1:28" ht="15" x14ac:dyDescent="0.25">
      <c r="A589" s="17">
        <f t="shared" si="16"/>
        <v>1993</v>
      </c>
      <c r="B589" s="14" t="str">
        <f t="shared" si="19"/>
        <v>(YE)&amp; Min Sto</v>
      </c>
      <c r="C589" s="99">
        <f ca="1">HLOOKUP($O589,INDIRECT(R589),C$229,FALSE)*$T$231</f>
        <v>67367000000</v>
      </c>
      <c r="D589" s="99">
        <f ca="1">C589/$T$230</f>
        <v>206741.48738081931</v>
      </c>
      <c r="E589" s="99">
        <f ca="1">HLOOKUP($O589,INDIRECT(R589),E$229,FALSE)*$T$231</f>
        <v>79457000000</v>
      </c>
      <c r="F589" s="99">
        <f ca="1">E589/$T$230</f>
        <v>243844.29116359286</v>
      </c>
      <c r="G589" s="99">
        <f ca="1">HLOOKUP($O589,INDIRECT(R589),G$229,FALSE)</f>
        <v>23054756000</v>
      </c>
      <c r="H589" s="99">
        <f ca="1">G589/$T$230</f>
        <v>70752.364609406213</v>
      </c>
      <c r="I589" s="100">
        <f ca="1">IF(B588="Dec",H589,"")</f>
        <v>70752.364609406213</v>
      </c>
      <c r="J589" s="95" t="str">
        <f ca="1">IF(AND(I589="",NOT(K589="")),D589,"")</f>
        <v/>
      </c>
      <c r="K589" s="97">
        <f ca="1">IFERROR(IF(I589="", DATEVALUE(CONCATENATE(B589,"-",A589)),K588),"")</f>
        <v>34304</v>
      </c>
      <c r="N589" s="140">
        <f ca="1">IF(K589="","",$G$181)</f>
        <v>51915.630000000005</v>
      </c>
      <c r="O589" s="139" t="str">
        <f t="shared" si="14"/>
        <v>1993(YE)&amp; Min Sto</v>
      </c>
      <c r="P589" s="139">
        <f>MATCH(A589,Storage!A:A)-1</f>
        <v>118</v>
      </c>
      <c r="Q589" s="139">
        <f>MATCH(A589+1,Storage!A:A)-2</f>
        <v>122</v>
      </c>
      <c r="R589" s="139" t="str">
        <f t="shared" si="15"/>
        <v>Storage!P122:B118</v>
      </c>
      <c r="S589" s="7"/>
      <c r="T589" s="7"/>
      <c r="U589" s="7"/>
      <c r="V589" s="7"/>
      <c r="W589" s="7"/>
      <c r="X589" s="7"/>
      <c r="Y589" s="7"/>
      <c r="Z589" s="7"/>
      <c r="AA589" s="7"/>
      <c r="AB589" s="7"/>
    </row>
    <row r="590" spans="1:28" ht="15" x14ac:dyDescent="0.25">
      <c r="A590" s="17">
        <f t="shared" si="16"/>
        <v>1993</v>
      </c>
      <c r="B590" s="14" t="str">
        <f t="shared" si="19"/>
        <v>Avg</v>
      </c>
      <c r="C590" s="99">
        <f ca="1">HLOOKUP($O590,INDIRECT(R590),C$229,FALSE)*$T$231</f>
        <v>72386000000</v>
      </c>
      <c r="D590" s="99">
        <f ca="1">C590/$T$230</f>
        <v>222144.21460875485</v>
      </c>
      <c r="E590" s="99">
        <f ca="1">HLOOKUP($O590,INDIRECT(R590),E$229,FALSE)*$T$231</f>
        <v>0</v>
      </c>
      <c r="F590" s="99">
        <f ca="1">E590/$T$230</f>
        <v>0</v>
      </c>
      <c r="G590" s="99">
        <f ca="1">HLOOKUP($O590,INDIRECT(R590),G$229,FALSE)</f>
        <v>0</v>
      </c>
      <c r="H590" s="99">
        <f ca="1">G590/$T$230</f>
        <v>0</v>
      </c>
      <c r="I590" s="95" t="str">
        <f t="shared" si="12"/>
        <v/>
      </c>
      <c r="J590" s="95" t="str">
        <f t="shared" si="18"/>
        <v/>
      </c>
      <c r="K590" s="97" t="str">
        <f t="shared" si="13"/>
        <v/>
      </c>
      <c r="N590" s="140" t="str">
        <f t="shared" si="20"/>
        <v/>
      </c>
      <c r="O590" s="139" t="str">
        <f t="shared" si="14"/>
        <v>1993Avg</v>
      </c>
      <c r="P590" s="139">
        <f>MATCH(A590,Storage!A:A)-1</f>
        <v>118</v>
      </c>
      <c r="Q590" s="139">
        <f>MATCH(A590+1,Storage!A:A)-2</f>
        <v>122</v>
      </c>
      <c r="R590" s="139" t="str">
        <f t="shared" si="15"/>
        <v>Storage!P122:B118</v>
      </c>
      <c r="S590" s="7"/>
      <c r="T590" s="7"/>
      <c r="U590" s="7"/>
      <c r="V590" s="7"/>
      <c r="W590" s="7"/>
      <c r="X590" s="7"/>
      <c r="Y590" s="7"/>
      <c r="Z590" s="7"/>
      <c r="AA590" s="7"/>
      <c r="AB590" s="7"/>
    </row>
    <row r="591" spans="1:28" ht="15" x14ac:dyDescent="0.25">
      <c r="A591" s="17">
        <f t="shared" si="16"/>
        <v>1993</v>
      </c>
      <c r="B591" s="14" t="str">
        <f t="shared" si="19"/>
        <v>Max</v>
      </c>
      <c r="C591" s="99">
        <f ca="1">HLOOKUP($O591,INDIRECT(R591),C$229,FALSE)*$T$231</f>
        <v>79939000000</v>
      </c>
      <c r="D591" s="99">
        <f ca="1">C591/$T$230</f>
        <v>245323.4931010037</v>
      </c>
      <c r="E591" s="99">
        <f ca="1">HLOOKUP($O591,INDIRECT(R591),E$229,FALSE)*$T$231</f>
        <v>0</v>
      </c>
      <c r="F591" s="99">
        <f ca="1">E591/$T$230</f>
        <v>0</v>
      </c>
      <c r="G591" s="99">
        <f ca="1">HLOOKUP($O591,INDIRECT(R591),G$229,FALSE)</f>
        <v>3647449000</v>
      </c>
      <c r="H591" s="99">
        <f ca="1">G591/$T$230</f>
        <v>11193.596737359272</v>
      </c>
      <c r="I591" s="95" t="str">
        <f t="shared" si="12"/>
        <v/>
      </c>
      <c r="J591" s="95" t="str">
        <f t="shared" si="18"/>
        <v/>
      </c>
      <c r="K591" s="97" t="str">
        <f t="shared" si="13"/>
        <v/>
      </c>
      <c r="N591" s="140" t="str">
        <f t="shared" si="20"/>
        <v/>
      </c>
      <c r="O591" s="139" t="str">
        <f t="shared" si="14"/>
        <v>1993Max</v>
      </c>
      <c r="P591" s="139">
        <f>MATCH(A591,Storage!A:A)-1</f>
        <v>118</v>
      </c>
      <c r="Q591" s="139">
        <f>MATCH(A591+1,Storage!A:A)-2</f>
        <v>122</v>
      </c>
      <c r="R591" s="139" t="str">
        <f t="shared" si="15"/>
        <v>Storage!P122:B118</v>
      </c>
      <c r="S591" s="7"/>
      <c r="T591" s="7"/>
      <c r="U591" s="7"/>
      <c r="V591" s="7"/>
      <c r="W591" s="7"/>
      <c r="X591" s="7"/>
      <c r="Y591" s="7"/>
      <c r="Z591" s="7"/>
      <c r="AA591" s="7"/>
      <c r="AB591" s="7"/>
    </row>
    <row r="592" spans="1:28" ht="15" x14ac:dyDescent="0.25">
      <c r="A592" s="17">
        <f t="shared" si="16"/>
        <v>1994</v>
      </c>
      <c r="B592" s="14" t="str">
        <f t="shared" si="19"/>
        <v>Jan</v>
      </c>
      <c r="C592" s="99">
        <f ca="1">HLOOKUP($O592,INDIRECT(R592),C$229,FALSE)*$T$231</f>
        <v>69073000000</v>
      </c>
      <c r="D592" s="99">
        <f ca="1">C592/$T$230</f>
        <v>211977.00295182111</v>
      </c>
      <c r="E592" s="99">
        <f ca="1">HLOOKUP($O592,INDIRECT(R592),E$229,FALSE)*$T$231</f>
        <v>79917000000</v>
      </c>
      <c r="F592" s="99">
        <f ca="1">E592/$T$230</f>
        <v>245255.97765987707</v>
      </c>
      <c r="G592" s="99">
        <f ca="1">HLOOKUP($O592,INDIRECT(R592),G$229,FALSE)</f>
        <v>1207258000</v>
      </c>
      <c r="H592" s="99">
        <f ca="1">G592/$T$230</f>
        <v>3704.9343828936003</v>
      </c>
      <c r="I592" s="95" t="str">
        <f t="shared" si="12"/>
        <v/>
      </c>
      <c r="J592" s="100">
        <f ca="1">IF(AND(I592="",NOT(K592="")),D592,"")</f>
        <v>211977.00295182111</v>
      </c>
      <c r="K592" s="97">
        <f t="shared" si="13"/>
        <v>34335</v>
      </c>
      <c r="N592" s="140">
        <f t="shared" si="20"/>
        <v>51915.630000000005</v>
      </c>
      <c r="O592" s="139" t="str">
        <f t="shared" si="14"/>
        <v>1994Jan</v>
      </c>
      <c r="P592" s="139">
        <f>MATCH(A592,Storage!A:A)-1</f>
        <v>123</v>
      </c>
      <c r="Q592" s="139">
        <f>MATCH(A592+1,Storage!A:A)-2</f>
        <v>127</v>
      </c>
      <c r="R592" s="139" t="str">
        <f t="shared" si="15"/>
        <v>Storage!P127:B123</v>
      </c>
      <c r="S592" s="7"/>
      <c r="T592" s="7"/>
      <c r="U592" s="7"/>
      <c r="V592" s="7"/>
      <c r="W592" s="7"/>
      <c r="X592" s="7"/>
      <c r="Y592" s="7"/>
      <c r="Z592" s="7"/>
      <c r="AA592" s="7"/>
      <c r="AB592" s="7"/>
    </row>
    <row r="593" spans="1:28" ht="15" x14ac:dyDescent="0.25">
      <c r="A593" s="17">
        <f t="shared" si="16"/>
        <v>1994</v>
      </c>
      <c r="B593" s="14" t="str">
        <f t="shared" si="19"/>
        <v>Feb</v>
      </c>
      <c r="C593" s="99">
        <f ca="1">HLOOKUP($O593,INDIRECT(R593),C$229,FALSE)*$T$231</f>
        <v>69585000000</v>
      </c>
      <c r="D593" s="99">
        <f ca="1">C593/$T$230</f>
        <v>213548.27139985916</v>
      </c>
      <c r="E593" s="99">
        <f ca="1">HLOOKUP($O593,INDIRECT(R593),E$229,FALSE)*$T$231</f>
        <v>79917000000</v>
      </c>
      <c r="F593" s="99">
        <f ca="1">E593/$T$230</f>
        <v>245255.97765987707</v>
      </c>
      <c r="G593" s="99">
        <f ca="1">HLOOKUP($O593,INDIRECT(R593),G$229,FALSE)</f>
        <v>1099684000</v>
      </c>
      <c r="H593" s="99">
        <f ca="1">G593/$T$230</f>
        <v>3374.8022890864804</v>
      </c>
      <c r="I593" s="95" t="str">
        <f t="shared" si="12"/>
        <v/>
      </c>
      <c r="J593" s="100">
        <f ca="1">IF(AND(I593="",NOT(K593="")),D593,"")</f>
        <v>213548.27139985916</v>
      </c>
      <c r="K593" s="97">
        <f t="shared" si="13"/>
        <v>34366</v>
      </c>
      <c r="N593" s="140">
        <f t="shared" si="20"/>
        <v>51915.630000000005</v>
      </c>
      <c r="O593" s="139" t="str">
        <f t="shared" si="14"/>
        <v>1994Feb</v>
      </c>
      <c r="P593" s="139">
        <f>MATCH(A593,Storage!A:A)-1</f>
        <v>123</v>
      </c>
      <c r="Q593" s="139">
        <f>MATCH(A593+1,Storage!A:A)-2</f>
        <v>127</v>
      </c>
      <c r="R593" s="139" t="str">
        <f t="shared" si="15"/>
        <v>Storage!P127:B123</v>
      </c>
      <c r="S593" s="7"/>
      <c r="T593" s="7"/>
      <c r="U593" s="7"/>
      <c r="V593" s="7"/>
      <c r="W593" s="7"/>
      <c r="X593" s="7"/>
      <c r="Y593" s="7"/>
      <c r="Z593" s="7"/>
      <c r="AA593" s="7"/>
      <c r="AB593" s="7"/>
    </row>
    <row r="594" spans="1:28" ht="15" x14ac:dyDescent="0.25">
      <c r="A594" s="17">
        <f t="shared" si="16"/>
        <v>1994</v>
      </c>
      <c r="B594" s="14" t="str">
        <f t="shared" si="19"/>
        <v>Mar</v>
      </c>
      <c r="C594" s="99">
        <f ca="1">HLOOKUP($O594,INDIRECT(R594),C$229,FALSE)*$T$231</f>
        <v>70956000000</v>
      </c>
      <c r="D594" s="99">
        <f ca="1">C594/$T$230</f>
        <v>217755.71093552356</v>
      </c>
      <c r="E594" s="99">
        <f ca="1">HLOOKUP($O594,INDIRECT(R594),E$229,FALSE)*$T$231</f>
        <v>79911000000</v>
      </c>
      <c r="F594" s="99">
        <f ca="1">E594/$T$230</f>
        <v>245237.5643577516</v>
      </c>
      <c r="G594" s="99">
        <f ca="1">HLOOKUP($O594,INDIRECT(R594),G$229,FALSE)</f>
        <v>1322397000</v>
      </c>
      <c r="H594" s="99">
        <f ca="1">G594/$T$230</f>
        <v>4058.2825817972202</v>
      </c>
      <c r="I594" s="95" t="str">
        <f t="shared" si="12"/>
        <v/>
      </c>
      <c r="J594" s="100">
        <f ca="1">IF(AND(I594="",NOT(K594="")),D594,"")</f>
        <v>217755.71093552356</v>
      </c>
      <c r="K594" s="97">
        <f t="shared" si="13"/>
        <v>34394</v>
      </c>
      <c r="N594" s="140">
        <f t="shared" si="20"/>
        <v>51915.630000000005</v>
      </c>
      <c r="O594" s="139" t="str">
        <f t="shared" si="14"/>
        <v>1994Mar</v>
      </c>
      <c r="P594" s="139">
        <f>MATCH(A594,Storage!A:A)-1</f>
        <v>123</v>
      </c>
      <c r="Q594" s="139">
        <f>MATCH(A594+1,Storage!A:A)-2</f>
        <v>127</v>
      </c>
      <c r="R594" s="139" t="str">
        <f t="shared" si="15"/>
        <v>Storage!P127:B123</v>
      </c>
      <c r="S594" s="7"/>
      <c r="T594" s="7"/>
      <c r="U594" s="7"/>
      <c r="V594" s="7"/>
      <c r="W594" s="7"/>
      <c r="X594" s="7"/>
      <c r="Y594" s="7"/>
      <c r="Z594" s="7"/>
      <c r="AA594" s="7"/>
      <c r="AB594" s="7"/>
    </row>
    <row r="595" spans="1:28" ht="15" x14ac:dyDescent="0.25">
      <c r="A595" s="17">
        <f t="shared" si="16"/>
        <v>1994</v>
      </c>
      <c r="B595" s="14" t="str">
        <f t="shared" si="19"/>
        <v>Apr</v>
      </c>
      <c r="C595" s="99">
        <f ca="1">HLOOKUP($O595,INDIRECT(R595),C$229,FALSE)*$T$231</f>
        <v>67130000000</v>
      </c>
      <c r="D595" s="99">
        <f ca="1">C595/$T$230</f>
        <v>206014.16194686422</v>
      </c>
      <c r="E595" s="99">
        <f ca="1">HLOOKUP($O595,INDIRECT(R595),E$229,FALSE)*$T$231</f>
        <v>79911000000</v>
      </c>
      <c r="F595" s="99">
        <f ca="1">E595/$T$230</f>
        <v>245237.5643577516</v>
      </c>
      <c r="G595" s="99">
        <f ca="1">HLOOKUP($O595,INDIRECT(R595),G$229,FALSE)</f>
        <v>1645880000</v>
      </c>
      <c r="H595" s="99">
        <f ca="1">G595/$T$230</f>
        <v>5051.0142837048243</v>
      </c>
      <c r="I595" s="95" t="str">
        <f t="shared" si="12"/>
        <v/>
      </c>
      <c r="J595" s="100">
        <f ca="1">IF(AND(I595="",NOT(K595="")),D595,"")</f>
        <v>206014.16194686422</v>
      </c>
      <c r="K595" s="97">
        <f t="shared" si="13"/>
        <v>34425</v>
      </c>
      <c r="N595" s="140">
        <f t="shared" si="20"/>
        <v>51915.630000000005</v>
      </c>
      <c r="O595" s="139" t="str">
        <f t="shared" si="14"/>
        <v>1994Apr</v>
      </c>
      <c r="P595" s="139">
        <f>MATCH(A595,Storage!A:A)-1</f>
        <v>123</v>
      </c>
      <c r="Q595" s="139">
        <f>MATCH(A595+1,Storage!A:A)-2</f>
        <v>127</v>
      </c>
      <c r="R595" s="139" t="str">
        <f t="shared" si="15"/>
        <v>Storage!P127:B123</v>
      </c>
      <c r="S595" s="7"/>
      <c r="T595" s="7"/>
      <c r="U595" s="7"/>
      <c r="V595" s="7"/>
      <c r="W595" s="7"/>
      <c r="X595" s="7"/>
      <c r="Y595" s="7"/>
      <c r="Z595" s="7"/>
      <c r="AA595" s="7"/>
      <c r="AB595" s="7"/>
    </row>
    <row r="596" spans="1:28" ht="15" x14ac:dyDescent="0.25">
      <c r="A596" s="17">
        <f t="shared" si="16"/>
        <v>1994</v>
      </c>
      <c r="B596" s="14" t="str">
        <f t="shared" si="19"/>
        <v>May</v>
      </c>
      <c r="C596" s="99">
        <f ca="1">HLOOKUP($O596,INDIRECT(R596),C$229,FALSE)*$T$231</f>
        <v>73570000000</v>
      </c>
      <c r="D596" s="99">
        <f ca="1">C596/$T$230</f>
        <v>225777.77289484284</v>
      </c>
      <c r="E596" s="99">
        <f ca="1">HLOOKUP($O596,INDIRECT(R596),E$229,FALSE)*$T$231</f>
        <v>79911000000</v>
      </c>
      <c r="F596" s="99">
        <f ca="1">E596/$T$230</f>
        <v>245237.5643577516</v>
      </c>
      <c r="G596" s="99">
        <f ca="1">HLOOKUP($O596,INDIRECT(R596),G$229,FALSE)</f>
        <v>2094330000</v>
      </c>
      <c r="H596" s="99">
        <f ca="1">G596/$T$230</f>
        <v>6427.2551733975288</v>
      </c>
      <c r="I596" s="95" t="str">
        <f t="shared" si="12"/>
        <v/>
      </c>
      <c r="J596" s="100">
        <f ca="1">IF(AND(I596="",NOT(K596="")),D596,"")</f>
        <v>225777.77289484284</v>
      </c>
      <c r="K596" s="97">
        <f t="shared" si="13"/>
        <v>34455</v>
      </c>
      <c r="N596" s="140">
        <f t="shared" si="20"/>
        <v>51915.630000000005</v>
      </c>
      <c r="O596" s="139" t="str">
        <f t="shared" si="14"/>
        <v>1994May</v>
      </c>
      <c r="P596" s="139">
        <f>MATCH(A596,Storage!A:A)-1</f>
        <v>123</v>
      </c>
      <c r="Q596" s="139">
        <f>MATCH(A596+1,Storage!A:A)-2</f>
        <v>127</v>
      </c>
      <c r="R596" s="139" t="str">
        <f t="shared" si="15"/>
        <v>Storage!P127:B123</v>
      </c>
      <c r="S596" s="7"/>
      <c r="T596" s="7"/>
      <c r="U596" s="7"/>
      <c r="V596" s="7"/>
      <c r="W596" s="7"/>
      <c r="X596" s="7"/>
      <c r="Y596" s="7"/>
      <c r="Z596" s="7"/>
      <c r="AA596" s="7"/>
      <c r="AB596" s="7"/>
    </row>
    <row r="597" spans="1:28" ht="15" x14ac:dyDescent="0.25">
      <c r="A597" s="17">
        <f t="shared" si="16"/>
        <v>1994</v>
      </c>
      <c r="B597" s="14" t="str">
        <f t="shared" si="19"/>
        <v>Jun</v>
      </c>
      <c r="C597" s="99">
        <f ca="1">HLOOKUP($O597,INDIRECT(R597),C$229,FALSE)*$T$231</f>
        <v>77530000000</v>
      </c>
      <c r="D597" s="99">
        <f ca="1">C597/$T$230</f>
        <v>237930.55229763716</v>
      </c>
      <c r="E597" s="99">
        <f ca="1">HLOOKUP($O597,INDIRECT(R597),E$229,FALSE)*$T$231</f>
        <v>79911000000</v>
      </c>
      <c r="F597" s="99">
        <f ca="1">E597/$T$230</f>
        <v>245237.5643577516</v>
      </c>
      <c r="G597" s="99">
        <f ca="1">HLOOKUP($O597,INDIRECT(R597),G$229,FALSE)</f>
        <v>3553062000</v>
      </c>
      <c r="H597" s="99">
        <f ca="1">G597/$T$230</f>
        <v>10903.934012740194</v>
      </c>
      <c r="I597" s="95" t="str">
        <f t="shared" si="12"/>
        <v/>
      </c>
      <c r="J597" s="100">
        <f ca="1">IF(AND(I597="",NOT(K597="")),D597,"")</f>
        <v>237930.55229763716</v>
      </c>
      <c r="K597" s="97">
        <f t="shared" si="13"/>
        <v>34486</v>
      </c>
      <c r="N597" s="140">
        <f t="shared" si="20"/>
        <v>51915.630000000005</v>
      </c>
      <c r="O597" s="139" t="str">
        <f t="shared" si="14"/>
        <v>1994Jun</v>
      </c>
      <c r="P597" s="139">
        <f>MATCH(A597,Storage!A:A)-1</f>
        <v>123</v>
      </c>
      <c r="Q597" s="139">
        <f>MATCH(A597+1,Storage!A:A)-2</f>
        <v>127</v>
      </c>
      <c r="R597" s="139" t="str">
        <f t="shared" si="15"/>
        <v>Storage!P127:B123</v>
      </c>
      <c r="S597" s="7"/>
      <c r="T597" s="7"/>
      <c r="U597" s="7"/>
      <c r="V597" s="7"/>
      <c r="W597" s="7"/>
      <c r="X597" s="7"/>
      <c r="Y597" s="7"/>
      <c r="Z597" s="7"/>
      <c r="AA597" s="7"/>
      <c r="AB597" s="7"/>
    </row>
    <row r="598" spans="1:28" ht="15" x14ac:dyDescent="0.25">
      <c r="A598" s="17">
        <f t="shared" si="16"/>
        <v>1994</v>
      </c>
      <c r="B598" s="14" t="str">
        <f t="shared" si="19"/>
        <v>Jul</v>
      </c>
      <c r="C598" s="99">
        <f ca="1">HLOOKUP($O598,INDIRECT(R598),C$229,FALSE)*$T$231</f>
        <v>71262000000</v>
      </c>
      <c r="D598" s="99">
        <f ca="1">C598/$T$230</f>
        <v>218694.78934392129</v>
      </c>
      <c r="E598" s="99">
        <f ca="1">HLOOKUP($O598,INDIRECT(R598),E$229,FALSE)*$T$231</f>
        <v>79911000000</v>
      </c>
      <c r="F598" s="99">
        <f ca="1">E598/$T$230</f>
        <v>245237.5643577516</v>
      </c>
      <c r="G598" s="99">
        <f ca="1">HLOOKUP($O598,INDIRECT(R598),G$229,FALSE)</f>
        <v>3751723000</v>
      </c>
      <c r="H598" s="99">
        <f ca="1">G598/$T$230</f>
        <v>11513.601514997397</v>
      </c>
      <c r="I598" s="95" t="str">
        <f t="shared" si="12"/>
        <v/>
      </c>
      <c r="J598" s="100">
        <f ca="1">IF(AND(I598="",NOT(K598="")),D598,"")</f>
        <v>218694.78934392129</v>
      </c>
      <c r="K598" s="97">
        <f t="shared" si="13"/>
        <v>34516</v>
      </c>
      <c r="N598" s="140">
        <f t="shared" si="20"/>
        <v>51915.630000000005</v>
      </c>
      <c r="O598" s="139" t="str">
        <f t="shared" si="14"/>
        <v>1994Jul</v>
      </c>
      <c r="P598" s="139">
        <f>MATCH(A598,Storage!A:A)-1</f>
        <v>123</v>
      </c>
      <c r="Q598" s="139">
        <f>MATCH(A598+1,Storage!A:A)-2</f>
        <v>127</v>
      </c>
      <c r="R598" s="139" t="str">
        <f t="shared" si="15"/>
        <v>Storage!P127:B123</v>
      </c>
      <c r="S598" s="7"/>
      <c r="T598" s="7"/>
      <c r="U598" s="7"/>
      <c r="V598" s="7"/>
      <c r="W598" s="7"/>
      <c r="X598" s="7"/>
      <c r="Y598" s="7"/>
      <c r="Z598" s="7"/>
      <c r="AA598" s="7"/>
      <c r="AB598" s="7"/>
    </row>
    <row r="599" spans="1:28" ht="15" x14ac:dyDescent="0.25">
      <c r="A599" s="17">
        <f t="shared" si="16"/>
        <v>1994</v>
      </c>
      <c r="B599" s="14" t="str">
        <f t="shared" si="19"/>
        <v>Aug</v>
      </c>
      <c r="C599" s="99">
        <f ca="1">HLOOKUP($O599,INDIRECT(R599),C$229,FALSE)*$T$231</f>
        <v>65902000000</v>
      </c>
      <c r="D599" s="99">
        <f ca="1">C599/$T$230</f>
        <v>202245.57277852294</v>
      </c>
      <c r="E599" s="99">
        <f ca="1">HLOOKUP($O599,INDIRECT(R599),E$229,FALSE)*$T$231</f>
        <v>79911000000</v>
      </c>
      <c r="F599" s="99">
        <f ca="1">E599/$T$230</f>
        <v>245237.5643577516</v>
      </c>
      <c r="G599" s="99">
        <f ca="1">HLOOKUP($O599,INDIRECT(R599),G$229,FALSE)</f>
        <v>2750030000</v>
      </c>
      <c r="H599" s="99">
        <f ca="1">G599/$T$230</f>
        <v>8439.5222073400109</v>
      </c>
      <c r="I599" s="95" t="str">
        <f t="shared" si="12"/>
        <v/>
      </c>
      <c r="J599" s="100">
        <f ca="1">IF(AND(I599="",NOT(K599="")),D599,"")</f>
        <v>202245.57277852294</v>
      </c>
      <c r="K599" s="97">
        <f t="shared" si="13"/>
        <v>34547</v>
      </c>
      <c r="N599" s="140">
        <f t="shared" si="20"/>
        <v>51915.630000000005</v>
      </c>
      <c r="O599" s="139" t="str">
        <f t="shared" si="14"/>
        <v>1994Aug</v>
      </c>
      <c r="P599" s="139">
        <f>MATCH(A599,Storage!A:A)-1</f>
        <v>123</v>
      </c>
      <c r="Q599" s="139">
        <f>MATCH(A599+1,Storage!A:A)-2</f>
        <v>127</v>
      </c>
      <c r="R599" s="139" t="str">
        <f t="shared" si="15"/>
        <v>Storage!P127:B123</v>
      </c>
      <c r="S599" s="7"/>
      <c r="T599" s="7"/>
      <c r="U599" s="7"/>
      <c r="V599" s="7"/>
      <c r="W599" s="7"/>
      <c r="X599" s="7"/>
      <c r="Y599" s="7"/>
      <c r="Z599" s="7"/>
      <c r="AA599" s="7"/>
      <c r="AB599" s="7"/>
    </row>
    <row r="600" spans="1:28" ht="15" x14ac:dyDescent="0.25">
      <c r="A600" s="17">
        <f t="shared" si="16"/>
        <v>1994</v>
      </c>
      <c r="B600" s="14" t="str">
        <f t="shared" si="19"/>
        <v>Sep</v>
      </c>
      <c r="C600" s="99">
        <f ca="1">HLOOKUP($O600,INDIRECT(R600),C$229,FALSE)*$T$231</f>
        <v>64752000000</v>
      </c>
      <c r="D600" s="99">
        <f ca="1">C600/$T$230</f>
        <v>198716.35653781248</v>
      </c>
      <c r="E600" s="99">
        <f ca="1">HLOOKUP($O600,INDIRECT(R600),E$229,FALSE)*$T$231</f>
        <v>79911000000</v>
      </c>
      <c r="F600" s="99">
        <f ca="1">E600/$T$230</f>
        <v>245237.5643577516</v>
      </c>
      <c r="G600" s="99">
        <f ca="1">HLOOKUP($O600,INDIRECT(R600),G$229,FALSE)</f>
        <v>2420051000</v>
      </c>
      <c r="H600" s="99">
        <f ca="1">G600/$T$230</f>
        <v>7426.8550369979248</v>
      </c>
      <c r="I600" s="95" t="str">
        <f t="shared" si="12"/>
        <v/>
      </c>
      <c r="J600" s="100">
        <f ca="1">IF(AND(I600="",NOT(K600="")),D600,"")</f>
        <v>198716.35653781248</v>
      </c>
      <c r="K600" s="97">
        <f t="shared" si="13"/>
        <v>34578</v>
      </c>
      <c r="N600" s="140">
        <f t="shared" si="20"/>
        <v>51915.630000000005</v>
      </c>
      <c r="O600" s="139" t="str">
        <f t="shared" si="14"/>
        <v>1994Sep</v>
      </c>
      <c r="P600" s="139">
        <f>MATCH(A600,Storage!A:A)-1</f>
        <v>123</v>
      </c>
      <c r="Q600" s="139">
        <f>MATCH(A600+1,Storage!A:A)-2</f>
        <v>127</v>
      </c>
      <c r="R600" s="139" t="str">
        <f t="shared" si="15"/>
        <v>Storage!P127:B123</v>
      </c>
      <c r="S600" s="7"/>
      <c r="T600" s="7"/>
      <c r="U600" s="7"/>
      <c r="V600" s="7"/>
      <c r="W600" s="7"/>
      <c r="X600" s="7"/>
      <c r="Y600" s="7"/>
      <c r="Z600" s="7"/>
      <c r="AA600" s="7"/>
      <c r="AB600" s="7"/>
    </row>
    <row r="601" spans="1:28" ht="15" x14ac:dyDescent="0.25">
      <c r="A601" s="17">
        <f t="shared" si="16"/>
        <v>1994</v>
      </c>
      <c r="B601" s="14" t="str">
        <f t="shared" si="19"/>
        <v>Oct</v>
      </c>
      <c r="C601" s="99">
        <f ca="1">HLOOKUP($O601,INDIRECT(R601),C$229,FALSE)*$T$231</f>
        <v>63126000000</v>
      </c>
      <c r="D601" s="99">
        <f ca="1">C601/$T$230</f>
        <v>193726.35166181662</v>
      </c>
      <c r="E601" s="99">
        <f ca="1">HLOOKUP($O601,INDIRECT(R601),E$229,FALSE)*$T$231</f>
        <v>79911000000</v>
      </c>
      <c r="F601" s="99">
        <f ca="1">E601/$T$230</f>
        <v>245237.5643577516</v>
      </c>
      <c r="G601" s="99">
        <f ca="1">HLOOKUP($O601,INDIRECT(R601),G$229,FALSE)</f>
        <v>1561325000</v>
      </c>
      <c r="H601" s="99">
        <f ca="1">G601/$T$230</f>
        <v>4791.5248235019781</v>
      </c>
      <c r="I601" s="95" t="str">
        <f t="shared" si="12"/>
        <v/>
      </c>
      <c r="J601" s="100">
        <f ca="1">IF(AND(I601="",NOT(K601="")),D601,"")</f>
        <v>193726.35166181662</v>
      </c>
      <c r="K601" s="97">
        <f t="shared" si="13"/>
        <v>34608</v>
      </c>
      <c r="N601" s="140">
        <f t="shared" si="20"/>
        <v>51915.630000000005</v>
      </c>
      <c r="O601" s="139" t="str">
        <f t="shared" si="14"/>
        <v>1994Oct</v>
      </c>
      <c r="P601" s="139">
        <f>MATCH(A601,Storage!A:A)-1</f>
        <v>123</v>
      </c>
      <c r="Q601" s="139">
        <f>MATCH(A601+1,Storage!A:A)-2</f>
        <v>127</v>
      </c>
      <c r="R601" s="139" t="str">
        <f t="shared" si="15"/>
        <v>Storage!P127:B123</v>
      </c>
      <c r="S601" s="7"/>
      <c r="T601" s="7"/>
      <c r="U601" s="7"/>
      <c r="V601" s="7"/>
      <c r="W601" s="7"/>
      <c r="X601" s="7"/>
      <c r="Y601" s="7"/>
      <c r="Z601" s="7"/>
      <c r="AA601" s="7"/>
      <c r="AB601" s="7"/>
    </row>
    <row r="602" spans="1:28" ht="15" x14ac:dyDescent="0.25">
      <c r="A602" s="17">
        <f t="shared" si="16"/>
        <v>1994</v>
      </c>
      <c r="B602" s="14" t="str">
        <f t="shared" si="19"/>
        <v>Nov</v>
      </c>
      <c r="C602" s="99">
        <f ca="1">HLOOKUP($O602,INDIRECT(R602),C$229,FALSE)*$T$231</f>
        <v>61962000000</v>
      </c>
      <c r="D602" s="99">
        <f ca="1">C602/$T$230</f>
        <v>190154.17104948012</v>
      </c>
      <c r="E602" s="99">
        <f ca="1">HLOOKUP($O602,INDIRECT(R602),E$229,FALSE)*$T$231</f>
        <v>79911000000</v>
      </c>
      <c r="F602" s="99">
        <f ca="1">E602/$T$230</f>
        <v>245237.5643577516</v>
      </c>
      <c r="G602" s="99">
        <f ca="1">HLOOKUP($O602,INDIRECT(R602),G$229,FALSE)</f>
        <v>1228449000</v>
      </c>
      <c r="H602" s="99">
        <f ca="1">G602/$T$230</f>
        <v>3769.9670971169876</v>
      </c>
      <c r="I602" s="95" t="str">
        <f t="shared" si="12"/>
        <v/>
      </c>
      <c r="J602" s="100">
        <f ca="1">IF(AND(I602="",NOT(K602="")),D602,"")</f>
        <v>190154.17104948012</v>
      </c>
      <c r="K602" s="97">
        <f t="shared" si="13"/>
        <v>34639</v>
      </c>
      <c r="N602" s="140">
        <f t="shared" si="20"/>
        <v>51915.630000000005</v>
      </c>
      <c r="O602" s="139" t="str">
        <f t="shared" si="14"/>
        <v>1994Nov</v>
      </c>
      <c r="P602" s="139">
        <f>MATCH(A602,Storage!A:A)-1</f>
        <v>123</v>
      </c>
      <c r="Q602" s="139">
        <f>MATCH(A602+1,Storage!A:A)-2</f>
        <v>127</v>
      </c>
      <c r="R602" s="139" t="str">
        <f t="shared" si="15"/>
        <v>Storage!P127:B123</v>
      </c>
      <c r="S602" s="7"/>
      <c r="T602" s="7"/>
      <c r="U602" s="7"/>
      <c r="V602" s="7"/>
      <c r="W602" s="7"/>
      <c r="X602" s="7"/>
      <c r="Y602" s="7"/>
      <c r="Z602" s="7"/>
      <c r="AA602" s="7"/>
      <c r="AB602" s="7"/>
    </row>
    <row r="603" spans="1:28" ht="15" x14ac:dyDescent="0.25">
      <c r="A603" s="17">
        <f t="shared" si="16"/>
        <v>1994</v>
      </c>
      <c r="B603" s="14" t="str">
        <f t="shared" si="19"/>
        <v>Dec</v>
      </c>
      <c r="C603" s="99">
        <f ca="1">HLOOKUP($O603,INDIRECT(R603),C$229,FALSE)*$T$231</f>
        <v>63283000000</v>
      </c>
      <c r="D603" s="99">
        <f ca="1">C603/$T$230</f>
        <v>194208.1664007658</v>
      </c>
      <c r="E603" s="99">
        <f ca="1">HLOOKUP($O603,INDIRECT(R603),E$229,FALSE)*$T$231</f>
        <v>79911000000</v>
      </c>
      <c r="F603" s="99">
        <f ca="1">E603/$T$230</f>
        <v>245237.5643577516</v>
      </c>
      <c r="G603" s="99">
        <f ca="1">HLOOKUP($O603,INDIRECT(R603),G$229,FALSE)</f>
        <v>1272447000</v>
      </c>
      <c r="H603" s="99">
        <f ca="1">G603/$T$230</f>
        <v>3904.9918416028827</v>
      </c>
      <c r="I603" s="95" t="str">
        <f t="shared" si="12"/>
        <v/>
      </c>
      <c r="J603" s="100">
        <f ca="1">IF(AND(I603="",NOT(K603="")),D603,"")</f>
        <v>194208.1664007658</v>
      </c>
      <c r="K603" s="97">
        <f t="shared" si="13"/>
        <v>34669</v>
      </c>
      <c r="N603" s="140">
        <f t="shared" si="20"/>
        <v>51915.630000000005</v>
      </c>
      <c r="O603" s="139" t="str">
        <f t="shared" si="14"/>
        <v>1994Dec</v>
      </c>
      <c r="P603" s="139">
        <f>MATCH(A603,Storage!A:A)-1</f>
        <v>123</v>
      </c>
      <c r="Q603" s="139">
        <f>MATCH(A603+1,Storage!A:A)-2</f>
        <v>127</v>
      </c>
      <c r="R603" s="139" t="str">
        <f t="shared" si="15"/>
        <v>Storage!P127:B123</v>
      </c>
      <c r="S603" s="7"/>
      <c r="T603" s="7"/>
      <c r="U603" s="7"/>
      <c r="V603" s="7"/>
      <c r="W603" s="7"/>
      <c r="X603" s="7"/>
      <c r="Y603" s="7"/>
      <c r="Z603" s="7"/>
      <c r="AA603" s="7"/>
      <c r="AB603" s="7"/>
    </row>
    <row r="604" spans="1:28" ht="15" x14ac:dyDescent="0.25">
      <c r="A604" s="17">
        <f t="shared" si="16"/>
        <v>1994</v>
      </c>
      <c r="B604" s="14" t="str">
        <f t="shared" si="19"/>
        <v>(YE)&amp; Min Sto</v>
      </c>
      <c r="C604" s="99">
        <f ca="1">HLOOKUP($O604,INDIRECT(R604),C$229,FALSE)*$T$231</f>
        <v>61962000000</v>
      </c>
      <c r="D604" s="99">
        <f ca="1">C604/$T$230</f>
        <v>190154.17104948012</v>
      </c>
      <c r="E604" s="99">
        <f ca="1">HLOOKUP($O604,INDIRECT(R604),E$229,FALSE)*$T$231</f>
        <v>79911000000</v>
      </c>
      <c r="F604" s="99">
        <f ca="1">E604/$T$230</f>
        <v>245237.5643577516</v>
      </c>
      <c r="G604" s="99">
        <f ca="1">HLOOKUP($O604,INDIRECT(R604),G$229,FALSE)</f>
        <v>23906636000</v>
      </c>
      <c r="H604" s="99">
        <f ca="1">G604/$T$230</f>
        <v>73366.685245177025</v>
      </c>
      <c r="I604" s="100">
        <f ca="1">IF(B603="Dec",H604,"")</f>
        <v>73366.685245177025</v>
      </c>
      <c r="J604" s="95" t="str">
        <f ca="1">IF(AND(I604="",NOT(K604="")),D604,"")</f>
        <v/>
      </c>
      <c r="K604" s="97">
        <f ca="1">IFERROR(IF(I604="", DATEVALUE(CONCATENATE(B604,"-",A604)),K603),"")</f>
        <v>34669</v>
      </c>
      <c r="N604" s="140">
        <f ca="1">IF(K604="","",$G$181)</f>
        <v>51915.630000000005</v>
      </c>
      <c r="O604" s="139" t="str">
        <f t="shared" si="14"/>
        <v>1994(YE)&amp; Min Sto</v>
      </c>
      <c r="P604" s="139">
        <f>MATCH(A604,Storage!A:A)-1</f>
        <v>123</v>
      </c>
      <c r="Q604" s="139">
        <f>MATCH(A604+1,Storage!A:A)-2</f>
        <v>127</v>
      </c>
      <c r="R604" s="139" t="str">
        <f t="shared" si="15"/>
        <v>Storage!P127:B123</v>
      </c>
      <c r="S604" s="7"/>
      <c r="T604" s="7"/>
      <c r="U604" s="7"/>
      <c r="V604" s="7"/>
      <c r="W604" s="7"/>
      <c r="X604" s="7"/>
      <c r="Y604" s="7"/>
      <c r="Z604" s="7"/>
      <c r="AA604" s="7"/>
      <c r="AB604" s="7"/>
    </row>
    <row r="605" spans="1:28" ht="15" x14ac:dyDescent="0.25">
      <c r="A605" s="17">
        <f t="shared" si="16"/>
        <v>1994</v>
      </c>
      <c r="B605" s="14" t="str">
        <f t="shared" si="19"/>
        <v>Avg</v>
      </c>
      <c r="C605" s="99">
        <f ca="1">HLOOKUP($O605,INDIRECT(R605),C$229,FALSE)*$T$231</f>
        <v>68178000000</v>
      </c>
      <c r="D605" s="99">
        <f ca="1">C605/$T$230</f>
        <v>209230.35205144208</v>
      </c>
      <c r="E605" s="99">
        <f ca="1">HLOOKUP($O605,INDIRECT(R605),E$229,FALSE)*$T$231</f>
        <v>0</v>
      </c>
      <c r="F605" s="99">
        <f ca="1">E605/$T$230</f>
        <v>0</v>
      </c>
      <c r="G605" s="99">
        <f ca="1">HLOOKUP($O605,INDIRECT(R605),G$229,FALSE)</f>
        <v>0</v>
      </c>
      <c r="H605" s="99">
        <f ca="1">G605/$T$230</f>
        <v>0</v>
      </c>
      <c r="I605" s="95" t="str">
        <f t="shared" si="12"/>
        <v/>
      </c>
      <c r="J605" s="95" t="str">
        <f t="shared" si="18"/>
        <v/>
      </c>
      <c r="K605" s="97" t="str">
        <f t="shared" si="13"/>
        <v/>
      </c>
      <c r="N605" s="140" t="str">
        <f t="shared" si="20"/>
        <v/>
      </c>
      <c r="O605" s="139" t="str">
        <f t="shared" si="14"/>
        <v>1994Avg</v>
      </c>
      <c r="P605" s="139">
        <f>MATCH(A605,Storage!A:A)-1</f>
        <v>123</v>
      </c>
      <c r="Q605" s="139">
        <f>MATCH(A605+1,Storage!A:A)-2</f>
        <v>127</v>
      </c>
      <c r="R605" s="139" t="str">
        <f t="shared" si="15"/>
        <v>Storage!P127:B123</v>
      </c>
      <c r="S605" s="7"/>
      <c r="T605" s="7"/>
      <c r="U605" s="7"/>
      <c r="V605" s="7"/>
      <c r="W605" s="7"/>
      <c r="X605" s="7"/>
      <c r="Y605" s="7"/>
      <c r="Z605" s="7"/>
      <c r="AA605" s="7"/>
      <c r="AB605" s="7"/>
    </row>
    <row r="606" spans="1:28" ht="15" x14ac:dyDescent="0.25">
      <c r="A606" s="17">
        <f t="shared" si="16"/>
        <v>1994</v>
      </c>
      <c r="B606" s="14" t="str">
        <f t="shared" si="19"/>
        <v>Max</v>
      </c>
      <c r="C606" s="99">
        <f ca="1">HLOOKUP($O606,INDIRECT(R606),C$229,FALSE)*$T$231</f>
        <v>77530000000</v>
      </c>
      <c r="D606" s="99">
        <f ca="1">C606/$T$230</f>
        <v>237930.55229763716</v>
      </c>
      <c r="E606" s="99">
        <f ca="1">HLOOKUP($O606,INDIRECT(R606),E$229,FALSE)*$T$231</f>
        <v>0</v>
      </c>
      <c r="F606" s="99">
        <f ca="1">E606/$T$230</f>
        <v>0</v>
      </c>
      <c r="G606" s="99">
        <f ca="1">HLOOKUP($O606,INDIRECT(R606),G$229,FALSE)</f>
        <v>3751723000</v>
      </c>
      <c r="H606" s="99">
        <f ca="1">G606/$T$230</f>
        <v>11513.601514997397</v>
      </c>
      <c r="I606" s="95" t="str">
        <f t="shared" si="12"/>
        <v/>
      </c>
      <c r="J606" s="95" t="str">
        <f t="shared" si="18"/>
        <v/>
      </c>
      <c r="K606" s="97" t="str">
        <f t="shared" si="13"/>
        <v/>
      </c>
      <c r="N606" s="140" t="str">
        <f t="shared" si="20"/>
        <v/>
      </c>
      <c r="O606" s="139" t="str">
        <f t="shared" si="14"/>
        <v>1994Max</v>
      </c>
      <c r="P606" s="139">
        <f>MATCH(A606,Storage!A:A)-1</f>
        <v>123</v>
      </c>
      <c r="Q606" s="139">
        <f>MATCH(A606+1,Storage!A:A)-2</f>
        <v>127</v>
      </c>
      <c r="R606" s="139" t="str">
        <f t="shared" si="15"/>
        <v>Storage!P127:B123</v>
      </c>
      <c r="S606" s="7"/>
      <c r="T606" s="7"/>
      <c r="U606" s="7"/>
      <c r="V606" s="7"/>
      <c r="W606" s="7"/>
      <c r="X606" s="7"/>
      <c r="Y606" s="7"/>
      <c r="Z606" s="7"/>
      <c r="AA606" s="7"/>
      <c r="AB606" s="7"/>
    </row>
    <row r="607" spans="1:28" ht="15" x14ac:dyDescent="0.25">
      <c r="A607" s="17">
        <f t="shared" si="16"/>
        <v>1995</v>
      </c>
      <c r="B607" s="14" t="str">
        <f t="shared" si="19"/>
        <v>Jan</v>
      </c>
      <c r="C607" s="99">
        <f ca="1">HLOOKUP($O607,INDIRECT(R607),C$229,FALSE)*$T$231</f>
        <v>62074000000</v>
      </c>
      <c r="D607" s="99">
        <f ca="1">C607/$T$230</f>
        <v>190497.88602248844</v>
      </c>
      <c r="E607" s="99">
        <f ca="1">HLOOKUP($O607,INDIRECT(R607),E$229,FALSE)*$T$231</f>
        <v>79911000000</v>
      </c>
      <c r="F607" s="99">
        <f ca="1">E607/$T$230</f>
        <v>245237.5643577516</v>
      </c>
      <c r="G607" s="99">
        <f ca="1">HLOOKUP($O607,INDIRECT(R607),G$229,FALSE)</f>
        <v>1299044000</v>
      </c>
      <c r="H607" s="99">
        <f ca="1">G607/$T$230</f>
        <v>3986.6149410412968</v>
      </c>
      <c r="I607" s="95" t="str">
        <f t="shared" si="12"/>
        <v/>
      </c>
      <c r="J607" s="100">
        <f ca="1">IF(AND(I607="",NOT(K607="")),D607,"")</f>
        <v>190497.88602248844</v>
      </c>
      <c r="K607" s="97">
        <f t="shared" si="13"/>
        <v>34700</v>
      </c>
      <c r="N607" s="140">
        <f t="shared" si="20"/>
        <v>51915.630000000005</v>
      </c>
      <c r="O607" s="139" t="str">
        <f t="shared" si="14"/>
        <v>1995Jan</v>
      </c>
      <c r="P607" s="139">
        <f>MATCH(A607,Storage!A:A)-1</f>
        <v>128</v>
      </c>
      <c r="Q607" s="139">
        <f>MATCH(A607+1,Storage!A:A)-2</f>
        <v>132</v>
      </c>
      <c r="R607" s="139" t="str">
        <f t="shared" si="15"/>
        <v>Storage!P132:B128</v>
      </c>
      <c r="S607" s="7"/>
      <c r="T607" s="7"/>
      <c r="U607" s="7"/>
      <c r="V607" s="7"/>
      <c r="W607" s="7"/>
      <c r="X607" s="7"/>
      <c r="Y607" s="7"/>
      <c r="Z607" s="7"/>
      <c r="AA607" s="7"/>
      <c r="AB607" s="7"/>
    </row>
    <row r="608" spans="1:28" ht="15" x14ac:dyDescent="0.25">
      <c r="A608" s="17">
        <f t="shared" si="16"/>
        <v>1995</v>
      </c>
      <c r="B608" s="14" t="str">
        <f t="shared" si="19"/>
        <v>Feb</v>
      </c>
      <c r="C608" s="99">
        <f ca="1">HLOOKUP($O608,INDIRECT(R608),C$229,FALSE)*$T$231</f>
        <v>61061000000</v>
      </c>
      <c r="D608" s="99">
        <f ca="1">C608/$T$230</f>
        <v>187389.10684697566</v>
      </c>
      <c r="E608" s="99">
        <f ca="1">HLOOKUP($O608,INDIRECT(R608),E$229,FALSE)*$T$231</f>
        <v>79911000000</v>
      </c>
      <c r="F608" s="99">
        <f ca="1">E608/$T$230</f>
        <v>245237.5643577516</v>
      </c>
      <c r="G608" s="99">
        <f ca="1">HLOOKUP($O608,INDIRECT(R608),G$229,FALSE)</f>
        <v>1198992000</v>
      </c>
      <c r="H608" s="99">
        <f ca="1">G608/$T$230</f>
        <v>3679.5669903321109</v>
      </c>
      <c r="I608" s="95" t="str">
        <f t="shared" si="12"/>
        <v/>
      </c>
      <c r="J608" s="100">
        <f ca="1">IF(AND(I608="",NOT(K608="")),D608,"")</f>
        <v>187389.10684697566</v>
      </c>
      <c r="K608" s="97">
        <f t="shared" si="13"/>
        <v>34731</v>
      </c>
      <c r="N608" s="140">
        <f t="shared" si="20"/>
        <v>51915.630000000005</v>
      </c>
      <c r="O608" s="139" t="str">
        <f t="shared" si="14"/>
        <v>1995Feb</v>
      </c>
      <c r="P608" s="139">
        <f>MATCH(A608,Storage!A:A)-1</f>
        <v>128</v>
      </c>
      <c r="Q608" s="139">
        <f>MATCH(A608+1,Storage!A:A)-2</f>
        <v>132</v>
      </c>
      <c r="R608" s="139" t="str">
        <f t="shared" si="15"/>
        <v>Storage!P132:B128</v>
      </c>
      <c r="S608" s="7"/>
      <c r="T608" s="7"/>
      <c r="U608" s="7"/>
      <c r="V608" s="7"/>
      <c r="W608" s="7"/>
      <c r="X608" s="7"/>
      <c r="Y608" s="7"/>
      <c r="Z608" s="7"/>
      <c r="AA608" s="7"/>
      <c r="AB608" s="7"/>
    </row>
    <row r="609" spans="1:28" ht="15" x14ac:dyDescent="0.25">
      <c r="A609" s="17">
        <f t="shared" si="16"/>
        <v>1995</v>
      </c>
      <c r="B609" s="14" t="str">
        <f t="shared" si="19"/>
        <v>Mar</v>
      </c>
      <c r="C609" s="99">
        <f ca="1">HLOOKUP($O609,INDIRECT(R609),C$229,FALSE)*$T$231</f>
        <v>63003000000</v>
      </c>
      <c r="D609" s="99">
        <f ca="1">C609/$T$230</f>
        <v>193348.87896824497</v>
      </c>
      <c r="E609" s="99">
        <f ca="1">HLOOKUP($O609,INDIRECT(R609),E$229,FALSE)*$T$231</f>
        <v>79911000000</v>
      </c>
      <c r="F609" s="99">
        <f ca="1">E609/$T$230</f>
        <v>245237.5643577516</v>
      </c>
      <c r="G609" s="99">
        <f ca="1">HLOOKUP($O609,INDIRECT(R609),G$229,FALSE)</f>
        <v>1325825000</v>
      </c>
      <c r="H609" s="99">
        <f ca="1">G609/$T$230</f>
        <v>4068.802715078225</v>
      </c>
      <c r="I609" s="95" t="str">
        <f t="shared" si="12"/>
        <v/>
      </c>
      <c r="J609" s="100">
        <f ca="1">IF(AND(I609="",NOT(K609="")),D609,"")</f>
        <v>193348.87896824497</v>
      </c>
      <c r="K609" s="97">
        <f t="shared" si="13"/>
        <v>34759</v>
      </c>
      <c r="N609" s="140">
        <f t="shared" si="20"/>
        <v>51915.630000000005</v>
      </c>
      <c r="O609" s="139" t="str">
        <f t="shared" si="14"/>
        <v>1995Mar</v>
      </c>
      <c r="P609" s="139">
        <f>MATCH(A609,Storage!A:A)-1</f>
        <v>128</v>
      </c>
      <c r="Q609" s="139">
        <f>MATCH(A609+1,Storage!A:A)-2</f>
        <v>132</v>
      </c>
      <c r="R609" s="139" t="str">
        <f t="shared" si="15"/>
        <v>Storage!P132:B128</v>
      </c>
      <c r="S609" s="7"/>
      <c r="T609" s="7"/>
      <c r="U609" s="7"/>
      <c r="V609" s="7"/>
      <c r="W609" s="7"/>
      <c r="X609" s="7"/>
      <c r="Y609" s="7"/>
      <c r="Z609" s="7"/>
      <c r="AA609" s="7"/>
      <c r="AB609" s="7"/>
    </row>
    <row r="610" spans="1:28" ht="15" x14ac:dyDescent="0.25">
      <c r="A610" s="17">
        <f t="shared" si="16"/>
        <v>1995</v>
      </c>
      <c r="B610" s="14" t="str">
        <f t="shared" si="19"/>
        <v>Apr</v>
      </c>
      <c r="C610" s="99">
        <f ca="1">HLOOKUP($O610,INDIRECT(R610),C$229,FALSE)*$T$231</f>
        <v>61586000000</v>
      </c>
      <c r="D610" s="99">
        <f ca="1">C610/$T$230</f>
        <v>189000.27078295217</v>
      </c>
      <c r="E610" s="99">
        <f ca="1">HLOOKUP($O610,INDIRECT(R610),E$229,FALSE)*$T$231</f>
        <v>79911000000</v>
      </c>
      <c r="F610" s="99">
        <f ca="1">E610/$T$230</f>
        <v>245237.5643577516</v>
      </c>
      <c r="G610" s="99">
        <f ca="1">HLOOKUP($O610,INDIRECT(R610),G$229,FALSE)</f>
        <v>1375133000</v>
      </c>
      <c r="H610" s="99">
        <f ca="1">G610/$T$230</f>
        <v>4220.1232319451392</v>
      </c>
      <c r="I610" s="95" t="str">
        <f t="shared" si="12"/>
        <v/>
      </c>
      <c r="J610" s="100">
        <f ca="1">IF(AND(I610="",NOT(K610="")),D610,"")</f>
        <v>189000.27078295217</v>
      </c>
      <c r="K610" s="97">
        <f t="shared" si="13"/>
        <v>34790</v>
      </c>
      <c r="N610" s="140">
        <f t="shared" si="20"/>
        <v>51915.630000000005</v>
      </c>
      <c r="O610" s="139" t="str">
        <f t="shared" si="14"/>
        <v>1995Apr</v>
      </c>
      <c r="P610" s="139">
        <f>MATCH(A610,Storage!A:A)-1</f>
        <v>128</v>
      </c>
      <c r="Q610" s="139">
        <f>MATCH(A610+1,Storage!A:A)-2</f>
        <v>132</v>
      </c>
      <c r="R610" s="139" t="str">
        <f t="shared" si="15"/>
        <v>Storage!P132:B128</v>
      </c>
      <c r="S610" s="7"/>
      <c r="T610" s="7"/>
      <c r="U610" s="7"/>
      <c r="V610" s="7"/>
      <c r="W610" s="7"/>
      <c r="X610" s="7"/>
      <c r="Y610" s="7"/>
      <c r="Z610" s="7"/>
      <c r="AA610" s="7"/>
      <c r="AB610" s="7"/>
    </row>
    <row r="611" spans="1:28" ht="15" x14ac:dyDescent="0.25">
      <c r="A611" s="17">
        <f t="shared" si="16"/>
        <v>1995</v>
      </c>
      <c r="B611" s="14" t="str">
        <f t="shared" si="19"/>
        <v>May</v>
      </c>
      <c r="C611" s="99">
        <f ca="1">HLOOKUP($O611,INDIRECT(R611),C$229,FALSE)*$T$231</f>
        <v>63485000000</v>
      </c>
      <c r="D611" s="99">
        <f ca="1">C611/$T$230</f>
        <v>194828.08090565581</v>
      </c>
      <c r="E611" s="99">
        <f ca="1">HLOOKUP($O611,INDIRECT(R611),E$229,FALSE)*$T$231</f>
        <v>79911000000</v>
      </c>
      <c r="F611" s="99">
        <f ca="1">E611/$T$230</f>
        <v>245237.5643577516</v>
      </c>
      <c r="G611" s="99">
        <f ca="1">HLOOKUP($O611,INDIRECT(R611),G$229,FALSE)</f>
        <v>1608321000</v>
      </c>
      <c r="H611" s="99">
        <f ca="1">G611/$T$230</f>
        <v>4935.7500812832204</v>
      </c>
      <c r="I611" s="95" t="str">
        <f t="shared" si="12"/>
        <v/>
      </c>
      <c r="J611" s="100">
        <f ca="1">IF(AND(I611="",NOT(K611="")),D611,"")</f>
        <v>194828.08090565581</v>
      </c>
      <c r="K611" s="97">
        <f t="shared" si="13"/>
        <v>34820</v>
      </c>
      <c r="N611" s="140">
        <f t="shared" si="20"/>
        <v>51915.630000000005</v>
      </c>
      <c r="O611" s="139" t="str">
        <f t="shared" si="14"/>
        <v>1995May</v>
      </c>
      <c r="P611" s="139">
        <f>MATCH(A611,Storage!A:A)-1</f>
        <v>128</v>
      </c>
      <c r="Q611" s="139">
        <f>MATCH(A611+1,Storage!A:A)-2</f>
        <v>132</v>
      </c>
      <c r="R611" s="139" t="str">
        <f t="shared" si="15"/>
        <v>Storage!P132:B128</v>
      </c>
      <c r="S611" s="7"/>
      <c r="T611" s="7"/>
      <c r="U611" s="7"/>
      <c r="V611" s="7"/>
      <c r="W611" s="7"/>
      <c r="X611" s="7"/>
      <c r="Y611" s="7"/>
      <c r="Z611" s="7"/>
      <c r="AA611" s="7"/>
      <c r="AB611" s="7"/>
    </row>
    <row r="612" spans="1:28" ht="15" x14ac:dyDescent="0.25">
      <c r="A612" s="17">
        <f t="shared" si="16"/>
        <v>1995</v>
      </c>
      <c r="B612" s="14" t="str">
        <f t="shared" si="19"/>
        <v>Jun</v>
      </c>
      <c r="C612" s="99">
        <f ca="1">HLOOKUP($O612,INDIRECT(R612),C$229,FALSE)*$T$231</f>
        <v>76170000000</v>
      </c>
      <c r="D612" s="99">
        <f ca="1">C612/$T$230</f>
        <v>233756.87048253606</v>
      </c>
      <c r="E612" s="99">
        <f ca="1">HLOOKUP($O612,INDIRECT(R612),E$229,FALSE)*$T$231</f>
        <v>79911000000</v>
      </c>
      <c r="F612" s="99">
        <f ca="1">E612/$T$230</f>
        <v>245237.5643577516</v>
      </c>
      <c r="G612" s="99">
        <f ca="1">HLOOKUP($O612,INDIRECT(R612),G$229,FALSE)</f>
        <v>2125907000</v>
      </c>
      <c r="H612" s="99">
        <f ca="1">G612/$T$230</f>
        <v>6524.1613136000633</v>
      </c>
      <c r="I612" s="95" t="str">
        <f t="shared" si="12"/>
        <v/>
      </c>
      <c r="J612" s="100">
        <f ca="1">IF(AND(I612="",NOT(K612="")),D612,"")</f>
        <v>233756.87048253606</v>
      </c>
      <c r="K612" s="97">
        <f t="shared" si="13"/>
        <v>34851</v>
      </c>
      <c r="N612" s="140">
        <f t="shared" si="20"/>
        <v>51915.630000000005</v>
      </c>
      <c r="O612" s="139" t="str">
        <f t="shared" si="14"/>
        <v>1995Jun</v>
      </c>
      <c r="P612" s="139">
        <f>MATCH(A612,Storage!A:A)-1</f>
        <v>128</v>
      </c>
      <c r="Q612" s="139">
        <f>MATCH(A612+1,Storage!A:A)-2</f>
        <v>132</v>
      </c>
      <c r="R612" s="139" t="str">
        <f t="shared" si="15"/>
        <v>Storage!P132:B128</v>
      </c>
      <c r="S612" s="7"/>
      <c r="T612" s="7"/>
      <c r="U612" s="7"/>
      <c r="V612" s="7"/>
      <c r="W612" s="7"/>
      <c r="X612" s="7"/>
      <c r="Y612" s="7"/>
      <c r="Z612" s="7"/>
      <c r="AA612" s="7"/>
      <c r="AB612" s="7"/>
    </row>
    <row r="613" spans="1:28" ht="15" x14ac:dyDescent="0.25">
      <c r="A613" s="17">
        <f t="shared" si="16"/>
        <v>1995</v>
      </c>
      <c r="B613" s="14" t="str">
        <f t="shared" si="19"/>
        <v>Jul</v>
      </c>
      <c r="C613" s="99">
        <f ca="1">HLOOKUP($O613,INDIRECT(R613),C$229,FALSE)*$T$231</f>
        <v>76939000000</v>
      </c>
      <c r="D613" s="99">
        <f ca="1">C613/$T$230</f>
        <v>236116.84203828074</v>
      </c>
      <c r="E613" s="99">
        <f ca="1">HLOOKUP($O613,INDIRECT(R613),E$229,FALSE)*$T$231</f>
        <v>79911000000</v>
      </c>
      <c r="F613" s="99">
        <f ca="1">E613/$T$230</f>
        <v>245237.5643577516</v>
      </c>
      <c r="G613" s="99">
        <f ca="1">HLOOKUP($O613,INDIRECT(R613),G$229,FALSE)</f>
        <v>2955404000</v>
      </c>
      <c r="H613" s="99">
        <f ca="1">G613/$T$230</f>
        <v>9069.7911257919004</v>
      </c>
      <c r="I613" s="95" t="str">
        <f t="shared" si="12"/>
        <v/>
      </c>
      <c r="J613" s="100">
        <f ca="1">IF(AND(I613="",NOT(K613="")),D613,"")</f>
        <v>236116.84203828074</v>
      </c>
      <c r="K613" s="97">
        <f t="shared" si="13"/>
        <v>34881</v>
      </c>
      <c r="N613" s="140">
        <f t="shared" si="20"/>
        <v>51915.630000000005</v>
      </c>
      <c r="O613" s="139" t="str">
        <f t="shared" si="14"/>
        <v>1995Jul</v>
      </c>
      <c r="P613" s="139">
        <f>MATCH(A613,Storage!A:A)-1</f>
        <v>128</v>
      </c>
      <c r="Q613" s="139">
        <f>MATCH(A613+1,Storage!A:A)-2</f>
        <v>132</v>
      </c>
      <c r="R613" s="139" t="str">
        <f t="shared" si="15"/>
        <v>Storage!P132:B128</v>
      </c>
      <c r="S613" s="7"/>
      <c r="T613" s="7"/>
      <c r="U613" s="7"/>
      <c r="V613" s="7"/>
      <c r="W613" s="7"/>
      <c r="X613" s="7"/>
      <c r="Y613" s="7"/>
      <c r="Z613" s="7"/>
      <c r="AA613" s="7"/>
      <c r="AB613" s="7"/>
    </row>
    <row r="614" spans="1:28" ht="15" x14ac:dyDescent="0.25">
      <c r="A614" s="17">
        <f t="shared" si="16"/>
        <v>1995</v>
      </c>
      <c r="B614" s="14" t="str">
        <f t="shared" si="19"/>
        <v>Aug</v>
      </c>
      <c r="C614" s="99">
        <f ca="1">HLOOKUP($O614,INDIRECT(R614),C$229,FALSE)*$T$231</f>
        <v>74983000000</v>
      </c>
      <c r="D614" s="99">
        <f ca="1">C614/$T$230</f>
        <v>230114.10554538536</v>
      </c>
      <c r="E614" s="99">
        <f ca="1">HLOOKUP($O614,INDIRECT(R614),E$229,FALSE)*$T$231</f>
        <v>79911000000</v>
      </c>
      <c r="F614" s="99">
        <f ca="1">E614/$T$230</f>
        <v>245237.5643577516</v>
      </c>
      <c r="G614" s="99">
        <f ca="1">HLOOKUP($O614,INDIRECT(R614),G$229,FALSE)</f>
        <v>3422827000</v>
      </c>
      <c r="H614" s="99">
        <f ca="1">G614/$T$230</f>
        <v>10504.257945688953</v>
      </c>
      <c r="I614" s="95" t="str">
        <f t="shared" si="12"/>
        <v/>
      </c>
      <c r="J614" s="100">
        <f ca="1">IF(AND(I614="",NOT(K614="")),D614,"")</f>
        <v>230114.10554538536</v>
      </c>
      <c r="K614" s="97">
        <f t="shared" si="13"/>
        <v>34912</v>
      </c>
      <c r="N614" s="140">
        <f t="shared" si="20"/>
        <v>51915.630000000005</v>
      </c>
      <c r="O614" s="139" t="str">
        <f t="shared" si="14"/>
        <v>1995Aug</v>
      </c>
      <c r="P614" s="139">
        <f>MATCH(A614,Storage!A:A)-1</f>
        <v>128</v>
      </c>
      <c r="Q614" s="139">
        <f>MATCH(A614+1,Storage!A:A)-2</f>
        <v>132</v>
      </c>
      <c r="R614" s="139" t="str">
        <f t="shared" si="15"/>
        <v>Storage!P132:B128</v>
      </c>
      <c r="S614" s="7"/>
      <c r="T614" s="7"/>
      <c r="U614" s="7"/>
      <c r="V614" s="7"/>
      <c r="W614" s="7"/>
      <c r="X614" s="7"/>
      <c r="Y614" s="7"/>
      <c r="Z614" s="7"/>
      <c r="AA614" s="7"/>
      <c r="AB614" s="7"/>
    </row>
    <row r="615" spans="1:28" ht="15" x14ac:dyDescent="0.25">
      <c r="A615" s="17">
        <f t="shared" si="16"/>
        <v>1995</v>
      </c>
      <c r="B615" s="14" t="str">
        <f t="shared" si="19"/>
        <v>Sep</v>
      </c>
      <c r="C615" s="99">
        <f ca="1">HLOOKUP($O615,INDIRECT(R615),C$229,FALSE)*$T$231</f>
        <v>71999000000</v>
      </c>
      <c r="D615" s="99">
        <f ca="1">C615/$T$230</f>
        <v>220956.55662166359</v>
      </c>
      <c r="E615" s="99">
        <f ca="1">HLOOKUP($O615,INDIRECT(R615),E$229,FALSE)*$T$231</f>
        <v>79911000000</v>
      </c>
      <c r="F615" s="99">
        <f ca="1">E615/$T$230</f>
        <v>245237.5643577516</v>
      </c>
      <c r="G615" s="99">
        <f ca="1">HLOOKUP($O615,INDIRECT(R615),G$229,FALSE)</f>
        <v>2362772000</v>
      </c>
      <c r="H615" s="99">
        <f ca="1">G615/$T$230</f>
        <v>7251.0724482573551</v>
      </c>
      <c r="I615" s="95" t="str">
        <f t="shared" si="12"/>
        <v/>
      </c>
      <c r="J615" s="100">
        <f ca="1">IF(AND(I615="",NOT(K615="")),D615,"")</f>
        <v>220956.55662166359</v>
      </c>
      <c r="K615" s="97">
        <f t="shared" si="13"/>
        <v>34943</v>
      </c>
      <c r="N615" s="140">
        <f t="shared" si="20"/>
        <v>51915.630000000005</v>
      </c>
      <c r="O615" s="139" t="str">
        <f t="shared" si="14"/>
        <v>1995Sep</v>
      </c>
      <c r="P615" s="139">
        <f>MATCH(A615,Storage!A:A)-1</f>
        <v>128</v>
      </c>
      <c r="Q615" s="139">
        <f>MATCH(A615+1,Storage!A:A)-2</f>
        <v>132</v>
      </c>
      <c r="R615" s="139" t="str">
        <f t="shared" si="15"/>
        <v>Storage!P132:B128</v>
      </c>
      <c r="S615" s="7"/>
      <c r="T615" s="7"/>
      <c r="U615" s="7"/>
      <c r="V615" s="7"/>
      <c r="W615" s="7"/>
      <c r="X615" s="7"/>
      <c r="Y615" s="7"/>
      <c r="Z615" s="7"/>
      <c r="AA615" s="7"/>
      <c r="AB615" s="7"/>
    </row>
    <row r="616" spans="1:28" ht="15" x14ac:dyDescent="0.25">
      <c r="A616" s="17">
        <f t="shared" si="16"/>
        <v>1995</v>
      </c>
      <c r="B616" s="14" t="str">
        <f t="shared" si="19"/>
        <v>Oct</v>
      </c>
      <c r="C616" s="99">
        <f ca="1">HLOOKUP($O616,INDIRECT(R616),C$229,FALSE)*$T$231</f>
        <v>69835000000</v>
      </c>
      <c r="D616" s="99">
        <f ca="1">C616/$T$230</f>
        <v>214315.49232175274</v>
      </c>
      <c r="E616" s="99">
        <f ca="1">HLOOKUP($O616,INDIRECT(R616),E$229,FALSE)*$T$231</f>
        <v>79911000000</v>
      </c>
      <c r="F616" s="99">
        <f ca="1">E616/$T$230</f>
        <v>245237.5643577516</v>
      </c>
      <c r="G616" s="99">
        <f ca="1">HLOOKUP($O616,INDIRECT(R616),G$229,FALSE)</f>
        <v>2000485000</v>
      </c>
      <c r="H616" s="99">
        <f ca="1">G616/$T$230</f>
        <v>6139.2557837371169</v>
      </c>
      <c r="I616" s="95" t="str">
        <f t="shared" si="12"/>
        <v/>
      </c>
      <c r="J616" s="100">
        <f ca="1">IF(AND(I616="",NOT(K616="")),D616,"")</f>
        <v>214315.49232175274</v>
      </c>
      <c r="K616" s="97">
        <f t="shared" si="13"/>
        <v>34973</v>
      </c>
      <c r="N616" s="140">
        <f t="shared" si="20"/>
        <v>51915.630000000005</v>
      </c>
      <c r="O616" s="139" t="str">
        <f t="shared" si="14"/>
        <v>1995Oct</v>
      </c>
      <c r="P616" s="139">
        <f>MATCH(A616,Storage!A:A)-1</f>
        <v>128</v>
      </c>
      <c r="Q616" s="139">
        <f>MATCH(A616+1,Storage!A:A)-2</f>
        <v>132</v>
      </c>
      <c r="R616" s="139" t="str">
        <f t="shared" si="15"/>
        <v>Storage!P132:B128</v>
      </c>
      <c r="S616" s="7"/>
      <c r="T616" s="7"/>
      <c r="U616" s="7"/>
      <c r="V616" s="7"/>
      <c r="W616" s="7"/>
      <c r="X616" s="7"/>
      <c r="Y616" s="7"/>
      <c r="Z616" s="7"/>
      <c r="AA616" s="7"/>
      <c r="AB616" s="7"/>
    </row>
    <row r="617" spans="1:28" ht="15" x14ac:dyDescent="0.25">
      <c r="A617" s="17">
        <f t="shared" si="16"/>
        <v>1995</v>
      </c>
      <c r="B617" s="14" t="str">
        <f t="shared" si="19"/>
        <v>Nov</v>
      </c>
      <c r="C617" s="99">
        <f ca="1">HLOOKUP($O617,INDIRECT(R617),C$229,FALSE)*$T$231</f>
        <v>68683000000</v>
      </c>
      <c r="D617" s="99">
        <f ca="1">C617/$T$230</f>
        <v>210780.13831366712</v>
      </c>
      <c r="E617" s="99">
        <f ca="1">HLOOKUP($O617,INDIRECT(R617),E$229,FALSE)*$T$231</f>
        <v>79911000000</v>
      </c>
      <c r="F617" s="99">
        <f ca="1">E617/$T$230</f>
        <v>245237.5643577516</v>
      </c>
      <c r="G617" s="99">
        <f ca="1">HLOOKUP($O617,INDIRECT(R617),G$229,FALSE)</f>
        <v>1359079000</v>
      </c>
      <c r="H617" s="99">
        <f ca="1">G617/$T$230</f>
        <v>4170.8553732248211</v>
      </c>
      <c r="I617" s="95" t="str">
        <f t="shared" si="12"/>
        <v/>
      </c>
      <c r="J617" s="100">
        <f ca="1">IF(AND(I617="",NOT(K617="")),D617,"")</f>
        <v>210780.13831366712</v>
      </c>
      <c r="K617" s="97">
        <f t="shared" si="13"/>
        <v>35004</v>
      </c>
      <c r="N617" s="140">
        <f t="shared" ref="N617:N680" si="21">IF(K617="","",$G$181)</f>
        <v>51915.630000000005</v>
      </c>
      <c r="O617" s="139" t="str">
        <f t="shared" si="14"/>
        <v>1995Nov</v>
      </c>
      <c r="P617" s="139">
        <f>MATCH(A617,Storage!A:A)-1</f>
        <v>128</v>
      </c>
      <c r="Q617" s="139">
        <f>MATCH(A617+1,Storage!A:A)-2</f>
        <v>132</v>
      </c>
      <c r="R617" s="139" t="str">
        <f t="shared" si="15"/>
        <v>Storage!P132:B128</v>
      </c>
      <c r="S617" s="7"/>
      <c r="T617" s="7"/>
      <c r="U617" s="7"/>
      <c r="V617" s="7"/>
      <c r="W617" s="7"/>
      <c r="X617" s="7"/>
      <c r="Y617" s="7"/>
      <c r="Z617" s="7"/>
      <c r="AA617" s="7"/>
      <c r="AB617" s="7"/>
    </row>
    <row r="618" spans="1:28" ht="15" x14ac:dyDescent="0.25">
      <c r="A618" s="17">
        <f t="shared" si="16"/>
        <v>1995</v>
      </c>
      <c r="B618" s="14" t="str">
        <f t="shared" si="19"/>
        <v>Dec</v>
      </c>
      <c r="C618" s="99">
        <f ca="1">HLOOKUP($O618,INDIRECT(R618),C$229,FALSE)*$T$231</f>
        <v>67710000000</v>
      </c>
      <c r="D618" s="99">
        <f ca="1">C618/$T$230</f>
        <v>207794.11448565731</v>
      </c>
      <c r="E618" s="99">
        <f ca="1">HLOOKUP($O618,INDIRECT(R618),E$229,FALSE)*$T$231</f>
        <v>79911000000</v>
      </c>
      <c r="F618" s="99">
        <f ca="1">E618/$T$230</f>
        <v>245237.5643577516</v>
      </c>
      <c r="G618" s="99">
        <f ca="1">HLOOKUP($O618,INDIRECT(R618),G$229,FALSE)</f>
        <v>1314208000</v>
      </c>
      <c r="H618" s="99">
        <f ca="1">G618/$T$230</f>
        <v>4033.151493279674</v>
      </c>
      <c r="I618" s="95" t="str">
        <f t="shared" si="12"/>
        <v/>
      </c>
      <c r="J618" s="100">
        <f ca="1">IF(AND(I618="",NOT(K618="")),D618,"")</f>
        <v>207794.11448565731</v>
      </c>
      <c r="K618" s="97">
        <f t="shared" si="13"/>
        <v>35034</v>
      </c>
      <c r="N618" s="140">
        <f t="shared" si="21"/>
        <v>51915.630000000005</v>
      </c>
      <c r="O618" s="139" t="str">
        <f t="shared" si="14"/>
        <v>1995Dec</v>
      </c>
      <c r="P618" s="139">
        <f>MATCH(A618,Storage!A:A)-1</f>
        <v>128</v>
      </c>
      <c r="Q618" s="139">
        <f>MATCH(A618+1,Storage!A:A)-2</f>
        <v>132</v>
      </c>
      <c r="R618" s="139" t="str">
        <f t="shared" si="15"/>
        <v>Storage!P132:B128</v>
      </c>
      <c r="S618" s="7"/>
      <c r="T618" s="7"/>
      <c r="U618" s="7"/>
      <c r="V618" s="7"/>
      <c r="W618" s="7"/>
      <c r="X618" s="7"/>
      <c r="Y618" s="7"/>
      <c r="Z618" s="7"/>
      <c r="AA618" s="7"/>
      <c r="AB618" s="7"/>
    </row>
    <row r="619" spans="1:28" ht="15" x14ac:dyDescent="0.25">
      <c r="A619" s="17">
        <f t="shared" si="16"/>
        <v>1995</v>
      </c>
      <c r="B619" s="14" t="str">
        <f t="shared" si="19"/>
        <v>(YE)&amp; Min Sto</v>
      </c>
      <c r="C619" s="99">
        <f ca="1">HLOOKUP($O619,INDIRECT(R619),C$229,FALSE)*$T$231</f>
        <v>61061000000</v>
      </c>
      <c r="D619" s="99">
        <f ca="1">C619/$T$230</f>
        <v>187389.10684697566</v>
      </c>
      <c r="E619" s="99">
        <f ca="1">HLOOKUP($O619,INDIRECT(R619),E$229,FALSE)*$T$231</f>
        <v>79911000000</v>
      </c>
      <c r="F619" s="99">
        <f ca="1">E619/$T$230</f>
        <v>245237.5643577516</v>
      </c>
      <c r="G619" s="99">
        <f ca="1">HLOOKUP($O619,INDIRECT(R619),G$229,FALSE)</f>
        <v>22347997000</v>
      </c>
      <c r="H619" s="99">
        <f ca="1">G619/$T$230</f>
        <v>68583.403443259871</v>
      </c>
      <c r="I619" s="100">
        <f ca="1">IF(B618="Dec",H619,"")</f>
        <v>68583.403443259871</v>
      </c>
      <c r="J619" s="95" t="str">
        <f ca="1">IF(AND(I619="",NOT(K619="")),D619,"")</f>
        <v/>
      </c>
      <c r="K619" s="97">
        <f ca="1">IFERROR(IF(I619="", DATEVALUE(CONCATENATE(B619,"-",A619)),K618),"")</f>
        <v>35034</v>
      </c>
      <c r="N619" s="140">
        <f ca="1">IF(K619="","",$G$181)</f>
        <v>51915.630000000005</v>
      </c>
      <c r="O619" s="139" t="str">
        <f t="shared" si="14"/>
        <v>1995(YE)&amp; Min Sto</v>
      </c>
      <c r="P619" s="139">
        <f>MATCH(A619,Storage!A:A)-1</f>
        <v>128</v>
      </c>
      <c r="Q619" s="139">
        <f>MATCH(A619+1,Storage!A:A)-2</f>
        <v>132</v>
      </c>
      <c r="R619" s="139" t="str">
        <f t="shared" si="15"/>
        <v>Storage!P132:B128</v>
      </c>
      <c r="S619" s="7"/>
      <c r="T619" s="7"/>
      <c r="U619" s="7"/>
      <c r="V619" s="7"/>
      <c r="W619" s="7"/>
      <c r="X619" s="7"/>
      <c r="Y619" s="7"/>
      <c r="Z619" s="7"/>
      <c r="AA619" s="7"/>
      <c r="AB619" s="7"/>
    </row>
    <row r="620" spans="1:28" ht="15" x14ac:dyDescent="0.25">
      <c r="A620" s="17">
        <f t="shared" si="16"/>
        <v>1995</v>
      </c>
      <c r="B620" s="14" t="str">
        <f t="shared" si="19"/>
        <v>Avg</v>
      </c>
      <c r="C620" s="99">
        <f ca="1">HLOOKUP($O620,INDIRECT(R620),C$229,FALSE)*$T$231</f>
        <v>68127000000</v>
      </c>
      <c r="D620" s="99">
        <f ca="1">C620/$T$230</f>
        <v>209073.83898337581</v>
      </c>
      <c r="E620" s="99">
        <f ca="1">HLOOKUP($O620,INDIRECT(R620),E$229,FALSE)*$T$231</f>
        <v>0</v>
      </c>
      <c r="F620" s="99">
        <f ca="1">E620/$T$230</f>
        <v>0</v>
      </c>
      <c r="G620" s="99">
        <f ca="1">HLOOKUP($O620,INDIRECT(R620),G$229,FALSE)</f>
        <v>0</v>
      </c>
      <c r="H620" s="99">
        <f ca="1">G620/$T$230</f>
        <v>0</v>
      </c>
      <c r="I620" s="95" t="str">
        <f t="shared" si="12"/>
        <v/>
      </c>
      <c r="J620" s="95" t="str">
        <f t="shared" si="18"/>
        <v/>
      </c>
      <c r="K620" s="97" t="str">
        <f t="shared" si="13"/>
        <v/>
      </c>
      <c r="N620" s="140" t="str">
        <f t="shared" si="21"/>
        <v/>
      </c>
      <c r="O620" s="139" t="str">
        <f t="shared" si="14"/>
        <v>1995Avg</v>
      </c>
      <c r="P620" s="139">
        <f>MATCH(A620,Storage!A:A)-1</f>
        <v>128</v>
      </c>
      <c r="Q620" s="139">
        <f>MATCH(A620+1,Storage!A:A)-2</f>
        <v>132</v>
      </c>
      <c r="R620" s="139" t="str">
        <f t="shared" si="15"/>
        <v>Storage!P132:B128</v>
      </c>
      <c r="S620" s="7"/>
      <c r="T620" s="7"/>
      <c r="U620" s="7"/>
      <c r="V620" s="7"/>
      <c r="W620" s="7"/>
      <c r="X620" s="7"/>
      <c r="Y620" s="7"/>
      <c r="Z620" s="7"/>
      <c r="AA620" s="7"/>
      <c r="AB620" s="7"/>
    </row>
    <row r="621" spans="1:28" ht="15" x14ac:dyDescent="0.25">
      <c r="A621" s="17">
        <f t="shared" si="16"/>
        <v>1995</v>
      </c>
      <c r="B621" s="14" t="str">
        <f t="shared" si="19"/>
        <v>Max</v>
      </c>
      <c r="C621" s="99">
        <f ca="1">HLOOKUP($O621,INDIRECT(R621),C$229,FALSE)*$T$231</f>
        <v>76939000000</v>
      </c>
      <c r="D621" s="99">
        <f ca="1">C621/$T$230</f>
        <v>236116.84203828074</v>
      </c>
      <c r="E621" s="99">
        <f ca="1">HLOOKUP($O621,INDIRECT(R621),E$229,FALSE)*$T$231</f>
        <v>0</v>
      </c>
      <c r="F621" s="99">
        <f ca="1">E621/$T$230</f>
        <v>0</v>
      </c>
      <c r="G621" s="99">
        <f ca="1">HLOOKUP($O621,INDIRECT(R621),G$229,FALSE)</f>
        <v>3422827000</v>
      </c>
      <c r="H621" s="99">
        <f ca="1">G621/$T$230</f>
        <v>10504.257945688953</v>
      </c>
      <c r="I621" s="95" t="str">
        <f t="shared" si="12"/>
        <v/>
      </c>
      <c r="J621" s="95" t="str">
        <f t="shared" si="18"/>
        <v/>
      </c>
      <c r="K621" s="97" t="str">
        <f t="shared" si="13"/>
        <v/>
      </c>
      <c r="N621" s="140" t="str">
        <f t="shared" si="21"/>
        <v/>
      </c>
      <c r="O621" s="139" t="str">
        <f t="shared" si="14"/>
        <v>1995Max</v>
      </c>
      <c r="P621" s="139">
        <f>MATCH(A621,Storage!A:A)-1</f>
        <v>128</v>
      </c>
      <c r="Q621" s="139">
        <f>MATCH(A621+1,Storage!A:A)-2</f>
        <v>132</v>
      </c>
      <c r="R621" s="139" t="str">
        <f t="shared" si="15"/>
        <v>Storage!P132:B128</v>
      </c>
      <c r="S621" s="7"/>
      <c r="T621" s="7"/>
      <c r="U621" s="7"/>
      <c r="V621" s="7"/>
      <c r="W621" s="7"/>
      <c r="X621" s="7"/>
      <c r="Y621" s="7"/>
      <c r="Z621" s="7"/>
      <c r="AA621" s="7"/>
      <c r="AB621" s="7"/>
    </row>
    <row r="622" spans="1:28" ht="15" x14ac:dyDescent="0.25">
      <c r="A622" s="17">
        <f t="shared" si="16"/>
        <v>1996</v>
      </c>
      <c r="B622" s="14" t="str">
        <f t="shared" si="19"/>
        <v>Jan</v>
      </c>
      <c r="C622" s="99">
        <f ca="1">HLOOKUP($O622,INDIRECT(R622),C$229,FALSE)*$T$231</f>
        <v>66530000000</v>
      </c>
      <c r="D622" s="99">
        <f ca="1">C622/$T$230</f>
        <v>204172.83173431962</v>
      </c>
      <c r="E622" s="99">
        <f ca="1">HLOOKUP($O622,INDIRECT(R622),E$229,FALSE)*$T$231</f>
        <v>79911000000</v>
      </c>
      <c r="F622" s="99">
        <f ca="1">E622/$T$230</f>
        <v>245237.5643577516</v>
      </c>
      <c r="G622" s="99">
        <f ca="1">HLOOKUP($O622,INDIRECT(R622),G$229,FALSE)</f>
        <v>1299026000</v>
      </c>
      <c r="H622" s="99">
        <f ca="1">G622/$T$230</f>
        <v>3986.5597011349205</v>
      </c>
      <c r="I622" s="95" t="str">
        <f t="shared" si="12"/>
        <v/>
      </c>
      <c r="J622" s="100">
        <f ca="1">IF(AND(I622="",NOT(K622="")),D622,"")</f>
        <v>204172.83173431962</v>
      </c>
      <c r="K622" s="97">
        <f t="shared" si="13"/>
        <v>35065</v>
      </c>
      <c r="N622" s="140">
        <f t="shared" si="21"/>
        <v>51915.630000000005</v>
      </c>
      <c r="O622" s="139" t="str">
        <f t="shared" si="14"/>
        <v>1996Jan</v>
      </c>
      <c r="P622" s="139">
        <f>MATCH(A622,Storage!A:A)-1</f>
        <v>133</v>
      </c>
      <c r="Q622" s="139">
        <f>MATCH(A622+1,Storage!A:A)-2</f>
        <v>137</v>
      </c>
      <c r="R622" s="139" t="str">
        <f t="shared" si="15"/>
        <v>Storage!P137:B133</v>
      </c>
      <c r="S622" s="7"/>
      <c r="T622" s="7"/>
      <c r="U622" s="7"/>
      <c r="V622" s="7"/>
      <c r="W622" s="7"/>
      <c r="X622" s="7"/>
      <c r="Y622" s="7"/>
      <c r="Z622" s="7"/>
      <c r="AA622" s="7"/>
      <c r="AB622" s="7"/>
    </row>
    <row r="623" spans="1:28" ht="15" x14ac:dyDescent="0.25">
      <c r="A623" s="17">
        <f t="shared" si="16"/>
        <v>1996</v>
      </c>
      <c r="B623" s="14" t="str">
        <f t="shared" si="19"/>
        <v>Feb</v>
      </c>
      <c r="C623" s="99">
        <f ca="1">HLOOKUP($O623,INDIRECT(R623),C$229,FALSE)*$T$231</f>
        <v>68288000000</v>
      </c>
      <c r="D623" s="99">
        <f ca="1">C623/$T$230</f>
        <v>209567.92925707527</v>
      </c>
      <c r="E623" s="99">
        <f ca="1">HLOOKUP($O623,INDIRECT(R623),E$229,FALSE)*$T$231</f>
        <v>79911000000</v>
      </c>
      <c r="F623" s="99">
        <f ca="1">E623/$T$230</f>
        <v>245237.5643577516</v>
      </c>
      <c r="G623" s="99">
        <f ca="1">HLOOKUP($O623,INDIRECT(R623),G$229,FALSE)</f>
        <v>1256977000</v>
      </c>
      <c r="H623" s="99">
        <f ca="1">G623/$T$230</f>
        <v>3857.5162109561079</v>
      </c>
      <c r="I623" s="95" t="str">
        <f t="shared" si="12"/>
        <v/>
      </c>
      <c r="J623" s="100">
        <f ca="1">IF(AND(I623="",NOT(K623="")),D623,"")</f>
        <v>209567.92925707527</v>
      </c>
      <c r="K623" s="97">
        <f t="shared" si="13"/>
        <v>35096</v>
      </c>
      <c r="N623" s="140">
        <f t="shared" si="21"/>
        <v>51915.630000000005</v>
      </c>
      <c r="O623" s="139" t="str">
        <f t="shared" si="14"/>
        <v>1996Feb</v>
      </c>
      <c r="P623" s="139">
        <f>MATCH(A623,Storage!A:A)-1</f>
        <v>133</v>
      </c>
      <c r="Q623" s="139">
        <f>MATCH(A623+1,Storage!A:A)-2</f>
        <v>137</v>
      </c>
      <c r="R623" s="139" t="str">
        <f t="shared" si="15"/>
        <v>Storage!P137:B133</v>
      </c>
      <c r="S623" s="7"/>
      <c r="T623" s="7"/>
      <c r="U623" s="7"/>
      <c r="V623" s="7"/>
      <c r="W623" s="7"/>
      <c r="X623" s="7"/>
      <c r="Y623" s="7"/>
      <c r="Z623" s="7"/>
      <c r="AA623" s="7"/>
      <c r="AB623" s="7"/>
    </row>
    <row r="624" spans="1:28" ht="15" x14ac:dyDescent="0.25">
      <c r="A624" s="17">
        <f t="shared" si="16"/>
        <v>1996</v>
      </c>
      <c r="B624" s="14" t="str">
        <f t="shared" si="19"/>
        <v>Mar</v>
      </c>
      <c r="C624" s="99">
        <f ca="1">HLOOKUP($O624,INDIRECT(R624),C$229,FALSE)*$T$231</f>
        <v>68121000000</v>
      </c>
      <c r="D624" s="99">
        <f ca="1">C624/$T$230</f>
        <v>209055.42568125037</v>
      </c>
      <c r="E624" s="99">
        <f ca="1">HLOOKUP($O624,INDIRECT(R624),E$229,FALSE)*$T$231</f>
        <v>79911000000</v>
      </c>
      <c r="F624" s="99">
        <f ca="1">E624/$T$230</f>
        <v>245237.5643577516</v>
      </c>
      <c r="G624" s="99">
        <f ca="1">HLOOKUP($O624,INDIRECT(R624),G$229,FALSE)</f>
        <v>1346824000</v>
      </c>
      <c r="H624" s="99">
        <f ca="1">G624/$T$230</f>
        <v>4133.2462036335983</v>
      </c>
      <c r="I624" s="95" t="str">
        <f t="shared" si="12"/>
        <v/>
      </c>
      <c r="J624" s="100">
        <f ca="1">IF(AND(I624="",NOT(K624="")),D624,"")</f>
        <v>209055.42568125037</v>
      </c>
      <c r="K624" s="97">
        <f t="shared" si="13"/>
        <v>35125</v>
      </c>
      <c r="N624" s="140">
        <f t="shared" si="21"/>
        <v>51915.630000000005</v>
      </c>
      <c r="O624" s="139" t="str">
        <f t="shared" si="14"/>
        <v>1996Mar</v>
      </c>
      <c r="P624" s="139">
        <f>MATCH(A624,Storage!A:A)-1</f>
        <v>133</v>
      </c>
      <c r="Q624" s="139">
        <f>MATCH(A624+1,Storage!A:A)-2</f>
        <v>137</v>
      </c>
      <c r="R624" s="139" t="str">
        <f t="shared" si="15"/>
        <v>Storage!P137:B133</v>
      </c>
      <c r="S624" s="7"/>
      <c r="T624" s="7"/>
      <c r="U624" s="7"/>
      <c r="V624" s="7"/>
      <c r="W624" s="7"/>
      <c r="X624" s="7"/>
      <c r="Y624" s="7"/>
      <c r="Z624" s="7"/>
      <c r="AA624" s="7"/>
      <c r="AB624" s="7"/>
    </row>
    <row r="625" spans="1:28" ht="15" x14ac:dyDescent="0.25">
      <c r="A625" s="17">
        <f t="shared" si="16"/>
        <v>1996</v>
      </c>
      <c r="B625" s="14" t="str">
        <f t="shared" si="19"/>
        <v>Apr</v>
      </c>
      <c r="C625" s="99">
        <f ca="1">HLOOKUP($O625,INDIRECT(R625),C$229,FALSE)*$T$231</f>
        <v>63839000000</v>
      </c>
      <c r="D625" s="99">
        <f ca="1">C625/$T$230</f>
        <v>195914.46573105711</v>
      </c>
      <c r="E625" s="99">
        <f ca="1">HLOOKUP($O625,INDIRECT(R625),E$229,FALSE)*$T$231</f>
        <v>79911000000</v>
      </c>
      <c r="F625" s="99">
        <f ca="1">E625/$T$230</f>
        <v>245237.5643577516</v>
      </c>
      <c r="G625" s="99">
        <f ca="1">HLOOKUP($O625,INDIRECT(R625),G$229,FALSE)</f>
        <v>2076898000</v>
      </c>
      <c r="H625" s="99">
        <f ca="1">G625/$T$230</f>
        <v>6373.7583929557331</v>
      </c>
      <c r="I625" s="95" t="str">
        <f t="shared" si="12"/>
        <v/>
      </c>
      <c r="J625" s="100">
        <f ca="1">IF(AND(I625="",NOT(K625="")),D625,"")</f>
        <v>195914.46573105711</v>
      </c>
      <c r="K625" s="97">
        <f t="shared" si="13"/>
        <v>35156</v>
      </c>
      <c r="N625" s="140">
        <f t="shared" si="21"/>
        <v>51915.630000000005</v>
      </c>
      <c r="O625" s="139" t="str">
        <f t="shared" si="14"/>
        <v>1996Apr</v>
      </c>
      <c r="P625" s="139">
        <f>MATCH(A625,Storage!A:A)-1</f>
        <v>133</v>
      </c>
      <c r="Q625" s="139">
        <f>MATCH(A625+1,Storage!A:A)-2</f>
        <v>137</v>
      </c>
      <c r="R625" s="139" t="str">
        <f t="shared" si="15"/>
        <v>Storage!P137:B133</v>
      </c>
      <c r="S625" s="7"/>
      <c r="T625" s="7"/>
      <c r="U625" s="7"/>
      <c r="V625" s="7"/>
      <c r="W625" s="7"/>
      <c r="X625" s="7"/>
      <c r="Y625" s="7"/>
      <c r="Z625" s="7"/>
      <c r="AA625" s="7"/>
      <c r="AB625" s="7"/>
    </row>
    <row r="626" spans="1:28" ht="15" x14ac:dyDescent="0.25">
      <c r="A626" s="17">
        <f t="shared" si="16"/>
        <v>1996</v>
      </c>
      <c r="B626" s="14" t="str">
        <f t="shared" si="19"/>
        <v>May</v>
      </c>
      <c r="C626" s="99">
        <f ca="1">HLOOKUP($O626,INDIRECT(R626),C$229,FALSE)*$T$231</f>
        <v>66615000000</v>
      </c>
      <c r="D626" s="99">
        <f ca="1">C626/$T$230</f>
        <v>204433.68684776343</v>
      </c>
      <c r="E626" s="99">
        <f ca="1">HLOOKUP($O626,INDIRECT(R626),E$229,FALSE)*$T$231</f>
        <v>79911000000</v>
      </c>
      <c r="F626" s="99">
        <f ca="1">E626/$T$230</f>
        <v>245237.5643577516</v>
      </c>
      <c r="G626" s="99">
        <f ca="1">HLOOKUP($O626,INDIRECT(R626),G$229,FALSE)</f>
        <v>3419511000</v>
      </c>
      <c r="H626" s="99">
        <f ca="1">G626/$T$230</f>
        <v>10494.081527380957</v>
      </c>
      <c r="I626" s="95" t="str">
        <f t="shared" si="12"/>
        <v/>
      </c>
      <c r="J626" s="100">
        <f ca="1">IF(AND(I626="",NOT(K626="")),D626,"")</f>
        <v>204433.68684776343</v>
      </c>
      <c r="K626" s="97">
        <f t="shared" si="13"/>
        <v>35186</v>
      </c>
      <c r="N626" s="140">
        <f t="shared" si="21"/>
        <v>51915.630000000005</v>
      </c>
      <c r="O626" s="139" t="str">
        <f t="shared" si="14"/>
        <v>1996May</v>
      </c>
      <c r="P626" s="139">
        <f>MATCH(A626,Storage!A:A)-1</f>
        <v>133</v>
      </c>
      <c r="Q626" s="139">
        <f>MATCH(A626+1,Storage!A:A)-2</f>
        <v>137</v>
      </c>
      <c r="R626" s="139" t="str">
        <f t="shared" si="15"/>
        <v>Storage!P137:B133</v>
      </c>
      <c r="S626" s="7"/>
      <c r="T626" s="7"/>
      <c r="U626" s="7"/>
      <c r="V626" s="7"/>
      <c r="W626" s="7"/>
      <c r="X626" s="7"/>
      <c r="Y626" s="7"/>
      <c r="Z626" s="7"/>
      <c r="AA626" s="7"/>
      <c r="AB626" s="7"/>
    </row>
    <row r="627" spans="1:28" ht="15" x14ac:dyDescent="0.25">
      <c r="A627" s="17">
        <f t="shared" si="16"/>
        <v>1996</v>
      </c>
      <c r="B627" s="14" t="str">
        <f t="shared" si="19"/>
        <v>Jun</v>
      </c>
      <c r="C627" s="99">
        <f ca="1">HLOOKUP($O627,INDIRECT(R627),C$229,FALSE)*$T$231</f>
        <v>71531000000</v>
      </c>
      <c r="D627" s="99">
        <f ca="1">C627/$T$230</f>
        <v>219520.31905587879</v>
      </c>
      <c r="E627" s="99">
        <f ca="1">HLOOKUP($O627,INDIRECT(R627),E$229,FALSE)*$T$231</f>
        <v>79911000000</v>
      </c>
      <c r="F627" s="99">
        <f ca="1">E627/$T$230</f>
        <v>245237.5643577516</v>
      </c>
      <c r="G627" s="99">
        <f ca="1">HLOOKUP($O627,INDIRECT(R627),G$229,FALSE)</f>
        <v>3422074000</v>
      </c>
      <c r="H627" s="99">
        <f ca="1">G627/$T$230</f>
        <v>10501.947076272209</v>
      </c>
      <c r="I627" s="95" t="str">
        <f t="shared" si="12"/>
        <v/>
      </c>
      <c r="J627" s="100">
        <f ca="1">IF(AND(I627="",NOT(K627="")),D627,"")</f>
        <v>219520.31905587879</v>
      </c>
      <c r="K627" s="97">
        <f t="shared" si="13"/>
        <v>35217</v>
      </c>
      <c r="N627" s="140">
        <f t="shared" si="21"/>
        <v>51915.630000000005</v>
      </c>
      <c r="O627" s="139" t="str">
        <f t="shared" si="14"/>
        <v>1996Jun</v>
      </c>
      <c r="P627" s="139">
        <f>MATCH(A627,Storage!A:A)-1</f>
        <v>133</v>
      </c>
      <c r="Q627" s="139">
        <f>MATCH(A627+1,Storage!A:A)-2</f>
        <v>137</v>
      </c>
      <c r="R627" s="139" t="str">
        <f t="shared" si="15"/>
        <v>Storage!P137:B133</v>
      </c>
      <c r="S627" s="7"/>
      <c r="T627" s="7"/>
      <c r="U627" s="7"/>
      <c r="V627" s="7"/>
      <c r="W627" s="7"/>
      <c r="X627" s="7"/>
      <c r="Y627" s="7"/>
      <c r="Z627" s="7"/>
      <c r="AA627" s="7"/>
      <c r="AB627" s="7"/>
    </row>
    <row r="628" spans="1:28" ht="15" x14ac:dyDescent="0.25">
      <c r="A628" s="17">
        <f t="shared" si="16"/>
        <v>1996</v>
      </c>
      <c r="B628" s="14" t="str">
        <f t="shared" si="19"/>
        <v>Jul</v>
      </c>
      <c r="C628" s="99">
        <f ca="1">HLOOKUP($O628,INDIRECT(R628),C$229,FALSE)*$T$231</f>
        <v>72735000000</v>
      </c>
      <c r="D628" s="99">
        <f ca="1">C628/$T$230</f>
        <v>223215.25501571828</v>
      </c>
      <c r="E628" s="99">
        <f ca="1">HLOOKUP($O628,INDIRECT(R628),E$229,FALSE)*$T$231</f>
        <v>79911000000</v>
      </c>
      <c r="F628" s="99">
        <f ca="1">E628/$T$230</f>
        <v>245237.5643577516</v>
      </c>
      <c r="G628" s="99">
        <f ca="1">HLOOKUP($O628,INDIRECT(R628),G$229,FALSE)</f>
        <v>3201890000</v>
      </c>
      <c r="H628" s="99">
        <f ca="1">G628/$T$230</f>
        <v>9826.2279904073439</v>
      </c>
      <c r="I628" s="95" t="str">
        <f t="shared" si="12"/>
        <v/>
      </c>
      <c r="J628" s="100">
        <f ca="1">IF(AND(I628="",NOT(K628="")),D628,"")</f>
        <v>223215.25501571828</v>
      </c>
      <c r="K628" s="97">
        <f t="shared" si="13"/>
        <v>35247</v>
      </c>
      <c r="N628" s="140">
        <f t="shared" si="21"/>
        <v>51915.630000000005</v>
      </c>
      <c r="O628" s="139" t="str">
        <f t="shared" si="14"/>
        <v>1996Jul</v>
      </c>
      <c r="P628" s="139">
        <f>MATCH(A628,Storage!A:A)-1</f>
        <v>133</v>
      </c>
      <c r="Q628" s="139">
        <f>MATCH(A628+1,Storage!A:A)-2</f>
        <v>137</v>
      </c>
      <c r="R628" s="139" t="str">
        <f t="shared" si="15"/>
        <v>Storage!P137:B133</v>
      </c>
      <c r="S628" s="7"/>
      <c r="T628" s="7"/>
      <c r="U628" s="7"/>
      <c r="V628" s="7"/>
      <c r="W628" s="7"/>
      <c r="X628" s="7"/>
      <c r="Y628" s="7"/>
      <c r="Z628" s="7"/>
      <c r="AA628" s="7"/>
      <c r="AB628" s="7"/>
    </row>
    <row r="629" spans="1:28" ht="15" x14ac:dyDescent="0.25">
      <c r="A629" s="17">
        <f t="shared" si="16"/>
        <v>1996</v>
      </c>
      <c r="B629" s="14" t="str">
        <f t="shared" si="19"/>
        <v>Aug</v>
      </c>
      <c r="C629" s="99">
        <f ca="1">HLOOKUP($O629,INDIRECT(R629),C$229,FALSE)*$T$231</f>
        <v>69290000000</v>
      </c>
      <c r="D629" s="99">
        <f ca="1">C629/$T$230</f>
        <v>212642.95071202473</v>
      </c>
      <c r="E629" s="99">
        <f ca="1">HLOOKUP($O629,INDIRECT(R629),E$229,FALSE)*$T$231</f>
        <v>79911000000</v>
      </c>
      <c r="F629" s="99">
        <f ca="1">E629/$T$230</f>
        <v>245237.5643577516</v>
      </c>
      <c r="G629" s="99">
        <f ca="1">HLOOKUP($O629,INDIRECT(R629),G$229,FALSE)</f>
        <v>2905939000</v>
      </c>
      <c r="H629" s="99">
        <f ca="1">G629/$T$230</f>
        <v>8917.9887941860361</v>
      </c>
      <c r="I629" s="95" t="str">
        <f t="shared" si="12"/>
        <v/>
      </c>
      <c r="J629" s="100">
        <f ca="1">IF(AND(I629="",NOT(K629="")),D629,"")</f>
        <v>212642.95071202473</v>
      </c>
      <c r="K629" s="97">
        <f t="shared" si="13"/>
        <v>35278</v>
      </c>
      <c r="N629" s="140">
        <f t="shared" si="21"/>
        <v>51915.630000000005</v>
      </c>
      <c r="O629" s="139" t="str">
        <f t="shared" si="14"/>
        <v>1996Aug</v>
      </c>
      <c r="P629" s="139">
        <f>MATCH(A629,Storage!A:A)-1</f>
        <v>133</v>
      </c>
      <c r="Q629" s="139">
        <f>MATCH(A629+1,Storage!A:A)-2</f>
        <v>137</v>
      </c>
      <c r="R629" s="139" t="str">
        <f t="shared" si="15"/>
        <v>Storage!P137:B133</v>
      </c>
      <c r="S629" s="7"/>
      <c r="T629" s="7"/>
      <c r="U629" s="7"/>
      <c r="V629" s="7"/>
      <c r="W629" s="7"/>
      <c r="X629" s="7"/>
      <c r="Y629" s="7"/>
      <c r="Z629" s="7"/>
      <c r="AA629" s="7"/>
      <c r="AB629" s="7"/>
    </row>
    <row r="630" spans="1:28" ht="15" x14ac:dyDescent="0.25">
      <c r="A630" s="17">
        <f t="shared" si="16"/>
        <v>1996</v>
      </c>
      <c r="B630" s="14" t="str">
        <f t="shared" si="19"/>
        <v>Sep</v>
      </c>
      <c r="C630" s="99">
        <f ca="1">HLOOKUP($O630,INDIRECT(R630),C$229,FALSE)*$T$231</f>
        <v>67207000000</v>
      </c>
      <c r="D630" s="99">
        <f ca="1">C630/$T$230</f>
        <v>206250.46599080742</v>
      </c>
      <c r="E630" s="99">
        <f ca="1">HLOOKUP($O630,INDIRECT(R630),E$229,FALSE)*$T$231</f>
        <v>79911000000</v>
      </c>
      <c r="F630" s="99">
        <f ca="1">E630/$T$230</f>
        <v>245237.5643577516</v>
      </c>
      <c r="G630" s="99">
        <f ca="1">HLOOKUP($O630,INDIRECT(R630),G$229,FALSE)</f>
        <v>2117906000</v>
      </c>
      <c r="H630" s="99">
        <f ca="1">G630/$T$230</f>
        <v>6499.6071752157814</v>
      </c>
      <c r="I630" s="95" t="str">
        <f t="shared" si="12"/>
        <v/>
      </c>
      <c r="J630" s="100">
        <f ca="1">IF(AND(I630="",NOT(K630="")),D630,"")</f>
        <v>206250.46599080742</v>
      </c>
      <c r="K630" s="97">
        <f t="shared" si="13"/>
        <v>35309</v>
      </c>
      <c r="N630" s="140">
        <f t="shared" si="21"/>
        <v>51915.630000000005</v>
      </c>
      <c r="O630" s="139" t="str">
        <f t="shared" si="14"/>
        <v>1996Sep</v>
      </c>
      <c r="P630" s="139">
        <f>MATCH(A630,Storage!A:A)-1</f>
        <v>133</v>
      </c>
      <c r="Q630" s="139">
        <f>MATCH(A630+1,Storage!A:A)-2</f>
        <v>137</v>
      </c>
      <c r="R630" s="139" t="str">
        <f t="shared" si="15"/>
        <v>Storage!P137:B133</v>
      </c>
      <c r="S630" s="7"/>
      <c r="T630" s="7"/>
      <c r="U630" s="7"/>
      <c r="V630" s="7"/>
      <c r="W630" s="7"/>
      <c r="X630" s="7"/>
      <c r="Y630" s="7"/>
      <c r="Z630" s="7"/>
      <c r="AA630" s="7"/>
      <c r="AB630" s="7"/>
    </row>
    <row r="631" spans="1:28" ht="15" x14ac:dyDescent="0.25">
      <c r="A631" s="17">
        <f t="shared" si="16"/>
        <v>1996</v>
      </c>
      <c r="B631" s="14" t="str">
        <f t="shared" si="19"/>
        <v>Oct</v>
      </c>
      <c r="C631" s="99">
        <f ca="1">HLOOKUP($O631,INDIRECT(R631),C$229,FALSE)*$T$231</f>
        <v>66060000000</v>
      </c>
      <c r="D631" s="99">
        <f ca="1">C631/$T$230</f>
        <v>202730.4564011597</v>
      </c>
      <c r="E631" s="99">
        <f ca="1">HLOOKUP($O631,INDIRECT(R631),E$229,FALSE)*$T$231</f>
        <v>79911000000</v>
      </c>
      <c r="F631" s="99">
        <f ca="1">E631/$T$230</f>
        <v>245237.5643577516</v>
      </c>
      <c r="G631" s="99">
        <f ca="1">HLOOKUP($O631,INDIRECT(R631),G$229,FALSE)</f>
        <v>1878812000</v>
      </c>
      <c r="H631" s="99">
        <f ca="1">G631/$T$230</f>
        <v>5765.8554988188862</v>
      </c>
      <c r="I631" s="95" t="str">
        <f t="shared" si="12"/>
        <v/>
      </c>
      <c r="J631" s="100">
        <f ca="1">IF(AND(I631="",NOT(K631="")),D631,"")</f>
        <v>202730.4564011597</v>
      </c>
      <c r="K631" s="97">
        <f t="shared" si="13"/>
        <v>35339</v>
      </c>
      <c r="N631" s="140">
        <f t="shared" si="21"/>
        <v>51915.630000000005</v>
      </c>
      <c r="O631" s="139" t="str">
        <f t="shared" si="14"/>
        <v>1996Oct</v>
      </c>
      <c r="P631" s="139">
        <f>MATCH(A631,Storage!A:A)-1</f>
        <v>133</v>
      </c>
      <c r="Q631" s="139">
        <f>MATCH(A631+1,Storage!A:A)-2</f>
        <v>137</v>
      </c>
      <c r="R631" s="139" t="str">
        <f t="shared" si="15"/>
        <v>Storage!P137:B133</v>
      </c>
      <c r="S631" s="7"/>
      <c r="T631" s="7"/>
      <c r="U631" s="7"/>
      <c r="V631" s="7"/>
      <c r="W631" s="7"/>
      <c r="X631" s="7"/>
      <c r="Y631" s="7"/>
      <c r="Z631" s="7"/>
      <c r="AA631" s="7"/>
      <c r="AB631" s="7"/>
    </row>
    <row r="632" spans="1:28" ht="15" x14ac:dyDescent="0.25">
      <c r="A632" s="17">
        <f t="shared" si="16"/>
        <v>1996</v>
      </c>
      <c r="B632" s="14" t="str">
        <f t="shared" si="19"/>
        <v>Nov</v>
      </c>
      <c r="C632" s="99">
        <f ca="1">HLOOKUP($O632,INDIRECT(R632),C$229,FALSE)*$T$231</f>
        <v>65890000000</v>
      </c>
      <c r="D632" s="99">
        <f ca="1">C632/$T$230</f>
        <v>202208.74617427203</v>
      </c>
      <c r="E632" s="99">
        <f ca="1">HLOOKUP($O632,INDIRECT(R632),E$229,FALSE)*$T$231</f>
        <v>79911000000</v>
      </c>
      <c r="F632" s="99">
        <f ca="1">E632/$T$230</f>
        <v>245237.5643577516</v>
      </c>
      <c r="G632" s="99">
        <f ca="1">HLOOKUP($O632,INDIRECT(R632),G$229,FALSE)</f>
        <v>1375385000</v>
      </c>
      <c r="H632" s="99">
        <f ca="1">G632/$T$230</f>
        <v>4220.8965906344083</v>
      </c>
      <c r="I632" s="95" t="str">
        <f t="shared" si="12"/>
        <v/>
      </c>
      <c r="J632" s="100">
        <f ca="1">IF(AND(I632="",NOT(K632="")),D632,"")</f>
        <v>202208.74617427203</v>
      </c>
      <c r="K632" s="97">
        <f t="shared" si="13"/>
        <v>35370</v>
      </c>
      <c r="N632" s="140">
        <f t="shared" si="21"/>
        <v>51915.630000000005</v>
      </c>
      <c r="O632" s="139" t="str">
        <f t="shared" si="14"/>
        <v>1996Nov</v>
      </c>
      <c r="P632" s="139">
        <f>MATCH(A632,Storage!A:A)-1</f>
        <v>133</v>
      </c>
      <c r="Q632" s="139">
        <f>MATCH(A632+1,Storage!A:A)-2</f>
        <v>137</v>
      </c>
      <c r="R632" s="139" t="str">
        <f t="shared" si="15"/>
        <v>Storage!P137:B133</v>
      </c>
      <c r="S632" s="7"/>
      <c r="T632" s="7"/>
      <c r="U632" s="7"/>
      <c r="V632" s="7"/>
      <c r="W632" s="7"/>
      <c r="X632" s="7"/>
      <c r="Y632" s="7"/>
      <c r="Z632" s="7"/>
      <c r="AA632" s="7"/>
      <c r="AB632" s="7"/>
    </row>
    <row r="633" spans="1:28" ht="15" x14ac:dyDescent="0.25">
      <c r="A633" s="17">
        <f t="shared" si="16"/>
        <v>1996</v>
      </c>
      <c r="B633" s="14" t="str">
        <f t="shared" si="19"/>
        <v>Dec</v>
      </c>
      <c r="C633" s="99">
        <f ca="1">HLOOKUP($O633,INDIRECT(R633),C$229,FALSE)*$T$231</f>
        <v>65056000000</v>
      </c>
      <c r="D633" s="99">
        <f ca="1">C633/$T$230</f>
        <v>199649.29717883506</v>
      </c>
      <c r="E633" s="99">
        <f ca="1">HLOOKUP($O633,INDIRECT(R633),E$229,FALSE)*$T$231</f>
        <v>79911000000</v>
      </c>
      <c r="F633" s="99">
        <f ca="1">E633/$T$230</f>
        <v>245237.5643577516</v>
      </c>
      <c r="G633" s="99">
        <f ca="1">HLOOKUP($O633,INDIRECT(R633),G$229,FALSE)</f>
        <v>1357205000</v>
      </c>
      <c r="H633" s="99">
        <f ca="1">G633/$T$230</f>
        <v>4165.1042851943075</v>
      </c>
      <c r="I633" s="95" t="str">
        <f t="shared" si="12"/>
        <v/>
      </c>
      <c r="J633" s="100">
        <f ca="1">IF(AND(I633="",NOT(K633="")),D633,"")</f>
        <v>199649.29717883506</v>
      </c>
      <c r="K633" s="97">
        <f t="shared" si="13"/>
        <v>35400</v>
      </c>
      <c r="N633" s="140">
        <f t="shared" si="21"/>
        <v>51915.630000000005</v>
      </c>
      <c r="O633" s="139" t="str">
        <f t="shared" si="14"/>
        <v>1996Dec</v>
      </c>
      <c r="P633" s="139">
        <f>MATCH(A633,Storage!A:A)-1</f>
        <v>133</v>
      </c>
      <c r="Q633" s="139">
        <f>MATCH(A633+1,Storage!A:A)-2</f>
        <v>137</v>
      </c>
      <c r="R633" s="139" t="str">
        <f t="shared" si="15"/>
        <v>Storage!P137:B133</v>
      </c>
      <c r="S633" s="7"/>
      <c r="T633" s="7"/>
      <c r="U633" s="7"/>
      <c r="V633" s="7"/>
      <c r="W633" s="7"/>
      <c r="X633" s="7"/>
      <c r="Y633" s="7"/>
      <c r="Z633" s="7"/>
      <c r="AA633" s="7"/>
      <c r="AB633" s="7"/>
    </row>
    <row r="634" spans="1:28" ht="15" x14ac:dyDescent="0.25">
      <c r="A634" s="17">
        <f t="shared" si="16"/>
        <v>1996</v>
      </c>
      <c r="B634" s="14" t="str">
        <f t="shared" si="19"/>
        <v>(YE)&amp; Min Sto</v>
      </c>
      <c r="C634" s="99">
        <f ca="1">HLOOKUP($O634,INDIRECT(R634),C$229,FALSE)*$T$231</f>
        <v>63839000000</v>
      </c>
      <c r="D634" s="99">
        <f ca="1">C634/$T$230</f>
        <v>195914.46573105711</v>
      </c>
      <c r="E634" s="99">
        <f ca="1">HLOOKUP($O634,INDIRECT(R634),E$229,FALSE)*$T$231</f>
        <v>79911000000</v>
      </c>
      <c r="F634" s="99">
        <f ca="1">E634/$T$230</f>
        <v>245237.5643577516</v>
      </c>
      <c r="G634" s="99">
        <f ca="1">HLOOKUP($O634,INDIRECT(R634),G$229,FALSE)</f>
        <v>25658447000</v>
      </c>
      <c r="H634" s="99">
        <f ca="1">G634/$T$230</f>
        <v>78742.789446790295</v>
      </c>
      <c r="I634" s="100">
        <f ca="1">IF(B633="Dec",H634,"")</f>
        <v>78742.789446790295</v>
      </c>
      <c r="J634" s="95" t="str">
        <f ca="1">IF(AND(I634="",NOT(K634="")),D634,"")</f>
        <v/>
      </c>
      <c r="K634" s="97">
        <f ca="1">IFERROR(IF(I634="", DATEVALUE(CONCATENATE(B634,"-",A634)),K633),"")</f>
        <v>35400</v>
      </c>
      <c r="N634" s="140">
        <f ca="1">IF(K634="","",$G$181)</f>
        <v>51915.630000000005</v>
      </c>
      <c r="O634" s="139" t="str">
        <f t="shared" si="14"/>
        <v>1996(YE)&amp; Min Sto</v>
      </c>
      <c r="P634" s="139">
        <f>MATCH(A634,Storage!A:A)-1</f>
        <v>133</v>
      </c>
      <c r="Q634" s="139">
        <f>MATCH(A634+1,Storage!A:A)-2</f>
        <v>137</v>
      </c>
      <c r="R634" s="139" t="str">
        <f t="shared" si="15"/>
        <v>Storage!P137:B133</v>
      </c>
      <c r="S634" s="7"/>
      <c r="T634" s="7"/>
      <c r="U634" s="7"/>
      <c r="V634" s="7"/>
      <c r="W634" s="7"/>
      <c r="X634" s="7"/>
      <c r="Y634" s="7"/>
      <c r="Z634" s="7"/>
      <c r="AA634" s="7"/>
      <c r="AB634" s="7"/>
    </row>
    <row r="635" spans="1:28" ht="15" x14ac:dyDescent="0.25">
      <c r="A635" s="17">
        <f t="shared" si="16"/>
        <v>1996</v>
      </c>
      <c r="B635" s="14" t="str">
        <f t="shared" si="19"/>
        <v>Avg</v>
      </c>
      <c r="C635" s="99">
        <f ca="1">HLOOKUP($O635,INDIRECT(R635),C$229,FALSE)*$T$231</f>
        <v>67597000000</v>
      </c>
      <c r="D635" s="99">
        <f ca="1">C635/$T$230</f>
        <v>207447.33062896141</v>
      </c>
      <c r="E635" s="99">
        <f ca="1">HLOOKUP($O635,INDIRECT(R635),E$229,FALSE)*$T$231</f>
        <v>0</v>
      </c>
      <c r="F635" s="99">
        <f ca="1">E635/$T$230</f>
        <v>0</v>
      </c>
      <c r="G635" s="99">
        <f ca="1">HLOOKUP($O635,INDIRECT(R635),G$229,FALSE)</f>
        <v>0</v>
      </c>
      <c r="H635" s="99">
        <f ca="1">G635/$T$230</f>
        <v>0</v>
      </c>
      <c r="I635" s="95" t="str">
        <f t="shared" si="12"/>
        <v/>
      </c>
      <c r="J635" s="95" t="str">
        <f t="shared" si="18"/>
        <v/>
      </c>
      <c r="K635" s="97" t="str">
        <f t="shared" si="13"/>
        <v/>
      </c>
      <c r="N635" s="140" t="str">
        <f t="shared" si="21"/>
        <v/>
      </c>
      <c r="O635" s="139" t="str">
        <f t="shared" si="14"/>
        <v>1996Avg</v>
      </c>
      <c r="P635" s="139">
        <f>MATCH(A635,Storage!A:A)-1</f>
        <v>133</v>
      </c>
      <c r="Q635" s="139">
        <f>MATCH(A635+1,Storage!A:A)-2</f>
        <v>137</v>
      </c>
      <c r="R635" s="139" t="str">
        <f t="shared" si="15"/>
        <v>Storage!P137:B133</v>
      </c>
      <c r="S635" s="7"/>
      <c r="T635" s="7"/>
      <c r="U635" s="7"/>
      <c r="V635" s="7"/>
      <c r="W635" s="7"/>
      <c r="X635" s="7"/>
      <c r="Y635" s="7"/>
      <c r="Z635" s="7"/>
      <c r="AA635" s="7"/>
      <c r="AB635" s="7"/>
    </row>
    <row r="636" spans="1:28" ht="15" x14ac:dyDescent="0.25">
      <c r="A636" s="17">
        <f t="shared" si="16"/>
        <v>1996</v>
      </c>
      <c r="B636" s="14" t="str">
        <f t="shared" si="19"/>
        <v>Max</v>
      </c>
      <c r="C636" s="99">
        <f ca="1">HLOOKUP($O636,INDIRECT(R636),C$229,FALSE)*$T$231</f>
        <v>72735000000</v>
      </c>
      <c r="D636" s="99">
        <f ca="1">C636/$T$230</f>
        <v>223215.25501571828</v>
      </c>
      <c r="E636" s="99">
        <f ca="1">HLOOKUP($O636,INDIRECT(R636),E$229,FALSE)*$T$231</f>
        <v>0</v>
      </c>
      <c r="F636" s="99">
        <f ca="1">E636/$T$230</f>
        <v>0</v>
      </c>
      <c r="G636" s="99">
        <f ca="1">HLOOKUP($O636,INDIRECT(R636),G$229,FALSE)</f>
        <v>3422074000</v>
      </c>
      <c r="H636" s="99">
        <f ca="1">G636/$T$230</f>
        <v>10501.947076272209</v>
      </c>
      <c r="I636" s="95" t="str">
        <f t="shared" si="12"/>
        <v/>
      </c>
      <c r="J636" s="95" t="str">
        <f t="shared" si="18"/>
        <v/>
      </c>
      <c r="K636" s="97" t="str">
        <f t="shared" si="13"/>
        <v/>
      </c>
      <c r="N636" s="140" t="str">
        <f t="shared" si="21"/>
        <v/>
      </c>
      <c r="O636" s="139" t="str">
        <f t="shared" si="14"/>
        <v>1996Max</v>
      </c>
      <c r="P636" s="139">
        <f>MATCH(A636,Storage!A:A)-1</f>
        <v>133</v>
      </c>
      <c r="Q636" s="139">
        <f>MATCH(A636+1,Storage!A:A)-2</f>
        <v>137</v>
      </c>
      <c r="R636" s="139" t="str">
        <f t="shared" si="15"/>
        <v>Storage!P137:B133</v>
      </c>
      <c r="S636" s="7"/>
      <c r="T636" s="7"/>
      <c r="U636" s="7"/>
      <c r="V636" s="7"/>
      <c r="W636" s="7"/>
      <c r="X636" s="7"/>
      <c r="Y636" s="7"/>
      <c r="Z636" s="7"/>
      <c r="AA636" s="7"/>
      <c r="AB636" s="7"/>
    </row>
    <row r="637" spans="1:28" ht="15" x14ac:dyDescent="0.25">
      <c r="A637" s="17">
        <f t="shared" si="16"/>
        <v>1997</v>
      </c>
      <c r="B637" s="14" t="str">
        <f t="shared" si="19"/>
        <v>Jan</v>
      </c>
      <c r="C637" s="99">
        <f ca="1">HLOOKUP($O637,INDIRECT(R637),C$229,FALSE)*$T$231</f>
        <v>63462000000</v>
      </c>
      <c r="D637" s="99">
        <f ca="1">C637/$T$230</f>
        <v>194757.4965808416</v>
      </c>
      <c r="E637" s="99">
        <f ca="1">HLOOKUP($O637,INDIRECT(R637),E$229,FALSE)*$T$231</f>
        <v>79911000000</v>
      </c>
      <c r="F637" s="99">
        <f ca="1">E637/$T$230</f>
        <v>245237.5643577516</v>
      </c>
      <c r="G637" s="99">
        <f ca="1">HLOOKUP($O637,INDIRECT(R637),G$229,FALSE)</f>
        <v>1360033000</v>
      </c>
      <c r="H637" s="99">
        <f ca="1">G637/$T$230</f>
        <v>4173.7830882627677</v>
      </c>
      <c r="I637" s="95" t="str">
        <f t="shared" si="12"/>
        <v/>
      </c>
      <c r="J637" s="100">
        <f ca="1">IF(AND(I637="",NOT(K637="")),D637,"")</f>
        <v>194757.4965808416</v>
      </c>
      <c r="K637" s="97">
        <f t="shared" si="13"/>
        <v>35431</v>
      </c>
      <c r="N637" s="140">
        <f t="shared" si="21"/>
        <v>51915.630000000005</v>
      </c>
      <c r="O637" s="139" t="str">
        <f t="shared" si="14"/>
        <v>1997Jan</v>
      </c>
      <c r="P637" s="139">
        <f>MATCH(A637,Storage!A:A)-1</f>
        <v>138</v>
      </c>
      <c r="Q637" s="139">
        <f>MATCH(A637+1,Storage!A:A)-2</f>
        <v>142</v>
      </c>
      <c r="R637" s="139" t="str">
        <f t="shared" si="15"/>
        <v>Storage!P142:B138</v>
      </c>
      <c r="S637" s="7"/>
      <c r="T637" s="7"/>
      <c r="U637" s="7"/>
      <c r="V637" s="7"/>
      <c r="W637" s="7"/>
      <c r="X637" s="7"/>
      <c r="Y637" s="7"/>
      <c r="Z637" s="7"/>
      <c r="AA637" s="7"/>
      <c r="AB637" s="7"/>
    </row>
    <row r="638" spans="1:28" ht="15" x14ac:dyDescent="0.25">
      <c r="A638" s="17">
        <f t="shared" si="16"/>
        <v>1997</v>
      </c>
      <c r="B638" s="14" t="str">
        <f t="shared" si="19"/>
        <v>Feb</v>
      </c>
      <c r="C638" s="99">
        <f ca="1">HLOOKUP($O638,INDIRECT(R638),C$229,FALSE)*$T$231</f>
        <v>62402000000</v>
      </c>
      <c r="D638" s="99">
        <f ca="1">C638/$T$230</f>
        <v>191504.4798720128</v>
      </c>
      <c r="E638" s="99">
        <f ca="1">HLOOKUP($O638,INDIRECT(R638),E$229,FALSE)*$T$231</f>
        <v>79911000000</v>
      </c>
      <c r="F638" s="99">
        <f ca="1">E638/$T$230</f>
        <v>245237.5643577516</v>
      </c>
      <c r="G638" s="99">
        <f ca="1">HLOOKUP($O638,INDIRECT(R638),G$229,FALSE)</f>
        <v>1221438000</v>
      </c>
      <c r="H638" s="99">
        <f ca="1">G638/$T$230</f>
        <v>3748.451153583404</v>
      </c>
      <c r="I638" s="95" t="str">
        <f t="shared" si="12"/>
        <v/>
      </c>
      <c r="J638" s="100">
        <f ca="1">IF(AND(I638="",NOT(K638="")),D638,"")</f>
        <v>191504.4798720128</v>
      </c>
      <c r="K638" s="97">
        <f t="shared" si="13"/>
        <v>35462</v>
      </c>
      <c r="N638" s="140">
        <f t="shared" si="21"/>
        <v>51915.630000000005</v>
      </c>
      <c r="O638" s="139" t="str">
        <f t="shared" si="14"/>
        <v>1997Feb</v>
      </c>
      <c r="P638" s="139">
        <f>MATCH(A638,Storage!A:A)-1</f>
        <v>138</v>
      </c>
      <c r="Q638" s="139">
        <f>MATCH(A638+1,Storage!A:A)-2</f>
        <v>142</v>
      </c>
      <c r="R638" s="139" t="str">
        <f t="shared" si="15"/>
        <v>Storage!P142:B138</v>
      </c>
      <c r="S638" s="7"/>
      <c r="T638" s="7"/>
      <c r="U638" s="7"/>
      <c r="V638" s="7"/>
      <c r="W638" s="7"/>
      <c r="X638" s="7"/>
      <c r="Y638" s="7"/>
      <c r="Z638" s="7"/>
      <c r="AA638" s="7"/>
      <c r="AB638" s="7"/>
    </row>
    <row r="639" spans="1:28" ht="15" x14ac:dyDescent="0.25">
      <c r="A639" s="17">
        <f t="shared" si="16"/>
        <v>1997</v>
      </c>
      <c r="B639" s="14" t="str">
        <f t="shared" si="19"/>
        <v>Mar</v>
      </c>
      <c r="C639" s="99">
        <f ca="1">HLOOKUP($O639,INDIRECT(R639),C$229,FALSE)*$T$231</f>
        <v>62443000000</v>
      </c>
      <c r="D639" s="99">
        <f ca="1">C639/$T$230</f>
        <v>191630.30410320335</v>
      </c>
      <c r="E639" s="99">
        <f ca="1">HLOOKUP($O639,INDIRECT(R639),E$229,FALSE)*$T$231</f>
        <v>79911000000</v>
      </c>
      <c r="F639" s="99">
        <f ca="1">E639/$T$230</f>
        <v>245237.5643577516</v>
      </c>
      <c r="G639" s="99">
        <f ca="1">HLOOKUP($O639,INDIRECT(R639),G$229,FALSE)</f>
        <v>1607327000</v>
      </c>
      <c r="H639" s="99">
        <f ca="1">G639/$T$230</f>
        <v>4932.6996108977719</v>
      </c>
      <c r="I639" s="95" t="str">
        <f t="shared" si="12"/>
        <v/>
      </c>
      <c r="J639" s="100">
        <f ca="1">IF(AND(I639="",NOT(K639="")),D639,"")</f>
        <v>191630.30410320335</v>
      </c>
      <c r="K639" s="97">
        <f t="shared" si="13"/>
        <v>35490</v>
      </c>
      <c r="N639" s="140">
        <f t="shared" si="21"/>
        <v>51915.630000000005</v>
      </c>
      <c r="O639" s="139" t="str">
        <f t="shared" si="14"/>
        <v>1997Mar</v>
      </c>
      <c r="P639" s="139">
        <f>MATCH(A639,Storage!A:A)-1</f>
        <v>138</v>
      </c>
      <c r="Q639" s="139">
        <f>MATCH(A639+1,Storage!A:A)-2</f>
        <v>142</v>
      </c>
      <c r="R639" s="139" t="str">
        <f t="shared" si="15"/>
        <v>Storage!P142:B138</v>
      </c>
      <c r="S639" s="7"/>
      <c r="T639" s="7"/>
      <c r="U639" s="7"/>
      <c r="V639" s="7"/>
      <c r="W639" s="7"/>
      <c r="X639" s="7"/>
      <c r="Y639" s="7"/>
      <c r="Z639" s="7"/>
      <c r="AA639" s="7"/>
      <c r="AB639" s="7"/>
    </row>
    <row r="640" spans="1:28" ht="15" x14ac:dyDescent="0.25">
      <c r="A640" s="17">
        <f t="shared" si="16"/>
        <v>1997</v>
      </c>
      <c r="B640" s="14" t="str">
        <f t="shared" si="19"/>
        <v>Apr</v>
      </c>
      <c r="C640" s="99">
        <f ca="1">HLOOKUP($O640,INDIRECT(R640),C$229,FALSE)*$T$231</f>
        <v>61649000000</v>
      </c>
      <c r="D640" s="99">
        <f ca="1">C640/$T$230</f>
        <v>189193.61045526934</v>
      </c>
      <c r="E640" s="99">
        <f ca="1">HLOOKUP($O640,INDIRECT(R640),E$229,FALSE)*$T$231</f>
        <v>79911000000</v>
      </c>
      <c r="F640" s="99">
        <f ca="1">E640/$T$230</f>
        <v>245237.5643577516</v>
      </c>
      <c r="G640" s="99">
        <f ca="1">HLOOKUP($O640,INDIRECT(R640),G$229,FALSE)</f>
        <v>1661952000</v>
      </c>
      <c r="H640" s="99">
        <f ca="1">G640/$T$230</f>
        <v>5100.3373823315187</v>
      </c>
      <c r="I640" s="95" t="str">
        <f t="shared" si="12"/>
        <v/>
      </c>
      <c r="J640" s="100">
        <f ca="1">IF(AND(I640="",NOT(K640="")),D640,"")</f>
        <v>189193.61045526934</v>
      </c>
      <c r="K640" s="97">
        <f t="shared" si="13"/>
        <v>35521</v>
      </c>
      <c r="N640" s="140">
        <f t="shared" si="21"/>
        <v>51915.630000000005</v>
      </c>
      <c r="O640" s="139" t="str">
        <f t="shared" si="14"/>
        <v>1997Apr</v>
      </c>
      <c r="P640" s="139">
        <f>MATCH(A640,Storage!A:A)-1</f>
        <v>138</v>
      </c>
      <c r="Q640" s="139">
        <f>MATCH(A640+1,Storage!A:A)-2</f>
        <v>142</v>
      </c>
      <c r="R640" s="139" t="str">
        <f t="shared" si="15"/>
        <v>Storage!P142:B138</v>
      </c>
      <c r="S640" s="7"/>
      <c r="T640" s="7"/>
      <c r="U640" s="7"/>
      <c r="V640" s="7"/>
      <c r="W640" s="7"/>
      <c r="X640" s="7"/>
      <c r="Y640" s="7"/>
      <c r="Z640" s="7"/>
      <c r="AA640" s="7"/>
      <c r="AB640" s="7"/>
    </row>
    <row r="641" spans="1:28" ht="15" x14ac:dyDescent="0.25">
      <c r="A641" s="17">
        <f t="shared" si="16"/>
        <v>1997</v>
      </c>
      <c r="B641" s="14" t="str">
        <f t="shared" si="19"/>
        <v>May</v>
      </c>
      <c r="C641" s="99">
        <f ca="1">HLOOKUP($O641,INDIRECT(R641),C$229,FALSE)*$T$231</f>
        <v>65204000000</v>
      </c>
      <c r="D641" s="99">
        <f ca="1">C641/$T$230</f>
        <v>200103.49196459606</v>
      </c>
      <c r="E641" s="99">
        <f ca="1">HLOOKUP($O641,INDIRECT(R641),E$229,FALSE)*$T$231</f>
        <v>79911000000</v>
      </c>
      <c r="F641" s="99">
        <f ca="1">E641/$T$230</f>
        <v>245237.5643577516</v>
      </c>
      <c r="G641" s="99">
        <f ca="1">HLOOKUP($O641,INDIRECT(R641),G$229,FALSE)</f>
        <v>2427697000</v>
      </c>
      <c r="H641" s="99">
        <f ca="1">G641/$T$230</f>
        <v>7450.3197216731178</v>
      </c>
      <c r="I641" s="95" t="str">
        <f t="shared" si="12"/>
        <v/>
      </c>
      <c r="J641" s="100">
        <f ca="1">IF(AND(I641="",NOT(K641="")),D641,"")</f>
        <v>200103.49196459606</v>
      </c>
      <c r="K641" s="97">
        <f t="shared" si="13"/>
        <v>35551</v>
      </c>
      <c r="N641" s="140">
        <f t="shared" si="21"/>
        <v>51915.630000000005</v>
      </c>
      <c r="O641" s="139" t="str">
        <f t="shared" si="14"/>
        <v>1997May</v>
      </c>
      <c r="P641" s="139">
        <f>MATCH(A641,Storage!A:A)-1</f>
        <v>138</v>
      </c>
      <c r="Q641" s="139">
        <f>MATCH(A641+1,Storage!A:A)-2</f>
        <v>142</v>
      </c>
      <c r="R641" s="139" t="str">
        <f t="shared" si="15"/>
        <v>Storage!P142:B138</v>
      </c>
      <c r="S641" s="7"/>
      <c r="T641" s="7"/>
      <c r="U641" s="7"/>
      <c r="V641" s="7"/>
      <c r="W641" s="7"/>
      <c r="X641" s="7"/>
      <c r="Y641" s="7"/>
      <c r="Z641" s="7"/>
      <c r="AA641" s="7"/>
      <c r="AB641" s="7"/>
    </row>
    <row r="642" spans="1:28" ht="15" x14ac:dyDescent="0.25">
      <c r="A642" s="17">
        <f t="shared" si="16"/>
        <v>1997</v>
      </c>
      <c r="B642" s="14" t="str">
        <f t="shared" si="19"/>
        <v>Jun</v>
      </c>
      <c r="C642" s="99">
        <f ca="1">HLOOKUP($O642,INDIRECT(R642),C$229,FALSE)*$T$231</f>
        <v>73836000000</v>
      </c>
      <c r="D642" s="99">
        <f ca="1">C642/$T$230</f>
        <v>226594.0959557376</v>
      </c>
      <c r="E642" s="99">
        <f ca="1">HLOOKUP($O642,INDIRECT(R642),E$229,FALSE)*$T$231</f>
        <v>79911000000</v>
      </c>
      <c r="F642" s="99">
        <f ca="1">E642/$T$230</f>
        <v>245237.5643577516</v>
      </c>
      <c r="G642" s="99">
        <f ca="1">HLOOKUP($O642,INDIRECT(R642),G$229,FALSE)</f>
        <v>2560313000</v>
      </c>
      <c r="H642" s="99">
        <f ca="1">G642/$T$230</f>
        <v>7857.3028007844741</v>
      </c>
      <c r="I642" s="95" t="str">
        <f t="shared" si="12"/>
        <v/>
      </c>
      <c r="J642" s="100">
        <f ca="1">IF(AND(I642="",NOT(K642="")),D642,"")</f>
        <v>226594.0959557376</v>
      </c>
      <c r="K642" s="97">
        <f t="shared" si="13"/>
        <v>35582</v>
      </c>
      <c r="N642" s="140">
        <f t="shared" si="21"/>
        <v>51915.630000000005</v>
      </c>
      <c r="O642" s="139" t="str">
        <f t="shared" si="14"/>
        <v>1997Jun</v>
      </c>
      <c r="P642" s="139">
        <f>MATCH(A642,Storage!A:A)-1</f>
        <v>138</v>
      </c>
      <c r="Q642" s="139">
        <f>MATCH(A642+1,Storage!A:A)-2</f>
        <v>142</v>
      </c>
      <c r="R642" s="139" t="str">
        <f t="shared" si="15"/>
        <v>Storage!P142:B138</v>
      </c>
      <c r="S642" s="7"/>
      <c r="T642" s="7"/>
      <c r="U642" s="7"/>
      <c r="V642" s="7"/>
      <c r="W642" s="7"/>
      <c r="X642" s="7"/>
      <c r="Y642" s="7"/>
      <c r="Z642" s="7"/>
      <c r="AA642" s="7"/>
      <c r="AB642" s="7"/>
    </row>
    <row r="643" spans="1:28" ht="15" x14ac:dyDescent="0.25">
      <c r="A643" s="17">
        <f t="shared" si="16"/>
        <v>1997</v>
      </c>
      <c r="B643" s="14" t="str">
        <f t="shared" si="19"/>
        <v>Jul</v>
      </c>
      <c r="C643" s="99">
        <f ca="1">HLOOKUP($O643,INDIRECT(R643),C$229,FALSE)*$T$231</f>
        <v>73407000000</v>
      </c>
      <c r="D643" s="99">
        <f ca="1">C643/$T$230</f>
        <v>225277.54485376822</v>
      </c>
      <c r="E643" s="99">
        <f ca="1">HLOOKUP($O643,INDIRECT(R643),E$229,FALSE)*$T$231</f>
        <v>79911000000</v>
      </c>
      <c r="F643" s="99">
        <f ca="1">E643/$T$230</f>
        <v>245237.5643577516</v>
      </c>
      <c r="G643" s="99">
        <f ca="1">HLOOKUP($O643,INDIRECT(R643),G$229,FALSE)</f>
        <v>4013301000</v>
      </c>
      <c r="H643" s="99">
        <f ca="1">G643/$T$230</f>
        <v>12316.353972225712</v>
      </c>
      <c r="I643" s="95" t="str">
        <f t="shared" si="12"/>
        <v/>
      </c>
      <c r="J643" s="100">
        <f ca="1">IF(AND(I643="",NOT(K643="")),D643,"")</f>
        <v>225277.54485376822</v>
      </c>
      <c r="K643" s="97">
        <f t="shared" si="13"/>
        <v>35612</v>
      </c>
      <c r="N643" s="140">
        <f t="shared" si="21"/>
        <v>51915.630000000005</v>
      </c>
      <c r="O643" s="139" t="str">
        <f t="shared" si="14"/>
        <v>1997Jul</v>
      </c>
      <c r="P643" s="139">
        <f>MATCH(A643,Storage!A:A)-1</f>
        <v>138</v>
      </c>
      <c r="Q643" s="139">
        <f>MATCH(A643+1,Storage!A:A)-2</f>
        <v>142</v>
      </c>
      <c r="R643" s="139" t="str">
        <f t="shared" si="15"/>
        <v>Storage!P142:B138</v>
      </c>
      <c r="S643" s="7"/>
      <c r="T643" s="7"/>
      <c r="U643" s="7"/>
      <c r="V643" s="7"/>
      <c r="W643" s="7"/>
      <c r="X643" s="7"/>
      <c r="Y643" s="7"/>
      <c r="Z643" s="7"/>
      <c r="AA643" s="7"/>
      <c r="AB643" s="7"/>
    </row>
    <row r="644" spans="1:28" ht="15" x14ac:dyDescent="0.25">
      <c r="A644" s="17">
        <f t="shared" si="16"/>
        <v>1997</v>
      </c>
      <c r="B644" s="14" t="str">
        <f t="shared" si="19"/>
        <v>Aug</v>
      </c>
      <c r="C644" s="99">
        <f ca="1">HLOOKUP($O644,INDIRECT(R644),C$229,FALSE)*$T$231</f>
        <v>73551000000</v>
      </c>
      <c r="D644" s="99">
        <f ca="1">C644/$T$230</f>
        <v>225719.46410477892</v>
      </c>
      <c r="E644" s="99">
        <f ca="1">HLOOKUP($O644,INDIRECT(R644),E$229,FALSE)*$T$231</f>
        <v>79911000000</v>
      </c>
      <c r="F644" s="99">
        <f ca="1">E644/$T$230</f>
        <v>245237.5643577516</v>
      </c>
      <c r="G644" s="99">
        <f ca="1">HLOOKUP($O644,INDIRECT(R644),G$229,FALSE)</f>
        <v>2391115000</v>
      </c>
      <c r="H644" s="99">
        <f ca="1">G644/$T$230</f>
        <v>7338.053818614274</v>
      </c>
      <c r="I644" s="95" t="str">
        <f t="shared" si="12"/>
        <v/>
      </c>
      <c r="J644" s="100">
        <f ca="1">IF(AND(I644="",NOT(K644="")),D644,"")</f>
        <v>225719.46410477892</v>
      </c>
      <c r="K644" s="97">
        <f t="shared" si="13"/>
        <v>35643</v>
      </c>
      <c r="N644" s="140">
        <f t="shared" si="21"/>
        <v>51915.630000000005</v>
      </c>
      <c r="O644" s="139" t="str">
        <f t="shared" si="14"/>
        <v>1997Aug</v>
      </c>
      <c r="P644" s="139">
        <f>MATCH(A644,Storage!A:A)-1</f>
        <v>138</v>
      </c>
      <c r="Q644" s="139">
        <f>MATCH(A644+1,Storage!A:A)-2</f>
        <v>142</v>
      </c>
      <c r="R644" s="139" t="str">
        <f t="shared" si="15"/>
        <v>Storage!P142:B138</v>
      </c>
      <c r="S644" s="7"/>
      <c r="T644" s="7"/>
      <c r="U644" s="7"/>
      <c r="V644" s="7"/>
      <c r="W644" s="7"/>
      <c r="X644" s="7"/>
      <c r="Y644" s="7"/>
      <c r="Z644" s="7"/>
      <c r="AA644" s="7"/>
      <c r="AB644" s="7"/>
    </row>
    <row r="645" spans="1:28" ht="15" x14ac:dyDescent="0.25">
      <c r="A645" s="17">
        <f t="shared" si="16"/>
        <v>1997</v>
      </c>
      <c r="B645" s="14" t="str">
        <f t="shared" si="19"/>
        <v>Sep</v>
      </c>
      <c r="C645" s="99">
        <f ca="1">HLOOKUP($O645,INDIRECT(R645),C$229,FALSE)*$T$231</f>
        <v>71723000000</v>
      </c>
      <c r="D645" s="99">
        <f ca="1">C645/$T$230</f>
        <v>220109.54472389308</v>
      </c>
      <c r="E645" s="99">
        <f ca="1">HLOOKUP($O645,INDIRECT(R645),E$229,FALSE)*$T$231</f>
        <v>79911000000</v>
      </c>
      <c r="F645" s="99">
        <f ca="1">E645/$T$230</f>
        <v>245237.5643577516</v>
      </c>
      <c r="G645" s="99">
        <f ca="1">HLOOKUP($O645,INDIRECT(R645),G$229,FALSE)</f>
        <v>2575690000</v>
      </c>
      <c r="H645" s="99">
        <f ca="1">G645/$T$230</f>
        <v>7904.4930252483045</v>
      </c>
      <c r="I645" s="95" t="str">
        <f t="shared" si="12"/>
        <v/>
      </c>
      <c r="J645" s="100">
        <f ca="1">IF(AND(I645="",NOT(K645="")),D645,"")</f>
        <v>220109.54472389308</v>
      </c>
      <c r="K645" s="97">
        <f t="shared" si="13"/>
        <v>35674</v>
      </c>
      <c r="N645" s="140">
        <f t="shared" si="21"/>
        <v>51915.630000000005</v>
      </c>
      <c r="O645" s="139" t="str">
        <f t="shared" si="14"/>
        <v>1997Sep</v>
      </c>
      <c r="P645" s="139">
        <f>MATCH(A645,Storage!A:A)-1</f>
        <v>138</v>
      </c>
      <c r="Q645" s="139">
        <f>MATCH(A645+1,Storage!A:A)-2</f>
        <v>142</v>
      </c>
      <c r="R645" s="139" t="str">
        <f t="shared" si="15"/>
        <v>Storage!P142:B138</v>
      </c>
      <c r="S645" s="7"/>
      <c r="T645" s="7"/>
      <c r="U645" s="7"/>
      <c r="V645" s="7"/>
      <c r="W645" s="7"/>
      <c r="X645" s="7"/>
      <c r="Y645" s="7"/>
      <c r="Z645" s="7"/>
      <c r="AA645" s="7"/>
      <c r="AB645" s="7"/>
    </row>
    <row r="646" spans="1:28" ht="15" x14ac:dyDescent="0.25">
      <c r="A646" s="17">
        <f t="shared" si="16"/>
        <v>1997</v>
      </c>
      <c r="B646" s="14" t="str">
        <f t="shared" si="19"/>
        <v>Oct</v>
      </c>
      <c r="C646" s="99">
        <f ca="1">HLOOKUP($O646,INDIRECT(R646),C$229,FALSE)*$T$231</f>
        <v>71290000000</v>
      </c>
      <c r="D646" s="99">
        <f ca="1">C646/$T$230</f>
        <v>218780.71808717339</v>
      </c>
      <c r="E646" s="99">
        <f ca="1">HLOOKUP($O646,INDIRECT(R646),E$229,FALSE)*$T$231</f>
        <v>79911000000</v>
      </c>
      <c r="F646" s="99">
        <f ca="1">E646/$T$230</f>
        <v>245237.5643577516</v>
      </c>
      <c r="G646" s="99">
        <f ca="1">HLOOKUP($O646,INDIRECT(R646),G$229,FALSE)</f>
        <v>2124272000</v>
      </c>
      <c r="H646" s="99">
        <f ca="1">G646/$T$230</f>
        <v>6519.1436887708796</v>
      </c>
      <c r="I646" s="95" t="str">
        <f t="shared" si="12"/>
        <v/>
      </c>
      <c r="J646" s="100">
        <f ca="1">IF(AND(I646="",NOT(K646="")),D646,"")</f>
        <v>218780.71808717339</v>
      </c>
      <c r="K646" s="97">
        <f t="shared" si="13"/>
        <v>35704</v>
      </c>
      <c r="N646" s="140">
        <f t="shared" si="21"/>
        <v>51915.630000000005</v>
      </c>
      <c r="O646" s="139" t="str">
        <f t="shared" si="14"/>
        <v>1997Oct</v>
      </c>
      <c r="P646" s="139">
        <f>MATCH(A646,Storage!A:A)-1</f>
        <v>138</v>
      </c>
      <c r="Q646" s="139">
        <f>MATCH(A646+1,Storage!A:A)-2</f>
        <v>142</v>
      </c>
      <c r="R646" s="139" t="str">
        <f t="shared" si="15"/>
        <v>Storage!P142:B138</v>
      </c>
      <c r="S646" s="7"/>
      <c r="T646" s="7"/>
      <c r="U646" s="7"/>
      <c r="V646" s="7"/>
      <c r="W646" s="7"/>
      <c r="X646" s="7"/>
      <c r="Y646" s="7"/>
      <c r="Z646" s="7"/>
      <c r="AA646" s="7"/>
      <c r="AB646" s="7"/>
    </row>
    <row r="647" spans="1:28" ht="15" x14ac:dyDescent="0.25">
      <c r="A647" s="17">
        <f t="shared" si="16"/>
        <v>1997</v>
      </c>
      <c r="B647" s="14" t="str">
        <f t="shared" si="19"/>
        <v>Nov</v>
      </c>
      <c r="C647" s="99">
        <f ca="1">HLOOKUP($O647,INDIRECT(R647),C$229,FALSE)*$T$231</f>
        <v>68075000000</v>
      </c>
      <c r="D647" s="99">
        <f ca="1">C647/$T$230</f>
        <v>208914.25703162194</v>
      </c>
      <c r="E647" s="99">
        <f ca="1">HLOOKUP($O647,INDIRECT(R647),E$229,FALSE)*$T$231</f>
        <v>79911000000</v>
      </c>
      <c r="F647" s="99">
        <f ca="1">E647/$T$230</f>
        <v>245237.5643577516</v>
      </c>
      <c r="G647" s="99">
        <f ca="1">HLOOKUP($O647,INDIRECT(R647),G$229,FALSE)</f>
        <v>1303950000</v>
      </c>
      <c r="H647" s="99">
        <f ca="1">G647/$T$230</f>
        <v>4001.6708844125365</v>
      </c>
      <c r="I647" s="95" t="str">
        <f t="shared" si="12"/>
        <v/>
      </c>
      <c r="J647" s="100">
        <f ca="1">IF(AND(I647="",NOT(K647="")),D647,"")</f>
        <v>208914.25703162194</v>
      </c>
      <c r="K647" s="97">
        <f t="shared" si="13"/>
        <v>35735</v>
      </c>
      <c r="N647" s="140">
        <f t="shared" si="21"/>
        <v>51915.630000000005</v>
      </c>
      <c r="O647" s="139" t="str">
        <f t="shared" si="14"/>
        <v>1997Nov</v>
      </c>
      <c r="P647" s="139">
        <f>MATCH(A647,Storage!A:A)-1</f>
        <v>138</v>
      </c>
      <c r="Q647" s="139">
        <f>MATCH(A647+1,Storage!A:A)-2</f>
        <v>142</v>
      </c>
      <c r="R647" s="139" t="str">
        <f t="shared" si="15"/>
        <v>Storage!P142:B138</v>
      </c>
      <c r="S647" s="7"/>
      <c r="T647" s="7"/>
      <c r="U647" s="7"/>
      <c r="V647" s="7"/>
      <c r="W647" s="7"/>
      <c r="X647" s="7"/>
      <c r="Y647" s="7"/>
      <c r="Z647" s="7"/>
      <c r="AA647" s="7"/>
      <c r="AB647" s="7"/>
    </row>
    <row r="648" spans="1:28" ht="15" x14ac:dyDescent="0.25">
      <c r="A648" s="17">
        <f t="shared" si="16"/>
        <v>1997</v>
      </c>
      <c r="B648" s="14" t="str">
        <f t="shared" si="19"/>
        <v>Dec</v>
      </c>
      <c r="C648" s="99">
        <f ca="1">HLOOKUP($O648,INDIRECT(R648),C$229,FALSE)*$T$231</f>
        <v>67244000000</v>
      </c>
      <c r="D648" s="99">
        <f ca="1">C648/$T$230</f>
        <v>206364.01468724769</v>
      </c>
      <c r="E648" s="99">
        <f ca="1">HLOOKUP($O648,INDIRECT(R648),E$229,FALSE)*$T$231</f>
        <v>79911000000</v>
      </c>
      <c r="F648" s="99">
        <f ca="1">E648/$T$230</f>
        <v>245237.5643577516</v>
      </c>
      <c r="G648" s="99">
        <f ca="1">HLOOKUP($O648,INDIRECT(R648),G$229,FALSE)</f>
        <v>1330065000</v>
      </c>
      <c r="H648" s="99">
        <f ca="1">G648/$T$230</f>
        <v>4081.8147819135402</v>
      </c>
      <c r="I648" s="95" t="str">
        <f t="shared" si="12"/>
        <v/>
      </c>
      <c r="J648" s="100">
        <f ca="1">IF(AND(I648="",NOT(K648="")),D648,"")</f>
        <v>206364.01468724769</v>
      </c>
      <c r="K648" s="97">
        <f t="shared" si="13"/>
        <v>35765</v>
      </c>
      <c r="N648" s="140">
        <f t="shared" si="21"/>
        <v>51915.630000000005</v>
      </c>
      <c r="O648" s="139" t="str">
        <f t="shared" si="14"/>
        <v>1997Dec</v>
      </c>
      <c r="P648" s="139">
        <f>MATCH(A648,Storage!A:A)-1</f>
        <v>138</v>
      </c>
      <c r="Q648" s="139">
        <f>MATCH(A648+1,Storage!A:A)-2</f>
        <v>142</v>
      </c>
      <c r="R648" s="139" t="str">
        <f t="shared" si="15"/>
        <v>Storage!P142:B138</v>
      </c>
      <c r="S648" s="7"/>
      <c r="T648" s="7"/>
      <c r="U648" s="7"/>
      <c r="V648" s="7"/>
      <c r="W648" s="7"/>
      <c r="X648" s="7"/>
      <c r="Y648" s="7"/>
      <c r="Z648" s="7"/>
      <c r="AA648" s="7"/>
      <c r="AB648" s="7"/>
    </row>
    <row r="649" spans="1:28" ht="15" x14ac:dyDescent="0.25">
      <c r="A649" s="17">
        <f t="shared" si="16"/>
        <v>1997</v>
      </c>
      <c r="B649" s="14" t="str">
        <f t="shared" si="19"/>
        <v>(YE)&amp; Min Sto</v>
      </c>
      <c r="C649" s="99">
        <f ca="1">HLOOKUP($O649,INDIRECT(R649),C$229,FALSE)*$T$231</f>
        <v>61649000000</v>
      </c>
      <c r="D649" s="99">
        <f ca="1">C649/$T$230</f>
        <v>189193.61045526934</v>
      </c>
      <c r="E649" s="99">
        <f ca="1">HLOOKUP($O649,INDIRECT(R649),E$229,FALSE)*$T$231</f>
        <v>79911000000</v>
      </c>
      <c r="F649" s="99">
        <f ca="1">E649/$T$230</f>
        <v>245237.5643577516</v>
      </c>
      <c r="G649" s="99">
        <f ca="1">HLOOKUP($O649,INDIRECT(R649),G$229,FALSE)</f>
        <v>24577153000</v>
      </c>
      <c r="H649" s="99">
        <f ca="1">G649/$T$230</f>
        <v>75424.423928718301</v>
      </c>
      <c r="I649" s="100">
        <f ca="1">IF(B648="Dec",H649,"")</f>
        <v>75424.423928718301</v>
      </c>
      <c r="J649" s="95" t="str">
        <f ca="1">IF(AND(I649="",NOT(K649="")),D649,"")</f>
        <v/>
      </c>
      <c r="K649" s="97">
        <f ca="1">IFERROR(IF(I649="", DATEVALUE(CONCATENATE(B649,"-",A649)),K648),"")</f>
        <v>35765</v>
      </c>
      <c r="N649" s="140">
        <f ca="1">IF(K649="","",$G$181)</f>
        <v>51915.630000000005</v>
      </c>
      <c r="O649" s="139" t="str">
        <f t="shared" si="14"/>
        <v>1997(YE)&amp; Min Sto</v>
      </c>
      <c r="P649" s="139">
        <f>MATCH(A649,Storage!A:A)-1</f>
        <v>138</v>
      </c>
      <c r="Q649" s="139">
        <f>MATCH(A649+1,Storage!A:A)-2</f>
        <v>142</v>
      </c>
      <c r="R649" s="139" t="str">
        <f t="shared" si="15"/>
        <v>Storage!P142:B138</v>
      </c>
      <c r="S649" s="7"/>
      <c r="T649" s="7"/>
      <c r="U649" s="7"/>
      <c r="V649" s="7"/>
      <c r="W649" s="7"/>
      <c r="X649" s="7"/>
      <c r="Y649" s="7"/>
      <c r="Z649" s="7"/>
      <c r="AA649" s="7"/>
      <c r="AB649" s="7"/>
    </row>
    <row r="650" spans="1:28" ht="15" x14ac:dyDescent="0.25">
      <c r="A650" s="17">
        <f t="shared" si="16"/>
        <v>1997</v>
      </c>
      <c r="B650" s="14" t="str">
        <f t="shared" si="19"/>
        <v>Avg</v>
      </c>
      <c r="C650" s="99">
        <f ca="1">HLOOKUP($O650,INDIRECT(R650),C$229,FALSE)*$T$231</f>
        <v>67857000000</v>
      </c>
      <c r="D650" s="99">
        <f ca="1">C650/$T$230</f>
        <v>208245.24038773074</v>
      </c>
      <c r="E650" s="99">
        <f ca="1">HLOOKUP($O650,INDIRECT(R650),E$229,FALSE)*$T$231</f>
        <v>0</v>
      </c>
      <c r="F650" s="99">
        <f ca="1">E650/$T$230</f>
        <v>0</v>
      </c>
      <c r="G650" s="99">
        <f ca="1">HLOOKUP($O650,INDIRECT(R650),G$229,FALSE)</f>
        <v>0</v>
      </c>
      <c r="H650" s="99">
        <f ca="1">G650/$T$230</f>
        <v>0</v>
      </c>
      <c r="I650" s="95" t="str">
        <f t="shared" si="12"/>
        <v/>
      </c>
      <c r="J650" s="95" t="str">
        <f t="shared" si="18"/>
        <v/>
      </c>
      <c r="K650" s="97" t="str">
        <f t="shared" si="13"/>
        <v/>
      </c>
      <c r="N650" s="140" t="str">
        <f t="shared" si="21"/>
        <v/>
      </c>
      <c r="O650" s="139" t="str">
        <f t="shared" si="14"/>
        <v>1997Avg</v>
      </c>
      <c r="P650" s="139">
        <f>MATCH(A650,Storage!A:A)-1</f>
        <v>138</v>
      </c>
      <c r="Q650" s="139">
        <f>MATCH(A650+1,Storage!A:A)-2</f>
        <v>142</v>
      </c>
      <c r="R650" s="139" t="str">
        <f t="shared" si="15"/>
        <v>Storage!P142:B138</v>
      </c>
      <c r="S650" s="7"/>
      <c r="T650" s="7"/>
      <c r="U650" s="7"/>
      <c r="V650" s="7"/>
      <c r="W650" s="7"/>
      <c r="X650" s="7"/>
      <c r="Y650" s="7"/>
      <c r="Z650" s="7"/>
      <c r="AA650" s="7"/>
      <c r="AB650" s="7"/>
    </row>
    <row r="651" spans="1:28" ht="15" x14ac:dyDescent="0.25">
      <c r="A651" s="17">
        <f t="shared" si="16"/>
        <v>1997</v>
      </c>
      <c r="B651" s="14" t="str">
        <f t="shared" si="19"/>
        <v>Max</v>
      </c>
      <c r="C651" s="99">
        <f ca="1">HLOOKUP($O651,INDIRECT(R651),C$229,FALSE)*$T$231</f>
        <v>73836000000</v>
      </c>
      <c r="D651" s="99">
        <f ca="1">C651/$T$230</f>
        <v>226594.0959557376</v>
      </c>
      <c r="E651" s="99">
        <f ca="1">HLOOKUP($O651,INDIRECT(R651),E$229,FALSE)*$T$231</f>
        <v>0</v>
      </c>
      <c r="F651" s="99">
        <f ca="1">E651/$T$230</f>
        <v>0</v>
      </c>
      <c r="G651" s="99">
        <f ca="1">HLOOKUP($O651,INDIRECT(R651),G$229,FALSE)</f>
        <v>4013301000</v>
      </c>
      <c r="H651" s="99">
        <f ca="1">G651/$T$230</f>
        <v>12316.353972225712</v>
      </c>
      <c r="I651" s="95" t="str">
        <f t="shared" si="12"/>
        <v/>
      </c>
      <c r="J651" s="95" t="str">
        <f t="shared" si="18"/>
        <v/>
      </c>
      <c r="K651" s="97" t="str">
        <f t="shared" si="13"/>
        <v/>
      </c>
      <c r="N651" s="140" t="str">
        <f t="shared" si="21"/>
        <v/>
      </c>
      <c r="O651" s="139" t="str">
        <f t="shared" si="14"/>
        <v>1997Max</v>
      </c>
      <c r="P651" s="139">
        <f>MATCH(A651,Storage!A:A)-1</f>
        <v>138</v>
      </c>
      <c r="Q651" s="139">
        <f>MATCH(A651+1,Storage!A:A)-2</f>
        <v>142</v>
      </c>
      <c r="R651" s="139" t="str">
        <f t="shared" si="15"/>
        <v>Storage!P142:B138</v>
      </c>
      <c r="S651" s="7"/>
      <c r="T651" s="7"/>
      <c r="U651" s="7"/>
      <c r="V651" s="7"/>
      <c r="W651" s="7"/>
      <c r="X651" s="7"/>
      <c r="Y651" s="7"/>
      <c r="Z651" s="7"/>
      <c r="AA651" s="7"/>
      <c r="AB651" s="7"/>
    </row>
    <row r="652" spans="1:28" ht="15" x14ac:dyDescent="0.25">
      <c r="A652" s="17">
        <f t="shared" si="16"/>
        <v>1998</v>
      </c>
      <c r="B652" s="14" t="str">
        <f t="shared" si="19"/>
        <v>Jan</v>
      </c>
      <c r="C652" s="99">
        <f ca="1">HLOOKUP($O652,INDIRECT(R652),C$229,FALSE)*$T$231</f>
        <v>65889000000</v>
      </c>
      <c r="D652" s="99">
        <f ca="1">C652/$T$230</f>
        <v>202205.67729058448</v>
      </c>
      <c r="E652" s="99">
        <f ca="1">HLOOKUP($O652,INDIRECT(R652),E$229,FALSE)*$T$231</f>
        <v>79911000000</v>
      </c>
      <c r="F652" s="99">
        <f ca="1">E652/$T$230</f>
        <v>245237.5643577516</v>
      </c>
      <c r="G652" s="99">
        <f ca="1">HLOOKUP($O652,INDIRECT(R652),G$229,FALSE)</f>
        <v>1371334000</v>
      </c>
      <c r="H652" s="99">
        <f ca="1">G652/$T$230</f>
        <v>4208.4645428160447</v>
      </c>
      <c r="I652" s="95" t="str">
        <f t="shared" si="12"/>
        <v/>
      </c>
      <c r="J652" s="100">
        <f ca="1">IF(AND(I652="",NOT(K652="")),D652,"")</f>
        <v>202205.67729058448</v>
      </c>
      <c r="K652" s="97">
        <f t="shared" si="13"/>
        <v>35796</v>
      </c>
      <c r="N652" s="140">
        <f t="shared" si="21"/>
        <v>51915.630000000005</v>
      </c>
      <c r="O652" s="139" t="str">
        <f t="shared" si="14"/>
        <v>1998Jan</v>
      </c>
      <c r="P652" s="139">
        <f>MATCH(A652,Storage!A:A)-1</f>
        <v>143</v>
      </c>
      <c r="Q652" s="139">
        <f>MATCH(A652+1,Storage!A:A)-2</f>
        <v>147</v>
      </c>
      <c r="R652" s="139" t="str">
        <f t="shared" si="15"/>
        <v>Storage!P147:B143</v>
      </c>
      <c r="S652" s="7"/>
      <c r="T652" s="7"/>
      <c r="U652" s="7"/>
      <c r="V652" s="7"/>
      <c r="W652" s="7"/>
      <c r="X652" s="7"/>
      <c r="Y652" s="7"/>
      <c r="Z652" s="7"/>
      <c r="AA652" s="7"/>
      <c r="AB652" s="7"/>
    </row>
    <row r="653" spans="1:28" ht="15" x14ac:dyDescent="0.25">
      <c r="A653" s="17">
        <f t="shared" si="16"/>
        <v>1998</v>
      </c>
      <c r="B653" s="14" t="str">
        <f t="shared" si="19"/>
        <v>Feb</v>
      </c>
      <c r="C653" s="99">
        <f ca="1">HLOOKUP($O653,INDIRECT(R653),C$229,FALSE)*$T$231</f>
        <v>64912000000</v>
      </c>
      <c r="D653" s="99">
        <f ca="1">C653/$T$230</f>
        <v>199207.37792782436</v>
      </c>
      <c r="E653" s="99">
        <f ca="1">HLOOKUP($O653,INDIRECT(R653),E$229,FALSE)*$T$231</f>
        <v>79911000000</v>
      </c>
      <c r="F653" s="99">
        <f ca="1">E653/$T$230</f>
        <v>245237.5643577516</v>
      </c>
      <c r="G653" s="99">
        <f ca="1">HLOOKUP($O653,INDIRECT(R653),G$229,FALSE)</f>
        <v>1233211000</v>
      </c>
      <c r="H653" s="99">
        <f ca="1">G653/$T$230</f>
        <v>3784.5811212372168</v>
      </c>
      <c r="I653" s="95" t="str">
        <f t="shared" si="12"/>
        <v/>
      </c>
      <c r="J653" s="100">
        <f ca="1">IF(AND(I653="",NOT(K653="")),D653,"")</f>
        <v>199207.37792782436</v>
      </c>
      <c r="K653" s="97">
        <f t="shared" si="13"/>
        <v>35827</v>
      </c>
      <c r="N653" s="140">
        <f t="shared" si="21"/>
        <v>51915.630000000005</v>
      </c>
      <c r="O653" s="139" t="str">
        <f t="shared" si="14"/>
        <v>1998Feb</v>
      </c>
      <c r="P653" s="139">
        <f>MATCH(A653,Storage!A:A)-1</f>
        <v>143</v>
      </c>
      <c r="Q653" s="139">
        <f>MATCH(A653+1,Storage!A:A)-2</f>
        <v>147</v>
      </c>
      <c r="R653" s="139" t="str">
        <f t="shared" si="15"/>
        <v>Storage!P147:B143</v>
      </c>
      <c r="S653" s="7"/>
      <c r="T653" s="7"/>
      <c r="U653" s="7"/>
      <c r="V653" s="7"/>
      <c r="W653" s="7"/>
      <c r="X653" s="7"/>
      <c r="Y653" s="7"/>
      <c r="Z653" s="7"/>
      <c r="AA653" s="7"/>
      <c r="AB653" s="7"/>
    </row>
    <row r="654" spans="1:28" ht="15" x14ac:dyDescent="0.25">
      <c r="A654" s="17">
        <f t="shared" si="16"/>
        <v>1998</v>
      </c>
      <c r="B654" s="14" t="str">
        <f t="shared" si="19"/>
        <v>Mar</v>
      </c>
      <c r="C654" s="99">
        <f ca="1">HLOOKUP($O654,INDIRECT(R654),C$229,FALSE)*$T$231</f>
        <v>67223000000</v>
      </c>
      <c r="D654" s="99">
        <f ca="1">C654/$T$230</f>
        <v>206299.56812980861</v>
      </c>
      <c r="E654" s="99">
        <f ca="1">HLOOKUP($O654,INDIRECT(R654),E$229,FALSE)*$T$231</f>
        <v>79911000000</v>
      </c>
      <c r="F654" s="99">
        <f ca="1">E654/$T$230</f>
        <v>245237.5643577516</v>
      </c>
      <c r="G654" s="99">
        <f ca="1">HLOOKUP($O654,INDIRECT(R654),G$229,FALSE)</f>
        <v>1386634000</v>
      </c>
      <c r="H654" s="99">
        <f ca="1">G654/$T$230</f>
        <v>4255.418463235932</v>
      </c>
      <c r="I654" s="95" t="str">
        <f t="shared" si="12"/>
        <v/>
      </c>
      <c r="J654" s="100">
        <f ca="1">IF(AND(I654="",NOT(K654="")),D654,"")</f>
        <v>206299.56812980861</v>
      </c>
      <c r="K654" s="97">
        <f t="shared" si="13"/>
        <v>35855</v>
      </c>
      <c r="N654" s="140">
        <f t="shared" si="21"/>
        <v>51915.630000000005</v>
      </c>
      <c r="O654" s="139" t="str">
        <f t="shared" si="14"/>
        <v>1998Mar</v>
      </c>
      <c r="P654" s="139">
        <f>MATCH(A654,Storage!A:A)-1</f>
        <v>143</v>
      </c>
      <c r="Q654" s="139">
        <f>MATCH(A654+1,Storage!A:A)-2</f>
        <v>147</v>
      </c>
      <c r="R654" s="139" t="str">
        <f t="shared" si="15"/>
        <v>Storage!P147:B143</v>
      </c>
      <c r="S654" s="7"/>
      <c r="T654" s="7"/>
      <c r="U654" s="7"/>
      <c r="V654" s="7"/>
      <c r="W654" s="7"/>
      <c r="X654" s="7"/>
      <c r="Y654" s="7"/>
      <c r="Z654" s="7"/>
      <c r="AA654" s="7"/>
      <c r="AB654" s="7"/>
    </row>
    <row r="655" spans="1:28" ht="15" x14ac:dyDescent="0.25">
      <c r="A655" s="17">
        <f t="shared" si="16"/>
        <v>1998</v>
      </c>
      <c r="B655" s="14" t="str">
        <f t="shared" si="19"/>
        <v>Apr</v>
      </c>
      <c r="C655" s="99">
        <f ca="1">HLOOKUP($O655,INDIRECT(R655),C$229,FALSE)*$T$231</f>
        <v>66596000000</v>
      </c>
      <c r="D655" s="99">
        <f ca="1">C655/$T$230</f>
        <v>204375.37805769951</v>
      </c>
      <c r="E655" s="99">
        <f ca="1">HLOOKUP($O655,INDIRECT(R655),E$229,FALSE)*$T$231</f>
        <v>79911000000</v>
      </c>
      <c r="F655" s="99">
        <f ca="1">E655/$T$230</f>
        <v>245237.5643577516</v>
      </c>
      <c r="G655" s="99">
        <f ca="1">HLOOKUP($O655,INDIRECT(R655),G$229,FALSE)</f>
        <v>1597789000</v>
      </c>
      <c r="H655" s="99">
        <f ca="1">G655/$T$230</f>
        <v>4903.4285982856873</v>
      </c>
      <c r="I655" s="95" t="str">
        <f t="shared" si="12"/>
        <v/>
      </c>
      <c r="J655" s="100">
        <f ca="1">IF(AND(I655="",NOT(K655="")),D655,"")</f>
        <v>204375.37805769951</v>
      </c>
      <c r="K655" s="97">
        <f t="shared" si="13"/>
        <v>35886</v>
      </c>
      <c r="N655" s="140">
        <f t="shared" si="21"/>
        <v>51915.630000000005</v>
      </c>
      <c r="O655" s="139" t="str">
        <f t="shared" si="14"/>
        <v>1998Apr</v>
      </c>
      <c r="P655" s="139">
        <f>MATCH(A655,Storage!A:A)-1</f>
        <v>143</v>
      </c>
      <c r="Q655" s="139">
        <f>MATCH(A655+1,Storage!A:A)-2</f>
        <v>147</v>
      </c>
      <c r="R655" s="139" t="str">
        <f t="shared" si="15"/>
        <v>Storage!P147:B143</v>
      </c>
      <c r="S655" s="7"/>
      <c r="T655" s="7"/>
      <c r="U655" s="7"/>
      <c r="V655" s="7"/>
      <c r="W655" s="7"/>
      <c r="X655" s="7"/>
      <c r="Y655" s="7"/>
      <c r="Z655" s="7"/>
      <c r="AA655" s="7"/>
      <c r="AB655" s="7"/>
    </row>
    <row r="656" spans="1:28" ht="15" x14ac:dyDescent="0.25">
      <c r="A656" s="17">
        <f t="shared" si="16"/>
        <v>1998</v>
      </c>
      <c r="B656" s="14" t="str">
        <f t="shared" si="19"/>
        <v>May</v>
      </c>
      <c r="C656" s="99">
        <f ca="1">HLOOKUP($O656,INDIRECT(R656),C$229,FALSE)*$T$231</f>
        <v>67437000000</v>
      </c>
      <c r="D656" s="99">
        <f ca="1">C656/$T$230</f>
        <v>206956.30923894953</v>
      </c>
      <c r="E656" s="99">
        <f ca="1">HLOOKUP($O656,INDIRECT(R656),E$229,FALSE)*$T$231</f>
        <v>79911000000</v>
      </c>
      <c r="F656" s="99">
        <f ca="1">E656/$T$230</f>
        <v>245237.5643577516</v>
      </c>
      <c r="G656" s="99">
        <f ca="1">HLOOKUP($O656,INDIRECT(R656),G$229,FALSE)</f>
        <v>3426348000</v>
      </c>
      <c r="H656" s="99">
        <f ca="1">G656/$T$230</f>
        <v>10515.063485152901</v>
      </c>
      <c r="I656" s="95" t="str">
        <f t="shared" si="12"/>
        <v/>
      </c>
      <c r="J656" s="100">
        <f ca="1">IF(AND(I656="",NOT(K656="")),D656,"")</f>
        <v>206956.30923894953</v>
      </c>
      <c r="K656" s="97">
        <f t="shared" si="13"/>
        <v>35916</v>
      </c>
      <c r="N656" s="140">
        <f t="shared" si="21"/>
        <v>51915.630000000005</v>
      </c>
      <c r="O656" s="139" t="str">
        <f t="shared" si="14"/>
        <v>1998May</v>
      </c>
      <c r="P656" s="139">
        <f>MATCH(A656,Storage!A:A)-1</f>
        <v>143</v>
      </c>
      <c r="Q656" s="139">
        <f>MATCH(A656+1,Storage!A:A)-2</f>
        <v>147</v>
      </c>
      <c r="R656" s="139" t="str">
        <f t="shared" si="15"/>
        <v>Storage!P147:B143</v>
      </c>
      <c r="S656" s="7"/>
      <c r="T656" s="7"/>
      <c r="U656" s="7"/>
      <c r="V656" s="7"/>
      <c r="W656" s="7"/>
      <c r="X656" s="7"/>
      <c r="Y656" s="7"/>
      <c r="Z656" s="7"/>
      <c r="AA656" s="7"/>
      <c r="AB656" s="7"/>
    </row>
    <row r="657" spans="1:28" ht="15" x14ac:dyDescent="0.25">
      <c r="A657" s="17">
        <f t="shared" si="16"/>
        <v>1998</v>
      </c>
      <c r="B657" s="14" t="str">
        <f t="shared" si="19"/>
        <v>Jun</v>
      </c>
      <c r="C657" s="99">
        <f ca="1">HLOOKUP($O657,INDIRECT(R657),C$229,FALSE)*$T$231</f>
        <v>67648000000</v>
      </c>
      <c r="D657" s="99">
        <f ca="1">C657/$T$230</f>
        <v>207603.84369702771</v>
      </c>
      <c r="E657" s="99">
        <f ca="1">HLOOKUP($O657,INDIRECT(R657),E$229,FALSE)*$T$231</f>
        <v>79911000000</v>
      </c>
      <c r="F657" s="99">
        <f ca="1">E657/$T$230</f>
        <v>245237.5643577516</v>
      </c>
      <c r="G657" s="99">
        <f ca="1">HLOOKUP($O657,INDIRECT(R657),G$229,FALSE)</f>
        <v>3933617000</v>
      </c>
      <c r="H657" s="99">
        <f ca="1">G657/$T$230</f>
        <v>12071.81304446504</v>
      </c>
      <c r="I657" s="95" t="str">
        <f t="shared" si="12"/>
        <v/>
      </c>
      <c r="J657" s="100">
        <f ca="1">IF(AND(I657="",NOT(K657="")),D657,"")</f>
        <v>207603.84369702771</v>
      </c>
      <c r="K657" s="97">
        <f t="shared" si="13"/>
        <v>35947</v>
      </c>
      <c r="N657" s="140">
        <f t="shared" si="21"/>
        <v>51915.630000000005</v>
      </c>
      <c r="O657" s="139" t="str">
        <f t="shared" si="14"/>
        <v>1998Jun</v>
      </c>
      <c r="P657" s="139">
        <f>MATCH(A657,Storage!A:A)-1</f>
        <v>143</v>
      </c>
      <c r="Q657" s="139">
        <f>MATCH(A657+1,Storage!A:A)-2</f>
        <v>147</v>
      </c>
      <c r="R657" s="139" t="str">
        <f t="shared" si="15"/>
        <v>Storage!P147:B143</v>
      </c>
      <c r="S657" s="7"/>
      <c r="T657" s="7"/>
      <c r="U657" s="7"/>
      <c r="V657" s="7"/>
      <c r="W657" s="7"/>
      <c r="X657" s="7"/>
      <c r="Y657" s="7"/>
      <c r="Z657" s="7"/>
      <c r="AA657" s="7"/>
      <c r="AB657" s="7"/>
    </row>
    <row r="658" spans="1:28" ht="15" x14ac:dyDescent="0.25">
      <c r="A658" s="17">
        <f t="shared" si="16"/>
        <v>1998</v>
      </c>
      <c r="B658" s="14" t="str">
        <f t="shared" si="19"/>
        <v>Jul</v>
      </c>
      <c r="C658" s="99">
        <f ca="1">HLOOKUP($O658,INDIRECT(R658),C$229,FALSE)*$T$231</f>
        <v>68755000000</v>
      </c>
      <c r="D658" s="99">
        <f ca="1">C658/$T$230</f>
        <v>211001.09793917247</v>
      </c>
      <c r="E658" s="99">
        <f ca="1">HLOOKUP($O658,INDIRECT(R658),E$229,FALSE)*$T$231</f>
        <v>79911000000</v>
      </c>
      <c r="F658" s="99">
        <f ca="1">E658/$T$230</f>
        <v>245237.5643577516</v>
      </c>
      <c r="G658" s="99">
        <f ca="1">HLOOKUP($O658,INDIRECT(R658),G$229,FALSE)</f>
        <v>3477513000</v>
      </c>
      <c r="H658" s="99">
        <f ca="1">G658/$T$230</f>
        <v>10672.082919027642</v>
      </c>
      <c r="I658" s="95" t="str">
        <f t="shared" si="12"/>
        <v/>
      </c>
      <c r="J658" s="100">
        <f ca="1">IF(AND(I658="",NOT(K658="")),D658,"")</f>
        <v>211001.09793917247</v>
      </c>
      <c r="K658" s="97">
        <f t="shared" si="13"/>
        <v>35977</v>
      </c>
      <c r="N658" s="140">
        <f t="shared" si="21"/>
        <v>51915.630000000005</v>
      </c>
      <c r="O658" s="139" t="str">
        <f t="shared" si="14"/>
        <v>1998Jul</v>
      </c>
      <c r="P658" s="139">
        <f>MATCH(A658,Storage!A:A)-1</f>
        <v>143</v>
      </c>
      <c r="Q658" s="139">
        <f>MATCH(A658+1,Storage!A:A)-2</f>
        <v>147</v>
      </c>
      <c r="R658" s="139" t="str">
        <f t="shared" si="15"/>
        <v>Storage!P147:B143</v>
      </c>
      <c r="S658" s="7"/>
      <c r="T658" s="7"/>
      <c r="U658" s="7"/>
      <c r="V658" s="7"/>
      <c r="W658" s="7"/>
      <c r="X658" s="7"/>
      <c r="Y658" s="7"/>
      <c r="Z658" s="7"/>
      <c r="AA658" s="7"/>
      <c r="AB658" s="7"/>
    </row>
    <row r="659" spans="1:28" ht="15" x14ac:dyDescent="0.25">
      <c r="A659" s="17">
        <f t="shared" si="16"/>
        <v>1998</v>
      </c>
      <c r="B659" s="14" t="str">
        <f t="shared" si="19"/>
        <v>Aug</v>
      </c>
      <c r="C659" s="99">
        <f ca="1">HLOOKUP($O659,INDIRECT(R659),C$229,FALSE)*$T$231</f>
        <v>69615000000</v>
      </c>
      <c r="D659" s="99">
        <f ca="1">C659/$T$230</f>
        <v>213640.33791048639</v>
      </c>
      <c r="E659" s="99">
        <f ca="1">HLOOKUP($O659,INDIRECT(R659),E$229,FALSE)*$T$231</f>
        <v>79911000000</v>
      </c>
      <c r="F659" s="99">
        <f ca="1">E659/$T$230</f>
        <v>245237.5643577516</v>
      </c>
      <c r="G659" s="99">
        <f ca="1">HLOOKUP($O659,INDIRECT(R659),G$229,FALSE)</f>
        <v>2710921000</v>
      </c>
      <c r="H659" s="99">
        <f ca="1">G659/$T$230</f>
        <v>8319.5012352026679</v>
      </c>
      <c r="I659" s="95" t="str">
        <f t="shared" si="12"/>
        <v/>
      </c>
      <c r="J659" s="100">
        <f ca="1">IF(AND(I659="",NOT(K659="")),D659,"")</f>
        <v>213640.33791048639</v>
      </c>
      <c r="K659" s="97">
        <f t="shared" si="13"/>
        <v>36008</v>
      </c>
      <c r="N659" s="140">
        <f t="shared" si="21"/>
        <v>51915.630000000005</v>
      </c>
      <c r="O659" s="139" t="str">
        <f t="shared" si="14"/>
        <v>1998Aug</v>
      </c>
      <c r="P659" s="139">
        <f>MATCH(A659,Storage!A:A)-1</f>
        <v>143</v>
      </c>
      <c r="Q659" s="139">
        <f>MATCH(A659+1,Storage!A:A)-2</f>
        <v>147</v>
      </c>
      <c r="R659" s="139" t="str">
        <f t="shared" si="15"/>
        <v>Storage!P147:B143</v>
      </c>
      <c r="S659" s="7"/>
      <c r="T659" s="7"/>
      <c r="U659" s="7"/>
      <c r="V659" s="7"/>
      <c r="W659" s="7"/>
      <c r="X659" s="7"/>
      <c r="Y659" s="7"/>
      <c r="Z659" s="7"/>
      <c r="AA659" s="7"/>
      <c r="AB659" s="7"/>
    </row>
    <row r="660" spans="1:28" ht="15" x14ac:dyDescent="0.25">
      <c r="A660" s="17">
        <f t="shared" si="16"/>
        <v>1998</v>
      </c>
      <c r="B660" s="14" t="str">
        <f t="shared" si="19"/>
        <v>Sep</v>
      </c>
      <c r="C660" s="99">
        <f ca="1">HLOOKUP($O660,INDIRECT(R660),C$229,FALSE)*$T$231</f>
        <v>65042000000</v>
      </c>
      <c r="D660" s="99">
        <f ca="1">C660/$T$230</f>
        <v>199606.33280720902</v>
      </c>
      <c r="E660" s="99">
        <f ca="1">HLOOKUP($O660,INDIRECT(R660),E$229,FALSE)*$T$231</f>
        <v>79911000000</v>
      </c>
      <c r="F660" s="99">
        <f ca="1">E660/$T$230</f>
        <v>245237.5643577516</v>
      </c>
      <c r="G660" s="99">
        <f ca="1">HLOOKUP($O660,INDIRECT(R660),G$229,FALSE)</f>
        <v>3435907000</v>
      </c>
      <c r="H660" s="99">
        <f ca="1">G660/$T$230</f>
        <v>10544.398944322424</v>
      </c>
      <c r="I660" s="95" t="str">
        <f t="shared" si="12"/>
        <v/>
      </c>
      <c r="J660" s="100">
        <f ca="1">IF(AND(I660="",NOT(K660="")),D660,"")</f>
        <v>199606.33280720902</v>
      </c>
      <c r="K660" s="97">
        <f t="shared" si="13"/>
        <v>36039</v>
      </c>
      <c r="N660" s="140">
        <f t="shared" si="21"/>
        <v>51915.630000000005</v>
      </c>
      <c r="O660" s="139" t="str">
        <f t="shared" si="14"/>
        <v>1998Sep</v>
      </c>
      <c r="P660" s="139">
        <f>MATCH(A660,Storage!A:A)-1</f>
        <v>143</v>
      </c>
      <c r="Q660" s="139">
        <f>MATCH(A660+1,Storage!A:A)-2</f>
        <v>147</v>
      </c>
      <c r="R660" s="139" t="str">
        <f t="shared" si="15"/>
        <v>Storage!P147:B143</v>
      </c>
      <c r="S660" s="7"/>
      <c r="T660" s="7"/>
      <c r="U660" s="7"/>
      <c r="V660" s="7"/>
      <c r="W660" s="7"/>
      <c r="X660" s="7"/>
      <c r="Y660" s="7"/>
      <c r="Z660" s="7"/>
      <c r="AA660" s="7"/>
      <c r="AB660" s="7"/>
    </row>
    <row r="661" spans="1:28" ht="15" x14ac:dyDescent="0.25">
      <c r="A661" s="17">
        <f t="shared" si="16"/>
        <v>1998</v>
      </c>
      <c r="B661" s="14" t="str">
        <f t="shared" si="19"/>
        <v>Oct</v>
      </c>
      <c r="C661" s="99">
        <f ca="1">HLOOKUP($O661,INDIRECT(R661),C$229,FALSE)*$T$231</f>
        <v>63633000000</v>
      </c>
      <c r="D661" s="99">
        <f ca="1">C661/$T$230</f>
        <v>195282.27569141681</v>
      </c>
      <c r="E661" s="99">
        <f ca="1">HLOOKUP($O661,INDIRECT(R661),E$229,FALSE)*$T$231</f>
        <v>79911000000</v>
      </c>
      <c r="F661" s="99">
        <f ca="1">E661/$T$230</f>
        <v>245237.5643577516</v>
      </c>
      <c r="G661" s="99">
        <f ca="1">HLOOKUP($O661,INDIRECT(R661),G$229,FALSE)</f>
        <v>2247583000</v>
      </c>
      <c r="H661" s="99">
        <f ca="1">G661/$T$230</f>
        <v>6897.5708051693564</v>
      </c>
      <c r="I661" s="95" t="str">
        <f t="shared" si="12"/>
        <v/>
      </c>
      <c r="J661" s="100">
        <f ca="1">IF(AND(I661="",NOT(K661="")),D661,"")</f>
        <v>195282.27569141681</v>
      </c>
      <c r="K661" s="97">
        <f t="shared" si="13"/>
        <v>36069</v>
      </c>
      <c r="N661" s="140">
        <f t="shared" si="21"/>
        <v>51915.630000000005</v>
      </c>
      <c r="O661" s="139" t="str">
        <f t="shared" si="14"/>
        <v>1998Oct</v>
      </c>
      <c r="P661" s="139">
        <f>MATCH(A661,Storage!A:A)-1</f>
        <v>143</v>
      </c>
      <c r="Q661" s="139">
        <f>MATCH(A661+1,Storage!A:A)-2</f>
        <v>147</v>
      </c>
      <c r="R661" s="139" t="str">
        <f t="shared" si="15"/>
        <v>Storage!P147:B143</v>
      </c>
      <c r="S661" s="7"/>
      <c r="T661" s="7"/>
      <c r="U661" s="7"/>
      <c r="V661" s="7"/>
      <c r="W661" s="7"/>
      <c r="X661" s="7"/>
      <c r="Y661" s="7"/>
      <c r="Z661" s="7"/>
      <c r="AA661" s="7"/>
      <c r="AB661" s="7"/>
    </row>
    <row r="662" spans="1:28" ht="15" x14ac:dyDescent="0.25">
      <c r="A662" s="17">
        <f t="shared" si="16"/>
        <v>1998</v>
      </c>
      <c r="B662" s="14" t="str">
        <f t="shared" si="19"/>
        <v>Nov</v>
      </c>
      <c r="C662" s="99">
        <f ca="1">HLOOKUP($O662,INDIRECT(R662),C$229,FALSE)*$T$231</f>
        <v>64033000000</v>
      </c>
      <c r="D662" s="99">
        <f ca="1">C662/$T$230</f>
        <v>196509.82916644652</v>
      </c>
      <c r="E662" s="99">
        <f ca="1">HLOOKUP($O662,INDIRECT(R662),E$229,FALSE)*$T$231</f>
        <v>79911000000</v>
      </c>
      <c r="F662" s="99">
        <f ca="1">E662/$T$230</f>
        <v>245237.5643577516</v>
      </c>
      <c r="G662" s="99">
        <f ca="1">HLOOKUP($O662,INDIRECT(R662),G$229,FALSE)</f>
        <v>1472159000</v>
      </c>
      <c r="H662" s="99">
        <f ca="1">G662/$T$230</f>
        <v>4517.8847406157256</v>
      </c>
      <c r="I662" s="95" t="str">
        <f t="shared" si="12"/>
        <v/>
      </c>
      <c r="J662" s="100">
        <f ca="1">IF(AND(I662="",NOT(K662="")),D662,"")</f>
        <v>196509.82916644652</v>
      </c>
      <c r="K662" s="97">
        <f t="shared" si="13"/>
        <v>36100</v>
      </c>
      <c r="N662" s="140">
        <f t="shared" si="21"/>
        <v>51915.630000000005</v>
      </c>
      <c r="O662" s="139" t="str">
        <f t="shared" si="14"/>
        <v>1998Nov</v>
      </c>
      <c r="P662" s="139">
        <f>MATCH(A662,Storage!A:A)-1</f>
        <v>143</v>
      </c>
      <c r="Q662" s="139">
        <f>MATCH(A662+1,Storage!A:A)-2</f>
        <v>147</v>
      </c>
      <c r="R662" s="139" t="str">
        <f t="shared" si="15"/>
        <v>Storage!P147:B143</v>
      </c>
      <c r="S662" s="7"/>
      <c r="T662" s="7"/>
      <c r="U662" s="7"/>
      <c r="V662" s="7"/>
      <c r="W662" s="7"/>
      <c r="X662" s="7"/>
      <c r="Y662" s="7"/>
      <c r="Z662" s="7"/>
      <c r="AA662" s="7"/>
      <c r="AB662" s="7"/>
    </row>
    <row r="663" spans="1:28" ht="15" x14ac:dyDescent="0.25">
      <c r="A663" s="17">
        <f t="shared" si="16"/>
        <v>1998</v>
      </c>
      <c r="B663" s="14" t="str">
        <f t="shared" si="19"/>
        <v>Dec</v>
      </c>
      <c r="C663" s="99">
        <f ca="1">HLOOKUP($O663,INDIRECT(R663),C$229,FALSE)*$T$231</f>
        <v>62620000000</v>
      </c>
      <c r="D663" s="99">
        <f ca="1">C663/$T$230</f>
        <v>192173.49651590403</v>
      </c>
      <c r="E663" s="99">
        <f ca="1">HLOOKUP($O663,INDIRECT(R663),E$229,FALSE)*$T$231</f>
        <v>79911000000</v>
      </c>
      <c r="F663" s="99">
        <f ca="1">E663/$T$230</f>
        <v>245237.5643577516</v>
      </c>
      <c r="G663" s="99">
        <f ca="1">HLOOKUP($O663,INDIRECT(R663),G$229,FALSE)</f>
        <v>1462558000</v>
      </c>
      <c r="H663" s="99">
        <f ca="1">G663/$T$230</f>
        <v>4488.4203883313248</v>
      </c>
      <c r="I663" s="95" t="str">
        <f t="shared" si="12"/>
        <v/>
      </c>
      <c r="J663" s="100">
        <f ca="1">IF(AND(I663="",NOT(K663="")),D663,"")</f>
        <v>192173.49651590403</v>
      </c>
      <c r="K663" s="97">
        <f t="shared" si="13"/>
        <v>36130</v>
      </c>
      <c r="N663" s="140">
        <f t="shared" si="21"/>
        <v>51915.630000000005</v>
      </c>
      <c r="O663" s="139" t="str">
        <f t="shared" si="14"/>
        <v>1998Dec</v>
      </c>
      <c r="P663" s="139">
        <f>MATCH(A663,Storage!A:A)-1</f>
        <v>143</v>
      </c>
      <c r="Q663" s="139">
        <f>MATCH(A663+1,Storage!A:A)-2</f>
        <v>147</v>
      </c>
      <c r="R663" s="139" t="str">
        <f t="shared" si="15"/>
        <v>Storage!P147:B143</v>
      </c>
      <c r="S663" s="7"/>
      <c r="T663" s="7"/>
      <c r="U663" s="7"/>
      <c r="V663" s="7"/>
      <c r="W663" s="7"/>
      <c r="X663" s="7"/>
      <c r="Y663" s="7"/>
      <c r="Z663" s="7"/>
      <c r="AA663" s="7"/>
      <c r="AB663" s="7"/>
    </row>
    <row r="664" spans="1:28" ht="15" x14ac:dyDescent="0.25">
      <c r="A664" s="17">
        <f t="shared" si="16"/>
        <v>1998</v>
      </c>
      <c r="B664" s="14" t="str">
        <f t="shared" si="19"/>
        <v>(YE)&amp; Min Sto</v>
      </c>
      <c r="C664" s="99">
        <f ca="1">HLOOKUP($O664,INDIRECT(R664),C$229,FALSE)*$T$231</f>
        <v>62620000000</v>
      </c>
      <c r="D664" s="99">
        <f ca="1">C664/$T$230</f>
        <v>192173.49651590403</v>
      </c>
      <c r="E664" s="99">
        <f ca="1">HLOOKUP($O664,INDIRECT(R664),E$229,FALSE)*$T$231</f>
        <v>79911000000</v>
      </c>
      <c r="F664" s="99">
        <f ca="1">E664/$T$230</f>
        <v>245237.5643577516</v>
      </c>
      <c r="G664" s="99">
        <f ca="1">HLOOKUP($O664,INDIRECT(R664),G$229,FALSE)</f>
        <v>27755574000</v>
      </c>
      <c r="H664" s="99">
        <f ca="1">G664/$T$230</f>
        <v>85178.628287861968</v>
      </c>
      <c r="I664" s="100">
        <f ca="1">IF(B663="Dec",H664,"")</f>
        <v>85178.628287861968</v>
      </c>
      <c r="J664" s="95" t="str">
        <f ca="1">IF(AND(I664="",NOT(K664="")),D664,"")</f>
        <v/>
      </c>
      <c r="K664" s="97">
        <f ca="1">IFERROR(IF(I664="", DATEVALUE(CONCATENATE(B664,"-",A664)),K663),"")</f>
        <v>36130</v>
      </c>
      <c r="N664" s="140">
        <f ca="1">IF(K664="","",$G$181)</f>
        <v>51915.630000000005</v>
      </c>
      <c r="O664" s="139" t="str">
        <f t="shared" si="14"/>
        <v>1998(YE)&amp; Min Sto</v>
      </c>
      <c r="P664" s="139">
        <f>MATCH(A664,Storage!A:A)-1</f>
        <v>143</v>
      </c>
      <c r="Q664" s="139">
        <f>MATCH(A664+1,Storage!A:A)-2</f>
        <v>147</v>
      </c>
      <c r="R664" s="139" t="str">
        <f t="shared" si="15"/>
        <v>Storage!P147:B143</v>
      </c>
      <c r="S664" s="7"/>
      <c r="T664" s="7"/>
      <c r="U664" s="7"/>
      <c r="V664" s="7"/>
      <c r="W664" s="7"/>
      <c r="X664" s="7"/>
      <c r="Y664" s="7"/>
      <c r="Z664" s="7"/>
      <c r="AA664" s="7"/>
      <c r="AB664" s="7"/>
    </row>
    <row r="665" spans="1:28" ht="15" x14ac:dyDescent="0.25">
      <c r="A665" s="17">
        <f t="shared" si="16"/>
        <v>1998</v>
      </c>
      <c r="B665" s="14" t="str">
        <f t="shared" si="19"/>
        <v>Avg</v>
      </c>
      <c r="C665" s="99">
        <f ca="1">HLOOKUP($O665,INDIRECT(R665),C$229,FALSE)*$T$231</f>
        <v>66117000000</v>
      </c>
      <c r="D665" s="99">
        <f ca="1">C665/$T$230</f>
        <v>202905.38277135143</v>
      </c>
      <c r="E665" s="99">
        <f ca="1">HLOOKUP($O665,INDIRECT(R665),E$229,FALSE)*$T$231</f>
        <v>0</v>
      </c>
      <c r="F665" s="99">
        <f ca="1">E665/$T$230</f>
        <v>0</v>
      </c>
      <c r="G665" s="99">
        <f ca="1">HLOOKUP($O665,INDIRECT(R665),G$229,FALSE)</f>
        <v>0</v>
      </c>
      <c r="H665" s="99">
        <f ca="1">G665/$T$230</f>
        <v>0</v>
      </c>
      <c r="I665" s="95" t="str">
        <f t="shared" si="12"/>
        <v/>
      </c>
      <c r="J665" s="95" t="str">
        <f t="shared" si="18"/>
        <v/>
      </c>
      <c r="K665" s="97" t="str">
        <f t="shared" si="13"/>
        <v/>
      </c>
      <c r="N665" s="140" t="str">
        <f t="shared" si="21"/>
        <v/>
      </c>
      <c r="O665" s="139" t="str">
        <f t="shared" si="14"/>
        <v>1998Avg</v>
      </c>
      <c r="P665" s="139">
        <f>MATCH(A665,Storage!A:A)-1</f>
        <v>143</v>
      </c>
      <c r="Q665" s="139">
        <f>MATCH(A665+1,Storage!A:A)-2</f>
        <v>147</v>
      </c>
      <c r="R665" s="139" t="str">
        <f t="shared" si="15"/>
        <v>Storage!P147:B143</v>
      </c>
      <c r="S665" s="7"/>
      <c r="T665" s="7"/>
      <c r="U665" s="7"/>
      <c r="V665" s="7"/>
      <c r="W665" s="7"/>
      <c r="X665" s="7"/>
      <c r="Y665" s="7"/>
      <c r="Z665" s="7"/>
      <c r="AA665" s="7"/>
      <c r="AB665" s="7"/>
    </row>
    <row r="666" spans="1:28" ht="15" x14ac:dyDescent="0.25">
      <c r="A666" s="17">
        <f t="shared" si="16"/>
        <v>1998</v>
      </c>
      <c r="B666" s="14" t="str">
        <f t="shared" si="19"/>
        <v>Max</v>
      </c>
      <c r="C666" s="99">
        <f ca="1">HLOOKUP($O666,INDIRECT(R666),C$229,FALSE)*$T$231</f>
        <v>69615000000</v>
      </c>
      <c r="D666" s="99">
        <f ca="1">C666/$T$230</f>
        <v>213640.33791048639</v>
      </c>
      <c r="E666" s="99">
        <f ca="1">HLOOKUP($O666,INDIRECT(R666),E$229,FALSE)*$T$231</f>
        <v>0</v>
      </c>
      <c r="F666" s="99">
        <f ca="1">E666/$T$230</f>
        <v>0</v>
      </c>
      <c r="G666" s="99">
        <f ca="1">HLOOKUP($O666,INDIRECT(R666),G$229,FALSE)</f>
        <v>3933617000</v>
      </c>
      <c r="H666" s="99">
        <f ca="1">G666/$T$230</f>
        <v>12071.81304446504</v>
      </c>
      <c r="I666" s="95" t="str">
        <f t="shared" si="12"/>
        <v/>
      </c>
      <c r="J666" s="95" t="str">
        <f t="shared" si="18"/>
        <v/>
      </c>
      <c r="K666" s="97" t="str">
        <f t="shared" si="13"/>
        <v/>
      </c>
      <c r="N666" s="140" t="str">
        <f t="shared" si="21"/>
        <v/>
      </c>
      <c r="O666" s="139" t="str">
        <f t="shared" si="14"/>
        <v>1998Max</v>
      </c>
      <c r="P666" s="139">
        <f>MATCH(A666,Storage!A:A)-1</f>
        <v>143</v>
      </c>
      <c r="Q666" s="139">
        <f>MATCH(A666+1,Storage!A:A)-2</f>
        <v>147</v>
      </c>
      <c r="R666" s="139" t="str">
        <f t="shared" si="15"/>
        <v>Storage!P147:B143</v>
      </c>
      <c r="S666" s="7"/>
      <c r="T666" s="7"/>
      <c r="U666" s="7"/>
      <c r="V666" s="7"/>
      <c r="W666" s="7"/>
      <c r="X666" s="7"/>
      <c r="Y666" s="7"/>
      <c r="Z666" s="7"/>
      <c r="AA666" s="7"/>
      <c r="AB666" s="7"/>
    </row>
    <row r="667" spans="1:28" ht="15" x14ac:dyDescent="0.25">
      <c r="A667" s="17">
        <f t="shared" si="16"/>
        <v>1999</v>
      </c>
      <c r="B667" s="14" t="str">
        <f t="shared" si="19"/>
        <v>Jan</v>
      </c>
      <c r="C667" s="99">
        <f ca="1">HLOOKUP($O667,INDIRECT(R667),C$229,FALSE)*$T$231</f>
        <v>61240000000</v>
      </c>
      <c r="D667" s="99">
        <f ca="1">C667/$T$230</f>
        <v>187938.43702705146</v>
      </c>
      <c r="E667" s="99">
        <f ca="1">HLOOKUP($O667,INDIRECT(R667),E$229,FALSE)*$T$231</f>
        <v>79911000000</v>
      </c>
      <c r="F667" s="99">
        <f ca="1">E667/$T$230</f>
        <v>245237.5643577516</v>
      </c>
      <c r="G667" s="99">
        <f ca="1">HLOOKUP($O667,INDIRECT(R667),G$229,FALSE)</f>
        <v>1447926000</v>
      </c>
      <c r="H667" s="99">
        <f ca="1">G667/$T$230</f>
        <v>4443.5164822147372</v>
      </c>
      <c r="I667" s="95" t="str">
        <f t="shared" si="12"/>
        <v/>
      </c>
      <c r="J667" s="100">
        <f ca="1">IF(AND(I667="",NOT(K667="")),D667,"")</f>
        <v>187938.43702705146</v>
      </c>
      <c r="K667" s="97">
        <f t="shared" si="13"/>
        <v>36161</v>
      </c>
      <c r="N667" s="140">
        <f t="shared" si="21"/>
        <v>51915.630000000005</v>
      </c>
      <c r="O667" s="139" t="str">
        <f t="shared" si="14"/>
        <v>1999Jan</v>
      </c>
      <c r="P667" s="139">
        <f>MATCH(A667,Storage!A:A)-1</f>
        <v>148</v>
      </c>
      <c r="Q667" s="139">
        <f>MATCH(A667+1,Storage!A:A)-2</f>
        <v>152</v>
      </c>
      <c r="R667" s="139" t="str">
        <f t="shared" si="15"/>
        <v>Storage!P152:B148</v>
      </c>
      <c r="S667" s="7"/>
      <c r="T667" s="7"/>
      <c r="U667" s="7"/>
      <c r="V667" s="7"/>
      <c r="W667" s="7"/>
      <c r="X667" s="7"/>
      <c r="Y667" s="7"/>
      <c r="Z667" s="7"/>
      <c r="AA667" s="7"/>
      <c r="AB667" s="7"/>
    </row>
    <row r="668" spans="1:28" ht="15" x14ac:dyDescent="0.25">
      <c r="A668" s="17">
        <f t="shared" si="16"/>
        <v>1999</v>
      </c>
      <c r="B668" s="14" t="str">
        <f t="shared" si="19"/>
        <v>Feb</v>
      </c>
      <c r="C668" s="99">
        <f ca="1">HLOOKUP($O668,INDIRECT(R668),C$229,FALSE)*$T$231</f>
        <v>60048000000</v>
      </c>
      <c r="D668" s="99">
        <f ca="1">C668/$T$230</f>
        <v>184280.32767146287</v>
      </c>
      <c r="E668" s="99">
        <f ca="1">HLOOKUP($O668,INDIRECT(R668),E$229,FALSE)*$T$231</f>
        <v>79911000000</v>
      </c>
      <c r="F668" s="99">
        <f ca="1">E668/$T$230</f>
        <v>245237.5643577516</v>
      </c>
      <c r="G668" s="99">
        <f ca="1">HLOOKUP($O668,INDIRECT(R668),G$229,FALSE)</f>
        <v>1432801000</v>
      </c>
      <c r="H668" s="99">
        <f ca="1">G668/$T$230</f>
        <v>4397.0996164401759</v>
      </c>
      <c r="I668" s="95" t="str">
        <f t="shared" si="12"/>
        <v/>
      </c>
      <c r="J668" s="100">
        <f ca="1">IF(AND(I668="",NOT(K668="")),D668,"")</f>
        <v>184280.32767146287</v>
      </c>
      <c r="K668" s="97">
        <f t="shared" si="13"/>
        <v>36192</v>
      </c>
      <c r="N668" s="140">
        <f t="shared" si="21"/>
        <v>51915.630000000005</v>
      </c>
      <c r="O668" s="139" t="str">
        <f t="shared" si="14"/>
        <v>1999Feb</v>
      </c>
      <c r="P668" s="139">
        <f>MATCH(A668,Storage!A:A)-1</f>
        <v>148</v>
      </c>
      <c r="Q668" s="139">
        <f>MATCH(A668+1,Storage!A:A)-2</f>
        <v>152</v>
      </c>
      <c r="R668" s="139" t="str">
        <f t="shared" si="15"/>
        <v>Storage!P152:B148</v>
      </c>
      <c r="S668" s="7"/>
      <c r="T668" s="7"/>
      <c r="U668" s="7"/>
      <c r="V668" s="7"/>
      <c r="W668" s="7"/>
      <c r="X668" s="7"/>
      <c r="Y668" s="7"/>
      <c r="Z668" s="7"/>
      <c r="AA668" s="7"/>
      <c r="AB668" s="7"/>
    </row>
    <row r="669" spans="1:28" ht="15" x14ac:dyDescent="0.25">
      <c r="A669" s="17">
        <f t="shared" si="16"/>
        <v>1999</v>
      </c>
      <c r="B669" s="14" t="str">
        <f t="shared" si="19"/>
        <v>Mar</v>
      </c>
      <c r="C669" s="99">
        <f ca="1">HLOOKUP($O669,INDIRECT(R669),C$229,FALSE)*$T$231</f>
        <v>60255000000</v>
      </c>
      <c r="D669" s="99">
        <f ca="1">C669/$T$230</f>
        <v>184915.58659479074</v>
      </c>
      <c r="E669" s="99">
        <f ca="1">HLOOKUP($O669,INDIRECT(R669),E$229,FALSE)*$T$231</f>
        <v>79911000000</v>
      </c>
      <c r="F669" s="99">
        <f ca="1">E669/$T$230</f>
        <v>245237.5643577516</v>
      </c>
      <c r="G669" s="99">
        <f ca="1">HLOOKUP($O669,INDIRECT(R669),G$229,FALSE)</f>
        <v>1779715000</v>
      </c>
      <c r="H669" s="99">
        <f ca="1">G669/$T$230</f>
        <v>5461.7383320313338</v>
      </c>
      <c r="I669" s="95" t="str">
        <f t="shared" si="12"/>
        <v/>
      </c>
      <c r="J669" s="100">
        <f ca="1">IF(AND(I669="",NOT(K669="")),D669,"")</f>
        <v>184915.58659479074</v>
      </c>
      <c r="K669" s="97">
        <f t="shared" si="13"/>
        <v>36220</v>
      </c>
      <c r="N669" s="140">
        <f t="shared" si="21"/>
        <v>51915.630000000005</v>
      </c>
      <c r="O669" s="139" t="str">
        <f t="shared" si="14"/>
        <v>1999Mar</v>
      </c>
      <c r="P669" s="139">
        <f>MATCH(A669,Storage!A:A)-1</f>
        <v>148</v>
      </c>
      <c r="Q669" s="139">
        <f>MATCH(A669+1,Storage!A:A)-2</f>
        <v>152</v>
      </c>
      <c r="R669" s="139" t="str">
        <f t="shared" si="15"/>
        <v>Storage!P152:B148</v>
      </c>
      <c r="S669" s="7"/>
      <c r="T669" s="7"/>
      <c r="U669" s="7"/>
      <c r="V669" s="7"/>
      <c r="W669" s="7"/>
      <c r="X669" s="7"/>
      <c r="Y669" s="7"/>
      <c r="Z669" s="7"/>
      <c r="AA669" s="7"/>
      <c r="AB669" s="7"/>
    </row>
    <row r="670" spans="1:28" ht="15" x14ac:dyDescent="0.25">
      <c r="A670" s="17">
        <f t="shared" si="16"/>
        <v>1999</v>
      </c>
      <c r="B670" s="14" t="str">
        <f t="shared" si="19"/>
        <v>Apr</v>
      </c>
      <c r="C670" s="99">
        <f ca="1">HLOOKUP($O670,INDIRECT(R670),C$229,FALSE)*$T$231</f>
        <v>59296000000</v>
      </c>
      <c r="D670" s="99">
        <f ca="1">C670/$T$230</f>
        <v>181972.52713840696</v>
      </c>
      <c r="E670" s="99">
        <f ca="1">HLOOKUP($O670,INDIRECT(R670),E$229,FALSE)*$T$231</f>
        <v>79911000000</v>
      </c>
      <c r="F670" s="99">
        <f ca="1">E670/$T$230</f>
        <v>245237.5643577516</v>
      </c>
      <c r="G670" s="99">
        <f ca="1">HLOOKUP($O670,INDIRECT(R670),G$229,FALSE)</f>
        <v>1689227000</v>
      </c>
      <c r="H670" s="99">
        <f ca="1">G670/$T$230</f>
        <v>5184.0411849101083</v>
      </c>
      <c r="I670" s="95" t="str">
        <f t="shared" si="12"/>
        <v/>
      </c>
      <c r="J670" s="100">
        <f ca="1">IF(AND(I670="",NOT(K670="")),D670,"")</f>
        <v>181972.52713840696</v>
      </c>
      <c r="K670" s="97">
        <f t="shared" si="13"/>
        <v>36251</v>
      </c>
      <c r="N670" s="140">
        <f t="shared" si="21"/>
        <v>51915.630000000005</v>
      </c>
      <c r="O670" s="139" t="str">
        <f t="shared" si="14"/>
        <v>1999Apr</v>
      </c>
      <c r="P670" s="139">
        <f>MATCH(A670,Storage!A:A)-1</f>
        <v>148</v>
      </c>
      <c r="Q670" s="139">
        <f>MATCH(A670+1,Storage!A:A)-2</f>
        <v>152</v>
      </c>
      <c r="R670" s="139" t="str">
        <f t="shared" si="15"/>
        <v>Storage!P152:B148</v>
      </c>
      <c r="S670" s="7"/>
      <c r="T670" s="7"/>
      <c r="U670" s="7"/>
      <c r="V670" s="7"/>
      <c r="W670" s="7"/>
      <c r="X670" s="7"/>
      <c r="Y670" s="7"/>
      <c r="Z670" s="7"/>
      <c r="AA670" s="7"/>
      <c r="AB670" s="7"/>
    </row>
    <row r="671" spans="1:28" ht="15" x14ac:dyDescent="0.25">
      <c r="A671" s="17">
        <f t="shared" si="16"/>
        <v>1999</v>
      </c>
      <c r="B671" s="14" t="str">
        <f t="shared" si="19"/>
        <v>May</v>
      </c>
      <c r="C671" s="99">
        <f ca="1">HLOOKUP($O671,INDIRECT(R671),C$229,FALSE)*$T$231</f>
        <v>62559000000</v>
      </c>
      <c r="D671" s="99">
        <f ca="1">C671/$T$230</f>
        <v>191986.29461096198</v>
      </c>
      <c r="E671" s="99">
        <f ca="1">HLOOKUP($O671,INDIRECT(R671),E$229,FALSE)*$T$231</f>
        <v>79911000000</v>
      </c>
      <c r="F671" s="99">
        <f ca="1">E671/$T$230</f>
        <v>245237.5643577516</v>
      </c>
      <c r="G671" s="99">
        <f ca="1">HLOOKUP($O671,INDIRECT(R671),G$229,FALSE)</f>
        <v>2538551000</v>
      </c>
      <c r="H671" s="99">
        <f ca="1">G671/$T$230</f>
        <v>7790.5177539754814</v>
      </c>
      <c r="I671" s="95" t="str">
        <f t="shared" si="12"/>
        <v/>
      </c>
      <c r="J671" s="100">
        <f ca="1">IF(AND(I671="",NOT(K671="")),D671,"")</f>
        <v>191986.29461096198</v>
      </c>
      <c r="K671" s="97">
        <f t="shared" si="13"/>
        <v>36281</v>
      </c>
      <c r="N671" s="140">
        <f t="shared" si="21"/>
        <v>51915.630000000005</v>
      </c>
      <c r="O671" s="139" t="str">
        <f t="shared" si="14"/>
        <v>1999May</v>
      </c>
      <c r="P671" s="139">
        <f>MATCH(A671,Storage!A:A)-1</f>
        <v>148</v>
      </c>
      <c r="Q671" s="139">
        <f>MATCH(A671+1,Storage!A:A)-2</f>
        <v>152</v>
      </c>
      <c r="R671" s="139" t="str">
        <f t="shared" si="15"/>
        <v>Storage!P152:B148</v>
      </c>
      <c r="S671" s="7"/>
      <c r="T671" s="7"/>
      <c r="U671" s="7"/>
      <c r="V671" s="7"/>
      <c r="W671" s="7"/>
      <c r="X671" s="7"/>
      <c r="Y671" s="7"/>
      <c r="Z671" s="7"/>
      <c r="AA671" s="7"/>
      <c r="AB671" s="7"/>
    </row>
    <row r="672" spans="1:28" ht="15" x14ac:dyDescent="0.25">
      <c r="A672" s="17">
        <f t="shared" si="16"/>
        <v>1999</v>
      </c>
      <c r="B672" s="14" t="str">
        <f t="shared" si="19"/>
        <v>Jun</v>
      </c>
      <c r="C672" s="99">
        <f ca="1">HLOOKUP($O672,INDIRECT(R672),C$229,FALSE)*$T$231</f>
        <v>66680000000</v>
      </c>
      <c r="D672" s="99">
        <f ca="1">C672/$T$230</f>
        <v>204633.16428745576</v>
      </c>
      <c r="E672" s="99">
        <f ca="1">HLOOKUP($O672,INDIRECT(R672),E$229,FALSE)*$T$231</f>
        <v>79911000000</v>
      </c>
      <c r="F672" s="99">
        <f ca="1">E672/$T$230</f>
        <v>245237.5643577516</v>
      </c>
      <c r="G672" s="99">
        <f ca="1">HLOOKUP($O672,INDIRECT(R672),G$229,FALSE)</f>
        <v>3182871000</v>
      </c>
      <c r="H672" s="99">
        <f ca="1">G672/$T$230</f>
        <v>9767.8608915533678</v>
      </c>
      <c r="I672" s="95" t="str">
        <f t="shared" si="12"/>
        <v/>
      </c>
      <c r="J672" s="100">
        <f ca="1">IF(AND(I672="",NOT(K672="")),D672,"")</f>
        <v>204633.16428745576</v>
      </c>
      <c r="K672" s="97">
        <f t="shared" si="13"/>
        <v>36312</v>
      </c>
      <c r="N672" s="140">
        <f t="shared" si="21"/>
        <v>51915.630000000005</v>
      </c>
      <c r="O672" s="139" t="str">
        <f t="shared" si="14"/>
        <v>1999Jun</v>
      </c>
      <c r="P672" s="139">
        <f>MATCH(A672,Storage!A:A)-1</f>
        <v>148</v>
      </c>
      <c r="Q672" s="139">
        <f>MATCH(A672+1,Storage!A:A)-2</f>
        <v>152</v>
      </c>
      <c r="R672" s="139" t="str">
        <f t="shared" si="15"/>
        <v>Storage!P152:B148</v>
      </c>
      <c r="S672" s="7"/>
      <c r="T672" s="7"/>
      <c r="U672" s="7"/>
      <c r="V672" s="7"/>
      <c r="W672" s="7"/>
      <c r="X672" s="7"/>
      <c r="Y672" s="7"/>
      <c r="Z672" s="7"/>
      <c r="AA672" s="7"/>
      <c r="AB672" s="7"/>
    </row>
    <row r="673" spans="1:28" ht="15" x14ac:dyDescent="0.25">
      <c r="A673" s="17">
        <f t="shared" si="16"/>
        <v>1999</v>
      </c>
      <c r="B673" s="14" t="str">
        <f t="shared" si="19"/>
        <v>Jul</v>
      </c>
      <c r="C673" s="99">
        <f ca="1">HLOOKUP($O673,INDIRECT(R673),C$229,FALSE)*$T$231</f>
        <v>66896000000</v>
      </c>
      <c r="D673" s="99">
        <f ca="1">C673/$T$230</f>
        <v>205296.0431639718</v>
      </c>
      <c r="E673" s="99">
        <f ca="1">HLOOKUP($O673,INDIRECT(R673),E$229,FALSE)*$T$231</f>
        <v>79911000000</v>
      </c>
      <c r="F673" s="99">
        <f ca="1">E673/$T$230</f>
        <v>245237.5643577516</v>
      </c>
      <c r="G673" s="99">
        <f ca="1">HLOOKUP($O673,INDIRECT(R673),G$229,FALSE)</f>
        <v>3875383000</v>
      </c>
      <c r="H673" s="99">
        <f ca="1">G673/$T$230</f>
        <v>11893.099671802836</v>
      </c>
      <c r="I673" s="95" t="str">
        <f t="shared" si="12"/>
        <v/>
      </c>
      <c r="J673" s="100">
        <f ca="1">IF(AND(I673="",NOT(K673="")),D673,"")</f>
        <v>205296.0431639718</v>
      </c>
      <c r="K673" s="97">
        <f t="shared" si="13"/>
        <v>36342</v>
      </c>
      <c r="N673" s="140">
        <f t="shared" si="21"/>
        <v>51915.630000000005</v>
      </c>
      <c r="O673" s="139" t="str">
        <f t="shared" si="14"/>
        <v>1999Jul</v>
      </c>
      <c r="P673" s="139">
        <f>MATCH(A673,Storage!A:A)-1</f>
        <v>148</v>
      </c>
      <c r="Q673" s="139">
        <f>MATCH(A673+1,Storage!A:A)-2</f>
        <v>152</v>
      </c>
      <c r="R673" s="139" t="str">
        <f t="shared" si="15"/>
        <v>Storage!P152:B148</v>
      </c>
      <c r="S673" s="7"/>
      <c r="T673" s="7"/>
      <c r="U673" s="7"/>
      <c r="V673" s="7"/>
      <c r="W673" s="7"/>
      <c r="X673" s="7"/>
      <c r="Y673" s="7"/>
      <c r="Z673" s="7"/>
      <c r="AA673" s="7"/>
      <c r="AB673" s="7"/>
    </row>
    <row r="674" spans="1:28" ht="15" x14ac:dyDescent="0.25">
      <c r="A674" s="17">
        <f t="shared" si="16"/>
        <v>1999</v>
      </c>
      <c r="B674" s="14" t="str">
        <f t="shared" si="19"/>
        <v>Aug</v>
      </c>
      <c r="C674" s="99">
        <f ca="1">HLOOKUP($O674,INDIRECT(R674),C$229,FALSE)*$T$231</f>
        <v>67796000000</v>
      </c>
      <c r="D674" s="99">
        <f ca="1">C674/$T$230</f>
        <v>208058.03848278872</v>
      </c>
      <c r="E674" s="99">
        <f ca="1">HLOOKUP($O674,INDIRECT(R674),E$229,FALSE)*$T$231</f>
        <v>79911000000</v>
      </c>
      <c r="F674" s="99">
        <f ca="1">E674/$T$230</f>
        <v>245237.5643577516</v>
      </c>
      <c r="G674" s="99">
        <f ca="1">HLOOKUP($O674,INDIRECT(R674),G$229,FALSE)</f>
        <v>2895741000</v>
      </c>
      <c r="H674" s="99">
        <f ca="1">G674/$T$230</f>
        <v>8886.6923183401541</v>
      </c>
      <c r="I674" s="95" t="str">
        <f t="shared" si="12"/>
        <v/>
      </c>
      <c r="J674" s="100">
        <f ca="1">IF(AND(I674="",NOT(K674="")),D674,"")</f>
        <v>208058.03848278872</v>
      </c>
      <c r="K674" s="97">
        <f t="shared" si="13"/>
        <v>36373</v>
      </c>
      <c r="N674" s="140">
        <f t="shared" si="21"/>
        <v>51915.630000000005</v>
      </c>
      <c r="O674" s="139" t="str">
        <f t="shared" si="14"/>
        <v>1999Aug</v>
      </c>
      <c r="P674" s="139">
        <f>MATCH(A674,Storage!A:A)-1</f>
        <v>148</v>
      </c>
      <c r="Q674" s="139">
        <f>MATCH(A674+1,Storage!A:A)-2</f>
        <v>152</v>
      </c>
      <c r="R674" s="139" t="str">
        <f t="shared" si="15"/>
        <v>Storage!P152:B148</v>
      </c>
      <c r="S674" s="7"/>
      <c r="T674" s="7"/>
      <c r="U674" s="7"/>
      <c r="V674" s="7"/>
      <c r="W674" s="7"/>
      <c r="X674" s="7"/>
      <c r="Y674" s="7"/>
      <c r="Z674" s="7"/>
      <c r="AA674" s="7"/>
      <c r="AB674" s="7"/>
    </row>
    <row r="675" spans="1:28" ht="15" x14ac:dyDescent="0.25">
      <c r="A675" s="17">
        <f t="shared" si="16"/>
        <v>1999</v>
      </c>
      <c r="B675" s="14" t="str">
        <f t="shared" si="19"/>
        <v>Sep</v>
      </c>
      <c r="C675" s="99">
        <f ca="1">HLOOKUP($O675,INDIRECT(R675),C$229,FALSE)*$T$231</f>
        <v>64425000000</v>
      </c>
      <c r="D675" s="99">
        <f ca="1">C675/$T$230</f>
        <v>197712.83157197566</v>
      </c>
      <c r="E675" s="99">
        <f ca="1">HLOOKUP($O675,INDIRECT(R675),E$229,FALSE)*$T$231</f>
        <v>79911000000</v>
      </c>
      <c r="F675" s="99">
        <f ca="1">E675/$T$230</f>
        <v>245237.5643577516</v>
      </c>
      <c r="G675" s="99">
        <f ca="1">HLOOKUP($O675,INDIRECT(R675),G$229,FALSE)</f>
        <v>3025764000</v>
      </c>
      <c r="H675" s="99">
        <f ca="1">G675/$T$230</f>
        <v>9285.717782049629</v>
      </c>
      <c r="I675" s="95" t="str">
        <f t="shared" si="12"/>
        <v/>
      </c>
      <c r="J675" s="100">
        <f ca="1">IF(AND(I675="",NOT(K675="")),D675,"")</f>
        <v>197712.83157197566</v>
      </c>
      <c r="K675" s="97">
        <f t="shared" si="13"/>
        <v>36404</v>
      </c>
      <c r="N675" s="140">
        <f t="shared" si="21"/>
        <v>51915.630000000005</v>
      </c>
      <c r="O675" s="139" t="str">
        <f t="shared" si="14"/>
        <v>1999Sep</v>
      </c>
      <c r="P675" s="139">
        <f>MATCH(A675,Storage!A:A)-1</f>
        <v>148</v>
      </c>
      <c r="Q675" s="139">
        <f>MATCH(A675+1,Storage!A:A)-2</f>
        <v>152</v>
      </c>
      <c r="R675" s="139" t="str">
        <f t="shared" si="15"/>
        <v>Storage!P152:B148</v>
      </c>
      <c r="S675" s="7"/>
      <c r="T675" s="7"/>
      <c r="U675" s="7"/>
      <c r="V675" s="7"/>
      <c r="W675" s="7"/>
      <c r="X675" s="7"/>
      <c r="Y675" s="7"/>
      <c r="Z675" s="7"/>
      <c r="AA675" s="7"/>
      <c r="AB675" s="7"/>
    </row>
    <row r="676" spans="1:28" ht="15" x14ac:dyDescent="0.25">
      <c r="A676" s="17">
        <f t="shared" si="16"/>
        <v>1999</v>
      </c>
      <c r="B676" s="14" t="str">
        <f t="shared" si="19"/>
        <v>Oct</v>
      </c>
      <c r="C676" s="99">
        <f ca="1">HLOOKUP($O676,INDIRECT(R676),C$229,FALSE)*$T$231</f>
        <v>62896000000</v>
      </c>
      <c r="D676" s="99">
        <f ca="1">C676/$T$230</f>
        <v>193020.50841367454</v>
      </c>
      <c r="E676" s="99">
        <f ca="1">HLOOKUP($O676,INDIRECT(R676),E$229,FALSE)*$T$231</f>
        <v>79911000000</v>
      </c>
      <c r="F676" s="99">
        <f ca="1">E676/$T$230</f>
        <v>245237.5643577516</v>
      </c>
      <c r="G676" s="99">
        <f ca="1">HLOOKUP($O676,INDIRECT(R676),G$229,FALSE)</f>
        <v>2113351000</v>
      </c>
      <c r="H676" s="99">
        <f ca="1">G676/$T$230</f>
        <v>6485.6284100188805</v>
      </c>
      <c r="I676" s="95" t="str">
        <f t="shared" si="12"/>
        <v/>
      </c>
      <c r="J676" s="100">
        <f ca="1">IF(AND(I676="",NOT(K676="")),D676,"")</f>
        <v>193020.50841367454</v>
      </c>
      <c r="K676" s="97">
        <f t="shared" si="13"/>
        <v>36434</v>
      </c>
      <c r="N676" s="140">
        <f t="shared" si="21"/>
        <v>51915.630000000005</v>
      </c>
      <c r="O676" s="139" t="str">
        <f t="shared" si="14"/>
        <v>1999Oct</v>
      </c>
      <c r="P676" s="139">
        <f>MATCH(A676,Storage!A:A)-1</f>
        <v>148</v>
      </c>
      <c r="Q676" s="139">
        <f>MATCH(A676+1,Storage!A:A)-2</f>
        <v>152</v>
      </c>
      <c r="R676" s="139" t="str">
        <f t="shared" si="15"/>
        <v>Storage!P152:B148</v>
      </c>
      <c r="S676" s="7"/>
      <c r="T676" s="7"/>
      <c r="U676" s="7"/>
      <c r="V676" s="7"/>
      <c r="W676" s="7"/>
      <c r="X676" s="7"/>
      <c r="Y676" s="7"/>
      <c r="Z676" s="7"/>
      <c r="AA676" s="7"/>
      <c r="AB676" s="7"/>
    </row>
    <row r="677" spans="1:28" ht="15" x14ac:dyDescent="0.25">
      <c r="A677" s="17">
        <f t="shared" si="16"/>
        <v>1999</v>
      </c>
      <c r="B677" s="14" t="str">
        <f t="shared" si="19"/>
        <v>Nov</v>
      </c>
      <c r="C677" s="99">
        <f ca="1">HLOOKUP($O677,INDIRECT(R677),C$229,FALSE)*$T$231</f>
        <v>61237000000</v>
      </c>
      <c r="D677" s="99">
        <f ca="1">C677/$T$230</f>
        <v>187929.23037598873</v>
      </c>
      <c r="E677" s="99">
        <f ca="1">HLOOKUP($O677,INDIRECT(R677),E$229,FALSE)*$T$231</f>
        <v>79911000000</v>
      </c>
      <c r="F677" s="99">
        <f ca="1">E677/$T$230</f>
        <v>245237.5643577516</v>
      </c>
      <c r="G677" s="99">
        <f ca="1">HLOOKUP($O677,INDIRECT(R677),G$229,FALSE)</f>
        <v>1740169000</v>
      </c>
      <c r="H677" s="99">
        <f ca="1">G677/$T$230</f>
        <v>5340.3762577225198</v>
      </c>
      <c r="I677" s="95" t="str">
        <f t="shared" si="12"/>
        <v/>
      </c>
      <c r="J677" s="100">
        <f ca="1">IF(AND(I677="",NOT(K677="")),D677,"")</f>
        <v>187929.23037598873</v>
      </c>
      <c r="K677" s="97">
        <f t="shared" si="13"/>
        <v>36465</v>
      </c>
      <c r="N677" s="140">
        <f t="shared" si="21"/>
        <v>51915.630000000005</v>
      </c>
      <c r="O677" s="139" t="str">
        <f t="shared" si="14"/>
        <v>1999Nov</v>
      </c>
      <c r="P677" s="139">
        <f>MATCH(A677,Storage!A:A)-1</f>
        <v>148</v>
      </c>
      <c r="Q677" s="139">
        <f>MATCH(A677+1,Storage!A:A)-2</f>
        <v>152</v>
      </c>
      <c r="R677" s="139" t="str">
        <f t="shared" si="15"/>
        <v>Storage!P152:B148</v>
      </c>
      <c r="S677" s="7"/>
      <c r="T677" s="7"/>
      <c r="U677" s="7"/>
      <c r="V677" s="7"/>
      <c r="W677" s="7"/>
      <c r="X677" s="7"/>
      <c r="Y677" s="7"/>
      <c r="Z677" s="7"/>
      <c r="AA677" s="7"/>
      <c r="AB677" s="7"/>
    </row>
    <row r="678" spans="1:28" ht="15" x14ac:dyDescent="0.25">
      <c r="A678" s="17">
        <f t="shared" si="16"/>
        <v>1999</v>
      </c>
      <c r="B678" s="14" t="str">
        <f t="shared" si="19"/>
        <v>Dec</v>
      </c>
      <c r="C678" s="99">
        <f ca="1">HLOOKUP($O678,INDIRECT(R678),C$229,FALSE)*$T$231</f>
        <v>60366000000</v>
      </c>
      <c r="D678" s="99">
        <f ca="1">C678/$T$230</f>
        <v>185256.23268411148</v>
      </c>
      <c r="E678" s="99">
        <f ca="1">HLOOKUP($O678,INDIRECT(R678),E$229,FALSE)*$T$231</f>
        <v>79911000000</v>
      </c>
      <c r="F678" s="99">
        <f ca="1">E678/$T$230</f>
        <v>245237.5643577516</v>
      </c>
      <c r="G678" s="99">
        <f ca="1">HLOOKUP($O678,INDIRECT(R678),G$229,FALSE)</f>
        <v>1417919000</v>
      </c>
      <c r="H678" s="99">
        <f ca="1">G678/$T$230</f>
        <v>4351.4284894016946</v>
      </c>
      <c r="I678" s="95" t="str">
        <f t="shared" si="12"/>
        <v/>
      </c>
      <c r="J678" s="100">
        <f ca="1">IF(AND(I678="",NOT(K678="")),D678,"")</f>
        <v>185256.23268411148</v>
      </c>
      <c r="K678" s="97">
        <f t="shared" si="13"/>
        <v>36495</v>
      </c>
      <c r="N678" s="140">
        <f t="shared" si="21"/>
        <v>51915.630000000005</v>
      </c>
      <c r="O678" s="139" t="str">
        <f t="shared" si="14"/>
        <v>1999Dec</v>
      </c>
      <c r="P678" s="139">
        <f>MATCH(A678,Storage!A:A)-1</f>
        <v>148</v>
      </c>
      <c r="Q678" s="139">
        <f>MATCH(A678+1,Storage!A:A)-2</f>
        <v>152</v>
      </c>
      <c r="R678" s="139" t="str">
        <f t="shared" si="15"/>
        <v>Storage!P152:B148</v>
      </c>
      <c r="S678" s="7"/>
      <c r="T678" s="7"/>
      <c r="U678" s="7"/>
      <c r="V678" s="7"/>
      <c r="W678" s="7"/>
      <c r="X678" s="7"/>
      <c r="Y678" s="7"/>
      <c r="Z678" s="7"/>
      <c r="AA678" s="7"/>
      <c r="AB678" s="7"/>
    </row>
    <row r="679" spans="1:28" ht="15" x14ac:dyDescent="0.25">
      <c r="A679" s="17">
        <f t="shared" si="16"/>
        <v>1999</v>
      </c>
      <c r="B679" s="14" t="str">
        <f t="shared" si="19"/>
        <v>(YE)&amp; Min Sto</v>
      </c>
      <c r="C679" s="99">
        <f ca="1">HLOOKUP($O679,INDIRECT(R679),C$229,FALSE)*$T$231</f>
        <v>59296000000</v>
      </c>
      <c r="D679" s="99">
        <f ca="1">C679/$T$230</f>
        <v>181972.52713840696</v>
      </c>
      <c r="E679" s="99">
        <f ca="1">HLOOKUP($O679,INDIRECT(R679),E$229,FALSE)*$T$231</f>
        <v>79911000000</v>
      </c>
      <c r="F679" s="99">
        <f ca="1">E679/$T$230</f>
        <v>245237.5643577516</v>
      </c>
      <c r="G679" s="99">
        <f ca="1">HLOOKUP($O679,INDIRECT(R679),G$229,FALSE)</f>
        <v>27139418000</v>
      </c>
      <c r="H679" s="99">
        <f ca="1">G679/$T$230</f>
        <v>83287.717190460913</v>
      </c>
      <c r="I679" s="100">
        <f ca="1">IF(B678="Dec",H679,"")</f>
        <v>83287.717190460913</v>
      </c>
      <c r="J679" s="95" t="str">
        <f ca="1">IF(AND(I679="",NOT(K679="")),D679,"")</f>
        <v/>
      </c>
      <c r="K679" s="97">
        <f ca="1">IFERROR(IF(I679="", DATEVALUE(CONCATENATE(B679,"-",A679)),K678),"")</f>
        <v>36495</v>
      </c>
      <c r="N679" s="140">
        <f ca="1">IF(K679="","",$G$181)</f>
        <v>51915.630000000005</v>
      </c>
      <c r="O679" s="139" t="str">
        <f t="shared" si="14"/>
        <v>1999(YE)&amp; Min Sto</v>
      </c>
      <c r="P679" s="139">
        <f>MATCH(A679,Storage!A:A)-1</f>
        <v>148</v>
      </c>
      <c r="Q679" s="139">
        <f>MATCH(A679+1,Storage!A:A)-2</f>
        <v>152</v>
      </c>
      <c r="R679" s="139" t="str">
        <f t="shared" si="15"/>
        <v>Storage!P152:B148</v>
      </c>
      <c r="S679" s="7"/>
      <c r="T679" s="7"/>
      <c r="U679" s="7"/>
      <c r="V679" s="7"/>
      <c r="W679" s="7"/>
      <c r="X679" s="7"/>
      <c r="Y679" s="7"/>
      <c r="Z679" s="7"/>
      <c r="AA679" s="7"/>
      <c r="AB679" s="7"/>
    </row>
    <row r="680" spans="1:28" ht="15" x14ac:dyDescent="0.25">
      <c r="A680" s="17">
        <f t="shared" si="16"/>
        <v>1999</v>
      </c>
      <c r="B680" s="14" t="str">
        <f t="shared" si="19"/>
        <v>Avg</v>
      </c>
      <c r="C680" s="99">
        <f ca="1">HLOOKUP($O680,INDIRECT(R680),C$229,FALSE)*$T$231</f>
        <v>62808000000</v>
      </c>
      <c r="D680" s="99">
        <f ca="1">C680/$T$230</f>
        <v>192750.44664916798</v>
      </c>
      <c r="E680" s="99">
        <f ca="1">HLOOKUP($O680,INDIRECT(R680),E$229,FALSE)*$T$231</f>
        <v>0</v>
      </c>
      <c r="F680" s="99">
        <f ca="1">E680/$T$230</f>
        <v>0</v>
      </c>
      <c r="G680" s="99">
        <f ca="1">HLOOKUP($O680,INDIRECT(R680),G$229,FALSE)</f>
        <v>0</v>
      </c>
      <c r="H680" s="99">
        <f ca="1">G680/$T$230</f>
        <v>0</v>
      </c>
      <c r="I680" s="95" t="str">
        <f t="shared" si="12"/>
        <v/>
      </c>
      <c r="J680" s="95" t="str">
        <f t="shared" si="18"/>
        <v/>
      </c>
      <c r="K680" s="97" t="str">
        <f t="shared" si="13"/>
        <v/>
      </c>
      <c r="N680" s="140" t="str">
        <f t="shared" si="21"/>
        <v/>
      </c>
      <c r="O680" s="139" t="str">
        <f t="shared" si="14"/>
        <v>1999Avg</v>
      </c>
      <c r="P680" s="139">
        <f>MATCH(A680,Storage!A:A)-1</f>
        <v>148</v>
      </c>
      <c r="Q680" s="139">
        <f>MATCH(A680+1,Storage!A:A)-2</f>
        <v>152</v>
      </c>
      <c r="R680" s="139" t="str">
        <f t="shared" si="15"/>
        <v>Storage!P152:B148</v>
      </c>
      <c r="S680" s="7"/>
      <c r="T680" s="7"/>
      <c r="U680" s="7"/>
      <c r="V680" s="7"/>
      <c r="W680" s="7"/>
      <c r="X680" s="7"/>
      <c r="Y680" s="7"/>
      <c r="Z680" s="7"/>
      <c r="AA680" s="7"/>
      <c r="AB680" s="7"/>
    </row>
    <row r="681" spans="1:28" ht="15" x14ac:dyDescent="0.25">
      <c r="A681" s="17">
        <f t="shared" si="16"/>
        <v>1999</v>
      </c>
      <c r="B681" s="14" t="str">
        <f t="shared" si="19"/>
        <v>Max</v>
      </c>
      <c r="C681" s="99">
        <f ca="1">HLOOKUP($O681,INDIRECT(R681),C$229,FALSE)*$T$231</f>
        <v>67796000000</v>
      </c>
      <c r="D681" s="99">
        <f ca="1">C681/$T$230</f>
        <v>208058.03848278872</v>
      </c>
      <c r="E681" s="99">
        <f ca="1">HLOOKUP($O681,INDIRECT(R681),E$229,FALSE)*$T$231</f>
        <v>0</v>
      </c>
      <c r="F681" s="99">
        <f ca="1">E681/$T$230</f>
        <v>0</v>
      </c>
      <c r="G681" s="99">
        <f ca="1">HLOOKUP($O681,INDIRECT(R681),G$229,FALSE)</f>
        <v>3875383000</v>
      </c>
      <c r="H681" s="99">
        <f ca="1">G681/$T$230</f>
        <v>11893.099671802836</v>
      </c>
      <c r="I681" s="95" t="str">
        <f t="shared" si="12"/>
        <v/>
      </c>
      <c r="J681" s="95" t="str">
        <f t="shared" si="18"/>
        <v/>
      </c>
      <c r="K681" s="97" t="str">
        <f t="shared" si="13"/>
        <v/>
      </c>
      <c r="N681" s="140" t="str">
        <f t="shared" ref="N681:N744" si="22">IF(K681="","",$G$181)</f>
        <v/>
      </c>
      <c r="O681" s="139" t="str">
        <f t="shared" si="14"/>
        <v>1999Max</v>
      </c>
      <c r="P681" s="139">
        <f>MATCH(A681,Storage!A:A)-1</f>
        <v>148</v>
      </c>
      <c r="Q681" s="139">
        <f>MATCH(A681+1,Storage!A:A)-2</f>
        <v>152</v>
      </c>
      <c r="R681" s="139" t="str">
        <f t="shared" si="15"/>
        <v>Storage!P152:B148</v>
      </c>
      <c r="S681" s="7"/>
      <c r="T681" s="7"/>
      <c r="U681" s="7"/>
      <c r="V681" s="7"/>
      <c r="W681" s="7"/>
      <c r="X681" s="7"/>
      <c r="Y681" s="7"/>
      <c r="Z681" s="7"/>
      <c r="AA681" s="7"/>
      <c r="AB681" s="7"/>
    </row>
    <row r="682" spans="1:28" ht="15" x14ac:dyDescent="0.25">
      <c r="A682" s="17">
        <f t="shared" si="16"/>
        <v>2000</v>
      </c>
      <c r="B682" s="14" t="str">
        <f t="shared" si="19"/>
        <v>Jan</v>
      </c>
      <c r="C682" s="99">
        <f ca="1">HLOOKUP($O682,INDIRECT(R682),C$229,FALSE)*$T$231</f>
        <v>60659000000</v>
      </c>
      <c r="D682" s="99">
        <f ca="1">C682/$T$230</f>
        <v>186155.41560457076</v>
      </c>
      <c r="E682" s="99">
        <f ca="1">HLOOKUP($O682,INDIRECT(R682),E$229,FALSE)*$T$231</f>
        <v>79911000000</v>
      </c>
      <c r="F682" s="99">
        <f ca="1">E682/$T$230</f>
        <v>245237.5643577516</v>
      </c>
      <c r="G682" s="99">
        <f ca="1">HLOOKUP($O682,INDIRECT(R682),G$229,FALSE)</f>
        <v>1434467000</v>
      </c>
      <c r="H682" s="99">
        <f ca="1">G682/$T$230</f>
        <v>4402.2123766636741</v>
      </c>
      <c r="I682" s="95" t="str">
        <f t="shared" si="12"/>
        <v/>
      </c>
      <c r="J682" s="100">
        <f ca="1">IF(AND(I682="",NOT(K682="")),D682,"")</f>
        <v>186155.41560457076</v>
      </c>
      <c r="K682" s="97">
        <f t="shared" si="13"/>
        <v>36526</v>
      </c>
      <c r="N682" s="140">
        <f t="shared" si="22"/>
        <v>51915.630000000005</v>
      </c>
      <c r="O682" s="139" t="str">
        <f t="shared" si="14"/>
        <v>2000Jan</v>
      </c>
      <c r="P682" s="139">
        <f>MATCH(A682,Storage!A:A)-1</f>
        <v>153</v>
      </c>
      <c r="Q682" s="139">
        <f>MATCH(A682+1,Storage!A:A)-2</f>
        <v>157</v>
      </c>
      <c r="R682" s="139" t="str">
        <f t="shared" si="15"/>
        <v>Storage!P157:B153</v>
      </c>
      <c r="S682" s="7"/>
      <c r="T682" s="7"/>
      <c r="U682" s="7"/>
      <c r="V682" s="7"/>
      <c r="W682" s="7"/>
      <c r="X682" s="7"/>
      <c r="Y682" s="7"/>
      <c r="Z682" s="7"/>
      <c r="AA682" s="7"/>
      <c r="AB682" s="7"/>
    </row>
    <row r="683" spans="1:28" ht="15" x14ac:dyDescent="0.25">
      <c r="A683" s="17">
        <f t="shared" si="16"/>
        <v>2000</v>
      </c>
      <c r="B683" s="14" t="str">
        <f t="shared" si="19"/>
        <v>Feb</v>
      </c>
      <c r="C683" s="99">
        <f ca="1">HLOOKUP($O683,INDIRECT(R683),C$229,FALSE)*$T$231</f>
        <v>60454000000</v>
      </c>
      <c r="D683" s="99">
        <f ca="1">C683/$T$230</f>
        <v>185526.29444861805</v>
      </c>
      <c r="E683" s="99">
        <f ca="1">HLOOKUP($O683,INDIRECT(R683),E$229,FALSE)*$T$231</f>
        <v>79911000000</v>
      </c>
      <c r="F683" s="99">
        <f ca="1">E683/$T$230</f>
        <v>245237.5643577516</v>
      </c>
      <c r="G683" s="99">
        <f ca="1">HLOOKUP($O683,INDIRECT(R683),G$229,FALSE)</f>
        <v>1358970000</v>
      </c>
      <c r="H683" s="99">
        <f ca="1">G683/$T$230</f>
        <v>4170.5208649028755</v>
      </c>
      <c r="I683" s="95" t="str">
        <f t="shared" si="12"/>
        <v/>
      </c>
      <c r="J683" s="100">
        <f ca="1">IF(AND(I683="",NOT(K683="")),D683,"")</f>
        <v>185526.29444861805</v>
      </c>
      <c r="K683" s="97">
        <f t="shared" si="13"/>
        <v>36557</v>
      </c>
      <c r="N683" s="140">
        <f t="shared" si="22"/>
        <v>51915.630000000005</v>
      </c>
      <c r="O683" s="139" t="str">
        <f t="shared" si="14"/>
        <v>2000Feb</v>
      </c>
      <c r="P683" s="139">
        <f>MATCH(A683,Storage!A:A)-1</f>
        <v>153</v>
      </c>
      <c r="Q683" s="139">
        <f>MATCH(A683+1,Storage!A:A)-2</f>
        <v>157</v>
      </c>
      <c r="R683" s="139" t="str">
        <f t="shared" si="15"/>
        <v>Storage!P157:B153</v>
      </c>
      <c r="S683" s="7"/>
      <c r="T683" s="7"/>
      <c r="U683" s="7"/>
      <c r="V683" s="7"/>
      <c r="W683" s="7"/>
      <c r="X683" s="7"/>
      <c r="Y683" s="7"/>
      <c r="Z683" s="7"/>
      <c r="AA683" s="7"/>
      <c r="AB683" s="7"/>
    </row>
    <row r="684" spans="1:28" ht="15" x14ac:dyDescent="0.25">
      <c r="A684" s="17">
        <f t="shared" si="16"/>
        <v>2000</v>
      </c>
      <c r="B684" s="14" t="str">
        <f t="shared" si="19"/>
        <v>Mar</v>
      </c>
      <c r="C684" s="99">
        <f ca="1">HLOOKUP($O684,INDIRECT(R684),C$229,FALSE)*$T$231</f>
        <v>62356000000</v>
      </c>
      <c r="D684" s="99">
        <f ca="1">C684/$T$230</f>
        <v>191363.31122238439</v>
      </c>
      <c r="E684" s="99">
        <f ca="1">HLOOKUP($O684,INDIRECT(R684),E$229,FALSE)*$T$231</f>
        <v>79911000000</v>
      </c>
      <c r="F684" s="99">
        <f ca="1">E684/$T$230</f>
        <v>245237.5643577516</v>
      </c>
      <c r="G684" s="99">
        <f ca="1">HLOOKUP($O684,INDIRECT(R684),G$229,FALSE)</f>
        <v>1454711000</v>
      </c>
      <c r="H684" s="99">
        <f ca="1">G684/$T$230</f>
        <v>4464.3388580349292</v>
      </c>
      <c r="I684" s="95" t="str">
        <f t="shared" si="12"/>
        <v/>
      </c>
      <c r="J684" s="100">
        <f ca="1">IF(AND(I684="",NOT(K684="")),D684,"")</f>
        <v>191363.31122238439</v>
      </c>
      <c r="K684" s="97">
        <f t="shared" si="13"/>
        <v>36586</v>
      </c>
      <c r="N684" s="140">
        <f t="shared" si="22"/>
        <v>51915.630000000005</v>
      </c>
      <c r="O684" s="139" t="str">
        <f t="shared" si="14"/>
        <v>2000Mar</v>
      </c>
      <c r="P684" s="139">
        <f>MATCH(A684,Storage!A:A)-1</f>
        <v>153</v>
      </c>
      <c r="Q684" s="139">
        <f>MATCH(A684+1,Storage!A:A)-2</f>
        <v>157</v>
      </c>
      <c r="R684" s="139" t="str">
        <f t="shared" si="15"/>
        <v>Storage!P157:B153</v>
      </c>
      <c r="S684" s="7"/>
      <c r="T684" s="7"/>
      <c r="U684" s="7"/>
      <c r="V684" s="7"/>
      <c r="W684" s="7"/>
      <c r="X684" s="7"/>
      <c r="Y684" s="7"/>
      <c r="Z684" s="7"/>
      <c r="AA684" s="7"/>
      <c r="AB684" s="7"/>
    </row>
    <row r="685" spans="1:28" ht="15" x14ac:dyDescent="0.25">
      <c r="A685" s="17">
        <f t="shared" si="16"/>
        <v>2000</v>
      </c>
      <c r="B685" s="14" t="str">
        <f t="shared" si="19"/>
        <v>Apr</v>
      </c>
      <c r="C685" s="99">
        <f ca="1">HLOOKUP($O685,INDIRECT(R685),C$229,FALSE)*$T$231</f>
        <v>60296000000</v>
      </c>
      <c r="D685" s="99">
        <f ca="1">C685/$T$230</f>
        <v>185041.41082598129</v>
      </c>
      <c r="E685" s="99">
        <f ca="1">HLOOKUP($O685,INDIRECT(R685),E$229,FALSE)*$T$231</f>
        <v>79911000000</v>
      </c>
      <c r="F685" s="99">
        <f ca="1">E685/$T$230</f>
        <v>245237.5643577516</v>
      </c>
      <c r="G685" s="99">
        <f ca="1">HLOOKUP($O685,INDIRECT(R685),G$229,FALSE)</f>
        <v>2202066000</v>
      </c>
      <c r="H685" s="99">
        <f ca="1">G685/$T$230</f>
        <v>6757.8844263620358</v>
      </c>
      <c r="I685" s="95" t="str">
        <f t="shared" si="12"/>
        <v/>
      </c>
      <c r="J685" s="100">
        <f ca="1">IF(AND(I685="",NOT(K685="")),D685,"")</f>
        <v>185041.41082598129</v>
      </c>
      <c r="K685" s="97">
        <f t="shared" si="13"/>
        <v>36617</v>
      </c>
      <c r="N685" s="140">
        <f t="shared" si="22"/>
        <v>51915.630000000005</v>
      </c>
      <c r="O685" s="139" t="str">
        <f t="shared" si="14"/>
        <v>2000Apr</v>
      </c>
      <c r="P685" s="139">
        <f>MATCH(A685,Storage!A:A)-1</f>
        <v>153</v>
      </c>
      <c r="Q685" s="139">
        <f>MATCH(A685+1,Storage!A:A)-2</f>
        <v>157</v>
      </c>
      <c r="R685" s="139" t="str">
        <f t="shared" si="15"/>
        <v>Storage!P157:B153</v>
      </c>
      <c r="S685" s="7"/>
      <c r="T685" s="7"/>
      <c r="U685" s="7"/>
      <c r="V685" s="7"/>
      <c r="W685" s="7"/>
      <c r="X685" s="7"/>
      <c r="Y685" s="7"/>
      <c r="Z685" s="7"/>
      <c r="AA685" s="7"/>
      <c r="AB685" s="7"/>
    </row>
    <row r="686" spans="1:28" ht="15" x14ac:dyDescent="0.25">
      <c r="A686" s="17">
        <f t="shared" si="16"/>
        <v>2000</v>
      </c>
      <c r="B686" s="14" t="str">
        <f t="shared" si="19"/>
        <v>May</v>
      </c>
      <c r="C686" s="99">
        <f ca="1">HLOOKUP($O686,INDIRECT(R686),C$229,FALSE)*$T$231</f>
        <v>64778000000</v>
      </c>
      <c r="D686" s="99">
        <f ca="1">C686/$T$230</f>
        <v>198796.14751368942</v>
      </c>
      <c r="E686" s="99">
        <f ca="1">HLOOKUP($O686,INDIRECT(R686),E$229,FALSE)*$T$231</f>
        <v>79911000000</v>
      </c>
      <c r="F686" s="99">
        <f ca="1">E686/$T$230</f>
        <v>245237.5643577516</v>
      </c>
      <c r="G686" s="99">
        <f ca="1">HLOOKUP($O686,INDIRECT(R686),G$229,FALSE)</f>
        <v>3657623000</v>
      </c>
      <c r="H686" s="99">
        <f ca="1">G686/$T$230</f>
        <v>11224.819559996653</v>
      </c>
      <c r="I686" s="95" t="str">
        <f t="shared" si="12"/>
        <v/>
      </c>
      <c r="J686" s="100">
        <f ca="1">IF(AND(I686="",NOT(K686="")),D686,"")</f>
        <v>198796.14751368942</v>
      </c>
      <c r="K686" s="97">
        <f t="shared" si="13"/>
        <v>36647</v>
      </c>
      <c r="N686" s="140">
        <f t="shared" si="22"/>
        <v>51915.630000000005</v>
      </c>
      <c r="O686" s="139" t="str">
        <f t="shared" si="14"/>
        <v>2000May</v>
      </c>
      <c r="P686" s="139">
        <f>MATCH(A686,Storage!A:A)-1</f>
        <v>153</v>
      </c>
      <c r="Q686" s="139">
        <f>MATCH(A686+1,Storage!A:A)-2</f>
        <v>157</v>
      </c>
      <c r="R686" s="139" t="str">
        <f t="shared" si="15"/>
        <v>Storage!P157:B153</v>
      </c>
      <c r="S686" s="7"/>
      <c r="T686" s="7"/>
      <c r="U686" s="7"/>
      <c r="V686" s="7"/>
      <c r="W686" s="7"/>
      <c r="X686" s="7"/>
      <c r="Y686" s="7"/>
      <c r="Z686" s="7"/>
      <c r="AA686" s="7"/>
      <c r="AB686" s="7"/>
    </row>
    <row r="687" spans="1:28" ht="15" x14ac:dyDescent="0.25">
      <c r="A687" s="17">
        <f t="shared" si="16"/>
        <v>2000</v>
      </c>
      <c r="B687" s="14" t="str">
        <f t="shared" si="19"/>
        <v>Jun</v>
      </c>
      <c r="C687" s="99">
        <f ca="1">HLOOKUP($O687,INDIRECT(R687),C$229,FALSE)*$T$231</f>
        <v>69322000000</v>
      </c>
      <c r="D687" s="99">
        <f ca="1">C687/$T$230</f>
        <v>212741.15499002711</v>
      </c>
      <c r="E687" s="99">
        <f ca="1">HLOOKUP($O687,INDIRECT(R687),E$229,FALSE)*$T$231</f>
        <v>79911000000</v>
      </c>
      <c r="F687" s="99">
        <f ca="1">E687/$T$230</f>
        <v>245237.5643577516</v>
      </c>
      <c r="G687" s="99">
        <f ca="1">HLOOKUP($O687,INDIRECT(R687),G$229,FALSE)</f>
        <v>4056183000</v>
      </c>
      <c r="H687" s="99">
        <f ca="1">G687/$T$230</f>
        <v>12447.953842516274</v>
      </c>
      <c r="I687" s="95" t="str">
        <f t="shared" si="12"/>
        <v/>
      </c>
      <c r="J687" s="100">
        <f ca="1">IF(AND(I687="",NOT(K687="")),D687,"")</f>
        <v>212741.15499002711</v>
      </c>
      <c r="K687" s="97">
        <f t="shared" si="13"/>
        <v>36678</v>
      </c>
      <c r="N687" s="140">
        <f t="shared" si="22"/>
        <v>51915.630000000005</v>
      </c>
      <c r="O687" s="139" t="str">
        <f t="shared" si="14"/>
        <v>2000Jun</v>
      </c>
      <c r="P687" s="139">
        <f>MATCH(A687,Storage!A:A)-1</f>
        <v>153</v>
      </c>
      <c r="Q687" s="139">
        <f>MATCH(A687+1,Storage!A:A)-2</f>
        <v>157</v>
      </c>
      <c r="R687" s="139" t="str">
        <f t="shared" si="15"/>
        <v>Storage!P157:B153</v>
      </c>
      <c r="S687" s="7"/>
      <c r="T687" s="7"/>
      <c r="U687" s="7"/>
      <c r="V687" s="7"/>
      <c r="W687" s="7"/>
      <c r="X687" s="7"/>
      <c r="Y687" s="7"/>
      <c r="Z687" s="7"/>
      <c r="AA687" s="7"/>
      <c r="AB687" s="7"/>
    </row>
    <row r="688" spans="1:28" ht="15" x14ac:dyDescent="0.25">
      <c r="A688" s="17">
        <f t="shared" si="16"/>
        <v>2000</v>
      </c>
      <c r="B688" s="14" t="str">
        <f t="shared" si="19"/>
        <v>Jul</v>
      </c>
      <c r="C688" s="99">
        <f ca="1">HLOOKUP($O688,INDIRECT(R688),C$229,FALSE)*$T$231</f>
        <v>66207000000</v>
      </c>
      <c r="D688" s="99">
        <f ca="1">C688/$T$230</f>
        <v>203181.5823032331</v>
      </c>
      <c r="E688" s="99">
        <f ca="1">HLOOKUP($O688,INDIRECT(R688),E$229,FALSE)*$T$231</f>
        <v>79911000000</v>
      </c>
      <c r="F688" s="99">
        <f ca="1">E688/$T$230</f>
        <v>245237.5643577516</v>
      </c>
      <c r="G688" s="99">
        <f ca="1">HLOOKUP($O688,INDIRECT(R688),G$229,FALSE)</f>
        <v>4199694000</v>
      </c>
      <c r="H688" s="99">
        <f ca="1">G688/$T$230</f>
        <v>12888.372409403753</v>
      </c>
      <c r="I688" s="95" t="str">
        <f t="shared" si="12"/>
        <v/>
      </c>
      <c r="J688" s="100">
        <f ca="1">IF(AND(I688="",NOT(K688="")),D688,"")</f>
        <v>203181.5823032331</v>
      </c>
      <c r="K688" s="97">
        <f t="shared" si="13"/>
        <v>36708</v>
      </c>
      <c r="N688" s="140">
        <f t="shared" si="22"/>
        <v>51915.630000000005</v>
      </c>
      <c r="O688" s="139" t="str">
        <f t="shared" si="14"/>
        <v>2000Jul</v>
      </c>
      <c r="P688" s="139">
        <f>MATCH(A688,Storage!A:A)-1</f>
        <v>153</v>
      </c>
      <c r="Q688" s="139">
        <f>MATCH(A688+1,Storage!A:A)-2</f>
        <v>157</v>
      </c>
      <c r="R688" s="139" t="str">
        <f t="shared" si="15"/>
        <v>Storage!P157:B153</v>
      </c>
      <c r="S688" s="7"/>
      <c r="T688" s="7"/>
      <c r="U688" s="7"/>
      <c r="V688" s="7"/>
      <c r="W688" s="7"/>
      <c r="X688" s="7"/>
      <c r="Y688" s="7"/>
      <c r="Z688" s="7"/>
      <c r="AA688" s="7"/>
      <c r="AB688" s="7"/>
    </row>
    <row r="689" spans="1:28" ht="15" x14ac:dyDescent="0.25">
      <c r="A689" s="17">
        <f t="shared" si="16"/>
        <v>2000</v>
      </c>
      <c r="B689" s="14" t="str">
        <f t="shared" si="19"/>
        <v>Aug</v>
      </c>
      <c r="C689" s="99">
        <f ca="1">HLOOKUP($O689,INDIRECT(R689),C$229,FALSE)*$T$231</f>
        <v>61357000000</v>
      </c>
      <c r="D689" s="99">
        <f ca="1">C689/$T$230</f>
        <v>188297.49641849764</v>
      </c>
      <c r="E689" s="99">
        <f ca="1">HLOOKUP($O689,INDIRECT(R689),E$229,FALSE)*$T$231</f>
        <v>79911000000</v>
      </c>
      <c r="F689" s="99">
        <f ca="1">E689/$T$230</f>
        <v>245237.5643577516</v>
      </c>
      <c r="G689" s="99">
        <f ca="1">HLOOKUP($O689,INDIRECT(R689),G$229,FALSE)</f>
        <v>3685752000</v>
      </c>
      <c r="H689" s="99">
        <f ca="1">G689/$T$230</f>
        <v>11311.144189244431</v>
      </c>
      <c r="I689" s="95" t="str">
        <f t="shared" si="12"/>
        <v/>
      </c>
      <c r="J689" s="100">
        <f ca="1">IF(AND(I689="",NOT(K689="")),D689,"")</f>
        <v>188297.49641849764</v>
      </c>
      <c r="K689" s="97">
        <f t="shared" si="13"/>
        <v>36739</v>
      </c>
      <c r="N689" s="140">
        <f t="shared" si="22"/>
        <v>51915.630000000005</v>
      </c>
      <c r="O689" s="139" t="str">
        <f t="shared" si="14"/>
        <v>2000Aug</v>
      </c>
      <c r="P689" s="139">
        <f>MATCH(A689,Storage!A:A)-1</f>
        <v>153</v>
      </c>
      <c r="Q689" s="139">
        <f>MATCH(A689+1,Storage!A:A)-2</f>
        <v>157</v>
      </c>
      <c r="R689" s="139" t="str">
        <f t="shared" si="15"/>
        <v>Storage!P157:B153</v>
      </c>
      <c r="S689" s="7"/>
      <c r="T689" s="7"/>
      <c r="U689" s="7"/>
      <c r="V689" s="7"/>
      <c r="W689" s="7"/>
      <c r="X689" s="7"/>
      <c r="Y689" s="7"/>
      <c r="Z689" s="7"/>
      <c r="AA689" s="7"/>
      <c r="AB689" s="7"/>
    </row>
    <row r="690" spans="1:28" ht="15" x14ac:dyDescent="0.25">
      <c r="A690" s="17">
        <f t="shared" si="16"/>
        <v>2000</v>
      </c>
      <c r="B690" s="14" t="str">
        <f t="shared" si="19"/>
        <v>Sep</v>
      </c>
      <c r="C690" s="99">
        <f ca="1">HLOOKUP($O690,INDIRECT(R690),C$229,FALSE)*$T$231</f>
        <v>58288000000</v>
      </c>
      <c r="D690" s="99">
        <f ca="1">C690/$T$230</f>
        <v>178879.09238133207</v>
      </c>
      <c r="E690" s="99">
        <f ca="1">HLOOKUP($O690,INDIRECT(R690),E$229,FALSE)*$T$231</f>
        <v>79911000000</v>
      </c>
      <c r="F690" s="99">
        <f ca="1">E690/$T$230</f>
        <v>245237.5643577516</v>
      </c>
      <c r="G690" s="99">
        <f ca="1">HLOOKUP($O690,INDIRECT(R690),G$229,FALSE)</f>
        <v>3389923000</v>
      </c>
      <c r="H690" s="99">
        <f ca="1">G690/$T$230</f>
        <v>10403.279396833006</v>
      </c>
      <c r="I690" s="95" t="str">
        <f t="shared" si="12"/>
        <v/>
      </c>
      <c r="J690" s="100">
        <f ca="1">IF(AND(I690="",NOT(K690="")),D690,"")</f>
        <v>178879.09238133207</v>
      </c>
      <c r="K690" s="97">
        <f t="shared" si="13"/>
        <v>36770</v>
      </c>
      <c r="N690" s="140">
        <f t="shared" si="22"/>
        <v>51915.630000000005</v>
      </c>
      <c r="O690" s="139" t="str">
        <f t="shared" si="14"/>
        <v>2000Sep</v>
      </c>
      <c r="P690" s="139">
        <f>MATCH(A690,Storage!A:A)-1</f>
        <v>153</v>
      </c>
      <c r="Q690" s="139">
        <f>MATCH(A690+1,Storage!A:A)-2</f>
        <v>157</v>
      </c>
      <c r="R690" s="139" t="str">
        <f t="shared" si="15"/>
        <v>Storage!P157:B153</v>
      </c>
      <c r="S690" s="7"/>
      <c r="T690" s="7"/>
      <c r="U690" s="7"/>
      <c r="V690" s="7"/>
      <c r="W690" s="7"/>
      <c r="X690" s="7"/>
      <c r="Y690" s="7"/>
      <c r="Z690" s="7"/>
      <c r="AA690" s="7"/>
      <c r="AB690" s="7"/>
    </row>
    <row r="691" spans="1:28" ht="15" x14ac:dyDescent="0.25">
      <c r="A691" s="17">
        <f t="shared" si="16"/>
        <v>2000</v>
      </c>
      <c r="B691" s="14" t="str">
        <f t="shared" si="19"/>
        <v>Oct</v>
      </c>
      <c r="C691" s="99">
        <f ca="1">HLOOKUP($O691,INDIRECT(R691),C$229,FALSE)*$T$231</f>
        <v>56399000000</v>
      </c>
      <c r="D691" s="99">
        <f ca="1">C691/$T$230</f>
        <v>173081.97109550415</v>
      </c>
      <c r="E691" s="99">
        <f ca="1">HLOOKUP($O691,INDIRECT(R691),E$229,FALSE)*$T$231</f>
        <v>79911000000</v>
      </c>
      <c r="F691" s="99">
        <f ca="1">E691/$T$230</f>
        <v>245237.5643577516</v>
      </c>
      <c r="G691" s="99">
        <f ca="1">HLOOKUP($O691,INDIRECT(R691),G$229,FALSE)</f>
        <v>2188609000</v>
      </c>
      <c r="H691" s="99">
        <f ca="1">G691/$T$230</f>
        <v>6716.5864585783484</v>
      </c>
      <c r="I691" s="95" t="str">
        <f t="shared" si="12"/>
        <v/>
      </c>
      <c r="J691" s="100">
        <f ca="1">IF(AND(I691="",NOT(K691="")),D691,"")</f>
        <v>173081.97109550415</v>
      </c>
      <c r="K691" s="97">
        <f t="shared" si="13"/>
        <v>36800</v>
      </c>
      <c r="N691" s="140">
        <f t="shared" si="22"/>
        <v>51915.630000000005</v>
      </c>
      <c r="O691" s="139" t="str">
        <f t="shared" si="14"/>
        <v>2000Oct</v>
      </c>
      <c r="P691" s="139">
        <f>MATCH(A691,Storage!A:A)-1</f>
        <v>153</v>
      </c>
      <c r="Q691" s="139">
        <f>MATCH(A691+1,Storage!A:A)-2</f>
        <v>157</v>
      </c>
      <c r="R691" s="139" t="str">
        <f t="shared" si="15"/>
        <v>Storage!P157:B153</v>
      </c>
      <c r="S691" s="7"/>
      <c r="T691" s="7"/>
      <c r="U691" s="7"/>
      <c r="V691" s="7"/>
      <c r="W691" s="7"/>
      <c r="X691" s="7"/>
      <c r="Y691" s="7"/>
      <c r="Z691" s="7"/>
      <c r="AA691" s="7"/>
      <c r="AB691" s="7"/>
    </row>
    <row r="692" spans="1:28" ht="15" x14ac:dyDescent="0.25">
      <c r="A692" s="17">
        <f t="shared" si="16"/>
        <v>2000</v>
      </c>
      <c r="B692" s="14" t="str">
        <f t="shared" si="19"/>
        <v>Nov</v>
      </c>
      <c r="C692" s="99">
        <f ca="1">HLOOKUP($O692,INDIRECT(R692),C$229,FALSE)*$T$231</f>
        <v>55253000000</v>
      </c>
      <c r="D692" s="99">
        <f ca="1">C692/$T$230</f>
        <v>169565.030389544</v>
      </c>
      <c r="E692" s="99">
        <f ca="1">HLOOKUP($O692,INDIRECT(R692),E$229,FALSE)*$T$231</f>
        <v>79911000000</v>
      </c>
      <c r="F692" s="99">
        <f ca="1">E692/$T$230</f>
        <v>245237.5643577516</v>
      </c>
      <c r="G692" s="99">
        <f ca="1">HLOOKUP($O692,INDIRECT(R692),G$229,FALSE)</f>
        <v>1485776000</v>
      </c>
      <c r="H692" s="99">
        <f ca="1">G692/$T$230</f>
        <v>4559.6737297894251</v>
      </c>
      <c r="I692" s="95" t="str">
        <f t="shared" si="12"/>
        <v/>
      </c>
      <c r="J692" s="100">
        <f ca="1">IF(AND(I692="",NOT(K692="")),D692,"")</f>
        <v>169565.030389544</v>
      </c>
      <c r="K692" s="97">
        <f t="shared" si="13"/>
        <v>36831</v>
      </c>
      <c r="N692" s="140">
        <f t="shared" si="22"/>
        <v>51915.630000000005</v>
      </c>
      <c r="O692" s="139" t="str">
        <f t="shared" si="14"/>
        <v>2000Nov</v>
      </c>
      <c r="P692" s="139">
        <f>MATCH(A692,Storage!A:A)-1</f>
        <v>153</v>
      </c>
      <c r="Q692" s="139">
        <f>MATCH(A692+1,Storage!A:A)-2</f>
        <v>157</v>
      </c>
      <c r="R692" s="139" t="str">
        <f t="shared" si="15"/>
        <v>Storage!P157:B153</v>
      </c>
      <c r="S692" s="7"/>
      <c r="T692" s="7"/>
      <c r="U692" s="7"/>
      <c r="V692" s="7"/>
      <c r="W692" s="7"/>
      <c r="X692" s="7"/>
      <c r="Y692" s="7"/>
      <c r="Z692" s="7"/>
      <c r="AA692" s="7"/>
      <c r="AB692" s="7"/>
    </row>
    <row r="693" spans="1:28" ht="15" x14ac:dyDescent="0.25">
      <c r="A693" s="17">
        <f t="shared" si="16"/>
        <v>2000</v>
      </c>
      <c r="B693" s="14" t="str">
        <f t="shared" si="19"/>
        <v>Dec</v>
      </c>
      <c r="C693" s="99">
        <f ca="1">HLOOKUP($O693,INDIRECT(R693),C$229,FALSE)*$T$231</f>
        <v>54349000000</v>
      </c>
      <c r="D693" s="99">
        <f ca="1">C693/$T$230</f>
        <v>166790.7595359768</v>
      </c>
      <c r="E693" s="99">
        <f ca="1">HLOOKUP($O693,INDIRECT(R693),E$229,FALSE)*$T$231</f>
        <v>79911000000</v>
      </c>
      <c r="F693" s="99">
        <f ca="1">E693/$T$230</f>
        <v>245237.5643577516</v>
      </c>
      <c r="G693" s="99">
        <f ca="1">HLOOKUP($O693,INDIRECT(R693),G$229,FALSE)</f>
        <v>1484851000</v>
      </c>
      <c r="H693" s="99">
        <f ca="1">G693/$T$230</f>
        <v>4556.8350123784194</v>
      </c>
      <c r="I693" s="95" t="str">
        <f t="shared" si="12"/>
        <v/>
      </c>
      <c r="J693" s="100">
        <f ca="1">IF(AND(I693="",NOT(K693="")),D693,"")</f>
        <v>166790.7595359768</v>
      </c>
      <c r="K693" s="97">
        <f t="shared" si="13"/>
        <v>36861</v>
      </c>
      <c r="N693" s="140">
        <f t="shared" si="22"/>
        <v>51915.630000000005</v>
      </c>
      <c r="O693" s="139" t="str">
        <f t="shared" si="14"/>
        <v>2000Dec</v>
      </c>
      <c r="P693" s="139">
        <f>MATCH(A693,Storage!A:A)-1</f>
        <v>153</v>
      </c>
      <c r="Q693" s="139">
        <f>MATCH(A693+1,Storage!A:A)-2</f>
        <v>157</v>
      </c>
      <c r="R693" s="139" t="str">
        <f t="shared" si="15"/>
        <v>Storage!P157:B153</v>
      </c>
      <c r="S693" s="7"/>
      <c r="T693" s="7"/>
      <c r="U693" s="7"/>
      <c r="V693" s="7"/>
      <c r="W693" s="7"/>
      <c r="X693" s="7"/>
      <c r="Y693" s="7"/>
      <c r="Z693" s="7"/>
      <c r="AA693" s="7"/>
      <c r="AB693" s="7"/>
    </row>
    <row r="694" spans="1:28" ht="15" x14ac:dyDescent="0.25">
      <c r="A694" s="17">
        <f t="shared" si="16"/>
        <v>2000</v>
      </c>
      <c r="B694" s="14" t="str">
        <f t="shared" si="19"/>
        <v>(YE)&amp; Min Sto</v>
      </c>
      <c r="C694" s="99">
        <f ca="1">HLOOKUP($O694,INDIRECT(R694),C$229,FALSE)*$T$231</f>
        <v>54349000000</v>
      </c>
      <c r="D694" s="99">
        <f ca="1">C694/$T$230</f>
        <v>166790.7595359768</v>
      </c>
      <c r="E694" s="99">
        <f ca="1">HLOOKUP($O694,INDIRECT(R694),E$229,FALSE)*$T$231</f>
        <v>79911000000</v>
      </c>
      <c r="F694" s="99">
        <f ca="1">E694/$T$230</f>
        <v>245237.5643577516</v>
      </c>
      <c r="G694" s="99">
        <f ca="1">HLOOKUP($O694,INDIRECT(R694),G$229,FALSE)</f>
        <v>30598625000</v>
      </c>
      <c r="H694" s="99">
        <f ca="1">G694/$T$230</f>
        <v>93903.62112470383</v>
      </c>
      <c r="I694" s="100">
        <f ca="1">IF(B693="Dec",H694,"")</f>
        <v>93903.62112470383</v>
      </c>
      <c r="J694" s="95" t="str">
        <f ca="1">IF(AND(I694="",NOT(K694="")),D694,"")</f>
        <v/>
      </c>
      <c r="K694" s="97">
        <f ca="1">IFERROR(IF(I694="", DATEVALUE(CONCATENATE(B694,"-",A694)),K693),"")</f>
        <v>36861</v>
      </c>
      <c r="N694" s="140">
        <f ca="1">IF(K694="","",$G$181)</f>
        <v>51915.630000000005</v>
      </c>
      <c r="O694" s="139" t="str">
        <f t="shared" si="14"/>
        <v>2000(YE)&amp; Min Sto</v>
      </c>
      <c r="P694" s="139">
        <f>MATCH(A694,Storage!A:A)-1</f>
        <v>153</v>
      </c>
      <c r="Q694" s="139">
        <f>MATCH(A694+1,Storage!A:A)-2</f>
        <v>157</v>
      </c>
      <c r="R694" s="139" t="str">
        <f t="shared" si="15"/>
        <v>Storage!P157:B153</v>
      </c>
      <c r="S694" s="7"/>
      <c r="T694" s="7"/>
      <c r="U694" s="7"/>
      <c r="V694" s="7"/>
      <c r="W694" s="7"/>
      <c r="X694" s="7"/>
      <c r="Y694" s="7"/>
      <c r="Z694" s="7"/>
      <c r="AA694" s="7"/>
      <c r="AB694" s="7"/>
    </row>
    <row r="695" spans="1:28" ht="15" x14ac:dyDescent="0.25">
      <c r="A695" s="17">
        <f t="shared" si="16"/>
        <v>2000</v>
      </c>
      <c r="B695" s="14" t="str">
        <f t="shared" si="19"/>
        <v>Avg</v>
      </c>
      <c r="C695" s="99">
        <f ca="1">HLOOKUP($O695,INDIRECT(R695),C$229,FALSE)*$T$231</f>
        <v>60810000000</v>
      </c>
      <c r="D695" s="99">
        <f ca="1">C695/$T$230</f>
        <v>186618.8170413945</v>
      </c>
      <c r="E695" s="99">
        <f ca="1">HLOOKUP($O695,INDIRECT(R695),E$229,FALSE)*$T$231</f>
        <v>0</v>
      </c>
      <c r="F695" s="99">
        <f ca="1">E695/$T$230</f>
        <v>0</v>
      </c>
      <c r="G695" s="99">
        <f ca="1">HLOOKUP($O695,INDIRECT(R695),G$229,FALSE)</f>
        <v>0</v>
      </c>
      <c r="H695" s="99">
        <f ca="1">G695/$T$230</f>
        <v>0</v>
      </c>
      <c r="I695" s="95" t="str">
        <f t="shared" si="12"/>
        <v/>
      </c>
      <c r="J695" s="95" t="str">
        <f t="shared" si="18"/>
        <v/>
      </c>
      <c r="K695" s="97" t="str">
        <f t="shared" si="13"/>
        <v/>
      </c>
      <c r="N695" s="140" t="str">
        <f t="shared" si="22"/>
        <v/>
      </c>
      <c r="O695" s="139" t="str">
        <f t="shared" si="14"/>
        <v>2000Avg</v>
      </c>
      <c r="P695" s="139">
        <f>MATCH(A695,Storage!A:A)-1</f>
        <v>153</v>
      </c>
      <c r="Q695" s="139">
        <f>MATCH(A695+1,Storage!A:A)-2</f>
        <v>157</v>
      </c>
      <c r="R695" s="139" t="str">
        <f t="shared" si="15"/>
        <v>Storage!P157:B153</v>
      </c>
      <c r="S695" s="7"/>
      <c r="T695" s="7"/>
      <c r="U695" s="7"/>
      <c r="V695" s="7"/>
      <c r="W695" s="7"/>
      <c r="X695" s="7"/>
      <c r="Y695" s="7"/>
      <c r="Z695" s="7"/>
      <c r="AA695" s="7"/>
      <c r="AB695" s="7"/>
    </row>
    <row r="696" spans="1:28" ht="15" x14ac:dyDescent="0.25">
      <c r="A696" s="17">
        <f t="shared" si="16"/>
        <v>2000</v>
      </c>
      <c r="B696" s="14" t="str">
        <f t="shared" si="19"/>
        <v>Max</v>
      </c>
      <c r="C696" s="99">
        <f ca="1">HLOOKUP($O696,INDIRECT(R696),C$229,FALSE)*$T$231</f>
        <v>69322000000</v>
      </c>
      <c r="D696" s="99">
        <f ca="1">C696/$T$230</f>
        <v>212741.15499002711</v>
      </c>
      <c r="E696" s="99">
        <f ca="1">HLOOKUP($O696,INDIRECT(R696),E$229,FALSE)*$T$231</f>
        <v>0</v>
      </c>
      <c r="F696" s="99">
        <f ca="1">E696/$T$230</f>
        <v>0</v>
      </c>
      <c r="G696" s="99">
        <f ca="1">HLOOKUP($O696,INDIRECT(R696),G$229,FALSE)</f>
        <v>4199694000</v>
      </c>
      <c r="H696" s="99">
        <f ca="1">G696/$T$230</f>
        <v>12888.372409403753</v>
      </c>
      <c r="I696" s="95" t="str">
        <f t="shared" si="12"/>
        <v/>
      </c>
      <c r="J696" s="95" t="str">
        <f t="shared" si="18"/>
        <v/>
      </c>
      <c r="K696" s="97" t="str">
        <f t="shared" si="13"/>
        <v/>
      </c>
      <c r="N696" s="140" t="str">
        <f t="shared" si="22"/>
        <v/>
      </c>
      <c r="O696" s="139" t="str">
        <f t="shared" si="14"/>
        <v>2000Max</v>
      </c>
      <c r="P696" s="139">
        <f>MATCH(A696,Storage!A:A)-1</f>
        <v>153</v>
      </c>
      <c r="Q696" s="139">
        <f>MATCH(A696+1,Storage!A:A)-2</f>
        <v>157</v>
      </c>
      <c r="R696" s="139" t="str">
        <f t="shared" si="15"/>
        <v>Storage!P157:B153</v>
      </c>
      <c r="S696" s="7"/>
      <c r="T696" s="7"/>
      <c r="U696" s="7"/>
      <c r="V696" s="7"/>
      <c r="W696" s="7"/>
      <c r="X696" s="7"/>
      <c r="Y696" s="7"/>
      <c r="Z696" s="7"/>
      <c r="AA696" s="7"/>
      <c r="AB696" s="7"/>
    </row>
    <row r="697" spans="1:28" ht="15" x14ac:dyDescent="0.25">
      <c r="A697" s="17">
        <f t="shared" si="16"/>
        <v>2001</v>
      </c>
      <c r="B697" s="14" t="str">
        <f t="shared" si="19"/>
        <v>Jan</v>
      </c>
      <c r="C697" s="99">
        <f ca="1">HLOOKUP($O697,INDIRECT(R697),C$229,FALSE)*$T$231</f>
        <v>53573000000</v>
      </c>
      <c r="D697" s="99">
        <f ca="1">C697/$T$230</f>
        <v>164409.30579441914</v>
      </c>
      <c r="E697" s="99">
        <f ca="1">HLOOKUP($O697,INDIRECT(R697),E$229,FALSE)*$T$231</f>
        <v>79911000000</v>
      </c>
      <c r="F697" s="99">
        <f ca="1">E697/$T$230</f>
        <v>245237.5643577516</v>
      </c>
      <c r="G697" s="99">
        <f ca="1">HLOOKUP($O697,INDIRECT(R697),G$229,FALSE)</f>
        <v>1528844000</v>
      </c>
      <c r="H697" s="99">
        <f ca="1">G697/$T$230</f>
        <v>4691.8444124458765</v>
      </c>
      <c r="I697" s="95" t="str">
        <f t="shared" si="12"/>
        <v/>
      </c>
      <c r="J697" s="100">
        <f ca="1">IF(AND(I697="",NOT(K697="")),D697,"")</f>
        <v>164409.30579441914</v>
      </c>
      <c r="K697" s="97">
        <f t="shared" si="13"/>
        <v>36892</v>
      </c>
      <c r="N697" s="140">
        <f t="shared" si="22"/>
        <v>51915.630000000005</v>
      </c>
      <c r="O697" s="139" t="str">
        <f t="shared" si="14"/>
        <v>2001Jan</v>
      </c>
      <c r="P697" s="139">
        <f>MATCH(A697,Storage!A:A)-1</f>
        <v>158</v>
      </c>
      <c r="Q697" s="139">
        <f>MATCH(A697+1,Storage!A:A)-2</f>
        <v>162</v>
      </c>
      <c r="R697" s="139" t="str">
        <f t="shared" si="15"/>
        <v>Storage!P162:B158</v>
      </c>
      <c r="S697" s="7"/>
      <c r="T697" s="7"/>
      <c r="U697" s="7"/>
      <c r="V697" s="7"/>
      <c r="W697" s="7"/>
      <c r="X697" s="7"/>
      <c r="Y697" s="7"/>
      <c r="Z697" s="7"/>
      <c r="AA697" s="7"/>
      <c r="AB697" s="7"/>
    </row>
    <row r="698" spans="1:28" ht="15" x14ac:dyDescent="0.25">
      <c r="A698" s="17">
        <f t="shared" si="16"/>
        <v>2001</v>
      </c>
      <c r="B698" s="14" t="str">
        <f t="shared" si="19"/>
        <v>Feb</v>
      </c>
      <c r="C698" s="99">
        <f ca="1">HLOOKUP($O698,INDIRECT(R698),C$229,FALSE)*$T$231</f>
        <v>54003000000</v>
      </c>
      <c r="D698" s="99">
        <f ca="1">C698/$T$230</f>
        <v>165728.9257800761</v>
      </c>
      <c r="E698" s="99">
        <f ca="1">HLOOKUP($O698,INDIRECT(R698),E$229,FALSE)*$T$231</f>
        <v>79911000000</v>
      </c>
      <c r="F698" s="99">
        <f ca="1">E698/$T$230</f>
        <v>245237.5643577516</v>
      </c>
      <c r="G698" s="99">
        <f ca="1">HLOOKUP($O698,INDIRECT(R698),G$229,FALSE)</f>
        <v>1423912000</v>
      </c>
      <c r="H698" s="99">
        <f ca="1">G698/$T$230</f>
        <v>4369.8203093413276</v>
      </c>
      <c r="I698" s="95" t="str">
        <f t="shared" si="12"/>
        <v/>
      </c>
      <c r="J698" s="100">
        <f ca="1">IF(AND(I698="",NOT(K698="")),D698,"")</f>
        <v>165728.9257800761</v>
      </c>
      <c r="K698" s="97">
        <f t="shared" si="13"/>
        <v>36923</v>
      </c>
      <c r="N698" s="140">
        <f t="shared" si="22"/>
        <v>51915.630000000005</v>
      </c>
      <c r="O698" s="139" t="str">
        <f t="shared" si="14"/>
        <v>2001Feb</v>
      </c>
      <c r="P698" s="139">
        <f>MATCH(A698,Storage!A:A)-1</f>
        <v>158</v>
      </c>
      <c r="Q698" s="139">
        <f>MATCH(A698+1,Storage!A:A)-2</f>
        <v>162</v>
      </c>
      <c r="R698" s="139" t="str">
        <f t="shared" si="15"/>
        <v>Storage!P162:B158</v>
      </c>
      <c r="S698" s="7"/>
      <c r="T698" s="7"/>
      <c r="U698" s="7"/>
      <c r="V698" s="7"/>
      <c r="W698" s="7"/>
      <c r="X698" s="7"/>
      <c r="Y698" s="7"/>
      <c r="Z698" s="7"/>
      <c r="AA698" s="7"/>
      <c r="AB698" s="7"/>
    </row>
    <row r="699" spans="1:28" ht="15" x14ac:dyDescent="0.25">
      <c r="A699" s="17">
        <f t="shared" si="16"/>
        <v>2001</v>
      </c>
      <c r="B699" s="14" t="str">
        <f t="shared" si="19"/>
        <v>Mar</v>
      </c>
      <c r="C699" s="99">
        <f ca="1">HLOOKUP($O699,INDIRECT(R699),C$229,FALSE)*$T$231</f>
        <v>56717000000</v>
      </c>
      <c r="D699" s="99">
        <f ca="1">C699/$T$230</f>
        <v>174057.87610815279</v>
      </c>
      <c r="E699" s="99">
        <f ca="1">HLOOKUP($O699,INDIRECT(R699),E$229,FALSE)*$T$231</f>
        <v>79911000000</v>
      </c>
      <c r="F699" s="99">
        <f ca="1">E699/$T$230</f>
        <v>245237.5643577516</v>
      </c>
      <c r="G699" s="99">
        <f ca="1">HLOOKUP($O699,INDIRECT(R699),G$229,FALSE)</f>
        <v>1575086000</v>
      </c>
      <c r="H699" s="99">
        <f ca="1">G699/$T$230</f>
        <v>4833.755731926688</v>
      </c>
      <c r="I699" s="95" t="str">
        <f t="shared" si="12"/>
        <v/>
      </c>
      <c r="J699" s="100">
        <f ca="1">IF(AND(I699="",NOT(K699="")),D699,"")</f>
        <v>174057.87610815279</v>
      </c>
      <c r="K699" s="97">
        <f t="shared" si="13"/>
        <v>36951</v>
      </c>
      <c r="N699" s="140">
        <f t="shared" si="22"/>
        <v>51915.630000000005</v>
      </c>
      <c r="O699" s="139" t="str">
        <f t="shared" si="14"/>
        <v>2001Mar</v>
      </c>
      <c r="P699" s="139">
        <f>MATCH(A699,Storage!A:A)-1</f>
        <v>158</v>
      </c>
      <c r="Q699" s="139">
        <f>MATCH(A699+1,Storage!A:A)-2</f>
        <v>162</v>
      </c>
      <c r="R699" s="139" t="str">
        <f t="shared" si="15"/>
        <v>Storage!P162:B158</v>
      </c>
      <c r="S699" s="7"/>
      <c r="T699" s="7"/>
      <c r="U699" s="7"/>
      <c r="V699" s="7"/>
      <c r="W699" s="7"/>
      <c r="X699" s="7"/>
      <c r="Y699" s="7"/>
      <c r="Z699" s="7"/>
      <c r="AA699" s="7"/>
      <c r="AB699" s="7"/>
    </row>
    <row r="700" spans="1:28" ht="15" x14ac:dyDescent="0.25">
      <c r="A700" s="17">
        <f t="shared" si="16"/>
        <v>2001</v>
      </c>
      <c r="B700" s="14" t="str">
        <f t="shared" si="19"/>
        <v>Apr</v>
      </c>
      <c r="C700" s="99">
        <f ca="1">HLOOKUP($O700,INDIRECT(R700),C$229,FALSE)*$T$231</f>
        <v>54287000000</v>
      </c>
      <c r="D700" s="99">
        <f ca="1">C700/$T$230</f>
        <v>166600.4887473472</v>
      </c>
      <c r="E700" s="99">
        <f ca="1">HLOOKUP($O700,INDIRECT(R700),E$229,FALSE)*$T$231</f>
        <v>79911000000</v>
      </c>
      <c r="F700" s="99">
        <f ca="1">E700/$T$230</f>
        <v>245237.5643577516</v>
      </c>
      <c r="G700" s="99">
        <f ca="1">HLOOKUP($O700,INDIRECT(R700),G$229,FALSE)</f>
        <v>2228203000</v>
      </c>
      <c r="H700" s="99">
        <f ca="1">G700/$T$230</f>
        <v>6838.0958393041665</v>
      </c>
      <c r="I700" s="95" t="str">
        <f t="shared" si="12"/>
        <v/>
      </c>
      <c r="J700" s="100">
        <f ca="1">IF(AND(I700="",NOT(K700="")),D700,"")</f>
        <v>166600.4887473472</v>
      </c>
      <c r="K700" s="97">
        <f t="shared" si="13"/>
        <v>36982</v>
      </c>
      <c r="N700" s="140">
        <f t="shared" si="22"/>
        <v>51915.630000000005</v>
      </c>
      <c r="O700" s="139" t="str">
        <f t="shared" si="14"/>
        <v>2001Apr</v>
      </c>
      <c r="P700" s="139">
        <f>MATCH(A700,Storage!A:A)-1</f>
        <v>158</v>
      </c>
      <c r="Q700" s="139">
        <f>MATCH(A700+1,Storage!A:A)-2</f>
        <v>162</v>
      </c>
      <c r="R700" s="139" t="str">
        <f t="shared" si="15"/>
        <v>Storage!P162:B158</v>
      </c>
      <c r="S700" s="7"/>
      <c r="T700" s="7"/>
      <c r="U700" s="7"/>
      <c r="V700" s="7"/>
      <c r="W700" s="7"/>
      <c r="X700" s="7"/>
      <c r="Y700" s="7"/>
      <c r="Z700" s="7"/>
      <c r="AA700" s="7"/>
      <c r="AB700" s="7"/>
    </row>
    <row r="701" spans="1:28" ht="15" x14ac:dyDescent="0.25">
      <c r="A701" s="17">
        <f t="shared" si="16"/>
        <v>2001</v>
      </c>
      <c r="B701" s="14" t="str">
        <f t="shared" si="19"/>
        <v>May</v>
      </c>
      <c r="C701" s="99">
        <f ca="1">HLOOKUP($O701,INDIRECT(R701),C$229,FALSE)*$T$231</f>
        <v>62198000000</v>
      </c>
      <c r="D701" s="99">
        <f ca="1">C701/$T$230</f>
        <v>190878.42759974767</v>
      </c>
      <c r="E701" s="99">
        <f ca="1">HLOOKUP($O701,INDIRECT(R701),E$229,FALSE)*$T$231</f>
        <v>79911000000</v>
      </c>
      <c r="F701" s="99">
        <f ca="1">E701/$T$230</f>
        <v>245237.5643577516</v>
      </c>
      <c r="G701" s="99">
        <f ca="1">HLOOKUP($O701,INDIRECT(R701),G$229,FALSE)</f>
        <v>2971262000</v>
      </c>
      <c r="H701" s="99">
        <f ca="1">G701/$T$230</f>
        <v>9118.4574833094539</v>
      </c>
      <c r="I701" s="95" t="str">
        <f t="shared" si="12"/>
        <v/>
      </c>
      <c r="J701" s="100">
        <f ca="1">IF(AND(I701="",NOT(K701="")),D701,"")</f>
        <v>190878.42759974767</v>
      </c>
      <c r="K701" s="97">
        <f t="shared" si="13"/>
        <v>37012</v>
      </c>
      <c r="N701" s="140">
        <f t="shared" si="22"/>
        <v>51915.630000000005</v>
      </c>
      <c r="O701" s="139" t="str">
        <f t="shared" si="14"/>
        <v>2001May</v>
      </c>
      <c r="P701" s="139">
        <f>MATCH(A701,Storage!A:A)-1</f>
        <v>158</v>
      </c>
      <c r="Q701" s="139">
        <f>MATCH(A701+1,Storage!A:A)-2</f>
        <v>162</v>
      </c>
      <c r="R701" s="139" t="str">
        <f t="shared" si="15"/>
        <v>Storage!P162:B158</v>
      </c>
      <c r="S701" s="7"/>
      <c r="T701" s="7"/>
      <c r="U701" s="7"/>
      <c r="V701" s="7"/>
      <c r="W701" s="7"/>
      <c r="X701" s="7"/>
      <c r="Y701" s="7"/>
      <c r="Z701" s="7"/>
      <c r="AA701" s="7"/>
      <c r="AB701" s="7"/>
    </row>
    <row r="702" spans="1:28" ht="15" x14ac:dyDescent="0.25">
      <c r="A702" s="17">
        <f t="shared" si="16"/>
        <v>2001</v>
      </c>
      <c r="B702" s="14" t="str">
        <f t="shared" si="19"/>
        <v>Jun</v>
      </c>
      <c r="C702" s="99">
        <f ca="1">HLOOKUP($O702,INDIRECT(R702),C$229,FALSE)*$T$231</f>
        <v>64850000000</v>
      </c>
      <c r="D702" s="99">
        <f ca="1">C702/$T$230</f>
        <v>199017.10713919476</v>
      </c>
      <c r="E702" s="99">
        <f ca="1">HLOOKUP($O702,INDIRECT(R702),E$229,FALSE)*$T$231</f>
        <v>79911000000</v>
      </c>
      <c r="F702" s="99">
        <f ca="1">E702/$T$230</f>
        <v>245237.5643577516</v>
      </c>
      <c r="G702" s="99">
        <f ca="1">HLOOKUP($O702,INDIRECT(R702),G$229,FALSE)</f>
        <v>3930341000</v>
      </c>
      <c r="H702" s="99">
        <f ca="1">G702/$T$230</f>
        <v>12061.759381504547</v>
      </c>
      <c r="I702" s="95" t="str">
        <f t="shared" si="12"/>
        <v/>
      </c>
      <c r="J702" s="100">
        <f ca="1">IF(AND(I702="",NOT(K702="")),D702,"")</f>
        <v>199017.10713919476</v>
      </c>
      <c r="K702" s="97">
        <f t="shared" si="13"/>
        <v>37043</v>
      </c>
      <c r="N702" s="140">
        <f t="shared" si="22"/>
        <v>51915.630000000005</v>
      </c>
      <c r="O702" s="139" t="str">
        <f t="shared" si="14"/>
        <v>2001Jun</v>
      </c>
      <c r="P702" s="139">
        <f>MATCH(A702,Storage!A:A)-1</f>
        <v>158</v>
      </c>
      <c r="Q702" s="139">
        <f>MATCH(A702+1,Storage!A:A)-2</f>
        <v>162</v>
      </c>
      <c r="R702" s="139" t="str">
        <f t="shared" si="15"/>
        <v>Storage!P162:B158</v>
      </c>
      <c r="S702" s="7"/>
      <c r="T702" s="7"/>
      <c r="U702" s="7"/>
      <c r="V702" s="7"/>
      <c r="W702" s="7"/>
      <c r="X702" s="7"/>
      <c r="Y702" s="7"/>
      <c r="Z702" s="7"/>
      <c r="AA702" s="7"/>
      <c r="AB702" s="7"/>
    </row>
    <row r="703" spans="1:28" ht="15" x14ac:dyDescent="0.25">
      <c r="A703" s="17">
        <f t="shared" si="16"/>
        <v>2001</v>
      </c>
      <c r="B703" s="14" t="str">
        <f t="shared" si="19"/>
        <v>Jul</v>
      </c>
      <c r="C703" s="99">
        <f ca="1">HLOOKUP($O703,INDIRECT(R703),C$229,FALSE)*$T$231</f>
        <v>61940000000</v>
      </c>
      <c r="D703" s="99">
        <f ca="1">C703/$T$230</f>
        <v>190086.65560835347</v>
      </c>
      <c r="E703" s="99">
        <f ca="1">HLOOKUP($O703,INDIRECT(R703),E$229,FALSE)*$T$231</f>
        <v>79911000000</v>
      </c>
      <c r="F703" s="99">
        <f ca="1">E703/$T$230</f>
        <v>245237.5643577516</v>
      </c>
      <c r="G703" s="99">
        <f ca="1">HLOOKUP($O703,INDIRECT(R703),G$229,FALSE)</f>
        <v>4292363000</v>
      </c>
      <c r="H703" s="99">
        <f ca="1">G703/$T$230</f>
        <v>13172.762791847577</v>
      </c>
      <c r="I703" s="95" t="str">
        <f t="shared" si="12"/>
        <v/>
      </c>
      <c r="J703" s="100">
        <f ca="1">IF(AND(I703="",NOT(K703="")),D703,"")</f>
        <v>190086.65560835347</v>
      </c>
      <c r="K703" s="97">
        <f t="shared" si="13"/>
        <v>37073</v>
      </c>
      <c r="N703" s="140">
        <f t="shared" si="22"/>
        <v>51915.630000000005</v>
      </c>
      <c r="O703" s="139" t="str">
        <f t="shared" si="14"/>
        <v>2001Jul</v>
      </c>
      <c r="P703" s="139">
        <f>MATCH(A703,Storage!A:A)-1</f>
        <v>158</v>
      </c>
      <c r="Q703" s="139">
        <f>MATCH(A703+1,Storage!A:A)-2</f>
        <v>162</v>
      </c>
      <c r="R703" s="139" t="str">
        <f t="shared" si="15"/>
        <v>Storage!P162:B158</v>
      </c>
      <c r="S703" s="7"/>
      <c r="T703" s="7"/>
      <c r="U703" s="7"/>
      <c r="V703" s="7"/>
      <c r="W703" s="7"/>
      <c r="X703" s="7"/>
      <c r="Y703" s="7"/>
      <c r="Z703" s="7"/>
      <c r="AA703" s="7"/>
      <c r="AB703" s="7"/>
    </row>
    <row r="704" spans="1:28" ht="15" x14ac:dyDescent="0.25">
      <c r="A704" s="17">
        <f t="shared" si="16"/>
        <v>2001</v>
      </c>
      <c r="B704" s="14" t="str">
        <f t="shared" si="19"/>
        <v>Aug</v>
      </c>
      <c r="C704" s="99">
        <f ca="1">HLOOKUP($O704,INDIRECT(R704),C$229,FALSE)*$T$231</f>
        <v>58886000000</v>
      </c>
      <c r="D704" s="99">
        <f ca="1">C704/$T$230</f>
        <v>180714.28482650151</v>
      </c>
      <c r="E704" s="99">
        <f ca="1">HLOOKUP($O704,INDIRECT(R704),E$229,FALSE)*$T$231</f>
        <v>79911000000</v>
      </c>
      <c r="F704" s="99">
        <f ca="1">E704/$T$230</f>
        <v>245237.5643577516</v>
      </c>
      <c r="G704" s="99">
        <f ca="1">HLOOKUP($O704,INDIRECT(R704),G$229,FALSE)</f>
        <v>3831950000</v>
      </c>
      <c r="H704" s="99">
        <f ca="1">G704/$T$230</f>
        <v>11759.808846600421</v>
      </c>
      <c r="I704" s="95" t="str">
        <f t="shared" si="12"/>
        <v/>
      </c>
      <c r="J704" s="100">
        <f ca="1">IF(AND(I704="",NOT(K704="")),D704,"")</f>
        <v>180714.28482650151</v>
      </c>
      <c r="K704" s="97">
        <f t="shared" si="13"/>
        <v>37104</v>
      </c>
      <c r="N704" s="140">
        <f t="shared" si="22"/>
        <v>51915.630000000005</v>
      </c>
      <c r="O704" s="139" t="str">
        <f t="shared" si="14"/>
        <v>2001Aug</v>
      </c>
      <c r="P704" s="139">
        <f>MATCH(A704,Storage!A:A)-1</f>
        <v>158</v>
      </c>
      <c r="Q704" s="139">
        <f>MATCH(A704+1,Storage!A:A)-2</f>
        <v>162</v>
      </c>
      <c r="R704" s="139" t="str">
        <f t="shared" si="15"/>
        <v>Storage!P162:B158</v>
      </c>
      <c r="S704" s="7"/>
      <c r="T704" s="7"/>
      <c r="U704" s="7"/>
      <c r="V704" s="7"/>
      <c r="W704" s="7"/>
      <c r="X704" s="7"/>
      <c r="Y704" s="7"/>
      <c r="Z704" s="7"/>
      <c r="AA704" s="7"/>
      <c r="AB704" s="7"/>
    </row>
    <row r="705" spans="1:28" ht="15" x14ac:dyDescent="0.25">
      <c r="A705" s="17">
        <f t="shared" si="16"/>
        <v>2001</v>
      </c>
      <c r="B705" s="14" t="str">
        <f t="shared" si="19"/>
        <v>Sep</v>
      </c>
      <c r="C705" s="99">
        <f ca="1">HLOOKUP($O705,INDIRECT(R705),C$229,FALSE)*$T$231</f>
        <v>56421000000</v>
      </c>
      <c r="D705" s="99">
        <f ca="1">C705/$T$230</f>
        <v>173149.48653663081</v>
      </c>
      <c r="E705" s="99">
        <f ca="1">HLOOKUP($O705,INDIRECT(R705),E$229,FALSE)*$T$231</f>
        <v>79911000000</v>
      </c>
      <c r="F705" s="99">
        <f ca="1">E705/$T$230</f>
        <v>245237.5643577516</v>
      </c>
      <c r="G705" s="99">
        <f ca="1">HLOOKUP($O705,INDIRECT(R705),G$229,FALSE)</f>
        <v>3147418000</v>
      </c>
      <c r="H705" s="99">
        <f ca="1">G705/$T$230</f>
        <v>9659.0597581777965</v>
      </c>
      <c r="I705" s="95" t="str">
        <f t="shared" si="12"/>
        <v/>
      </c>
      <c r="J705" s="100">
        <f ca="1">IF(AND(I705="",NOT(K705="")),D705,"")</f>
        <v>173149.48653663081</v>
      </c>
      <c r="K705" s="97">
        <f t="shared" si="13"/>
        <v>37135</v>
      </c>
      <c r="N705" s="140">
        <f t="shared" si="22"/>
        <v>51915.630000000005</v>
      </c>
      <c r="O705" s="139" t="str">
        <f t="shared" si="14"/>
        <v>2001Sep</v>
      </c>
      <c r="P705" s="139">
        <f>MATCH(A705,Storage!A:A)-1</f>
        <v>158</v>
      </c>
      <c r="Q705" s="139">
        <f>MATCH(A705+1,Storage!A:A)-2</f>
        <v>162</v>
      </c>
      <c r="R705" s="139" t="str">
        <f t="shared" si="15"/>
        <v>Storage!P162:B158</v>
      </c>
      <c r="S705" s="7"/>
      <c r="T705" s="7"/>
      <c r="U705" s="7"/>
      <c r="V705" s="7"/>
      <c r="W705" s="7"/>
      <c r="X705" s="7"/>
      <c r="Y705" s="7"/>
      <c r="Z705" s="7"/>
      <c r="AA705" s="7"/>
      <c r="AB705" s="7"/>
    </row>
    <row r="706" spans="1:28" ht="15" x14ac:dyDescent="0.25">
      <c r="A706" s="17">
        <f t="shared" si="16"/>
        <v>2001</v>
      </c>
      <c r="B706" s="14" t="str">
        <f t="shared" si="19"/>
        <v>Oct</v>
      </c>
      <c r="C706" s="99">
        <f ca="1">HLOOKUP($O706,INDIRECT(R706),C$229,FALSE)*$T$231</f>
        <v>54240000000</v>
      </c>
      <c r="D706" s="99">
        <f ca="1">C706/$T$230</f>
        <v>166456.25121403119</v>
      </c>
      <c r="E706" s="99">
        <f ca="1">HLOOKUP($O706,INDIRECT(R706),E$229,FALSE)*$T$231</f>
        <v>79911000000</v>
      </c>
      <c r="F706" s="99">
        <f ca="1">E706/$T$230</f>
        <v>245237.5643577516</v>
      </c>
      <c r="G706" s="99">
        <f ca="1">HLOOKUP($O706,INDIRECT(R706),G$229,FALSE)</f>
        <v>2485700000</v>
      </c>
      <c r="H706" s="99">
        <f ca="1">G706/$T$230</f>
        <v>7628.3241822034915</v>
      </c>
      <c r="I706" s="95" t="str">
        <f t="shared" si="12"/>
        <v/>
      </c>
      <c r="J706" s="100">
        <f ca="1">IF(AND(I706="",NOT(K706="")),D706,"")</f>
        <v>166456.25121403119</v>
      </c>
      <c r="K706" s="97">
        <f t="shared" si="13"/>
        <v>37165</v>
      </c>
      <c r="N706" s="140">
        <f t="shared" si="22"/>
        <v>51915.630000000005</v>
      </c>
      <c r="O706" s="139" t="str">
        <f t="shared" si="14"/>
        <v>2001Oct</v>
      </c>
      <c r="P706" s="139">
        <f>MATCH(A706,Storage!A:A)-1</f>
        <v>158</v>
      </c>
      <c r="Q706" s="139">
        <f>MATCH(A706+1,Storage!A:A)-2</f>
        <v>162</v>
      </c>
      <c r="R706" s="139" t="str">
        <f t="shared" si="15"/>
        <v>Storage!P162:B158</v>
      </c>
      <c r="S706" s="7"/>
      <c r="T706" s="7"/>
      <c r="U706" s="7"/>
      <c r="V706" s="7"/>
      <c r="W706" s="7"/>
      <c r="X706" s="7"/>
      <c r="Y706" s="7"/>
      <c r="Z706" s="7"/>
      <c r="AA706" s="7"/>
      <c r="AB706" s="7"/>
    </row>
    <row r="707" spans="1:28" ht="15" x14ac:dyDescent="0.25">
      <c r="A707" s="17">
        <f t="shared" si="16"/>
        <v>2001</v>
      </c>
      <c r="B707" s="14" t="str">
        <f t="shared" si="19"/>
        <v>Nov</v>
      </c>
      <c r="C707" s="99">
        <f ca="1">HLOOKUP($O707,INDIRECT(R707),C$229,FALSE)*$T$231</f>
        <v>53204000000</v>
      </c>
      <c r="D707" s="99">
        <f ca="1">C707/$T$230</f>
        <v>163276.8877137042</v>
      </c>
      <c r="E707" s="99">
        <f ca="1">HLOOKUP($O707,INDIRECT(R707),E$229,FALSE)*$T$231</f>
        <v>79911000000</v>
      </c>
      <c r="F707" s="99">
        <f ca="1">E707/$T$230</f>
        <v>245237.5643577516</v>
      </c>
      <c r="G707" s="99">
        <f ca="1">HLOOKUP($O707,INDIRECT(R707),G$229,FALSE)</f>
        <v>1618713000</v>
      </c>
      <c r="H707" s="99">
        <f ca="1">G707/$T$230</f>
        <v>4967.6419205644925</v>
      </c>
      <c r="I707" s="95" t="str">
        <f t="shared" si="12"/>
        <v/>
      </c>
      <c r="J707" s="100">
        <f ca="1">IF(AND(I707="",NOT(K707="")),D707,"")</f>
        <v>163276.8877137042</v>
      </c>
      <c r="K707" s="97">
        <f t="shared" si="13"/>
        <v>37196</v>
      </c>
      <c r="N707" s="140">
        <f t="shared" si="22"/>
        <v>51915.630000000005</v>
      </c>
      <c r="O707" s="139" t="str">
        <f t="shared" si="14"/>
        <v>2001Nov</v>
      </c>
      <c r="P707" s="139">
        <f>MATCH(A707,Storage!A:A)-1</f>
        <v>158</v>
      </c>
      <c r="Q707" s="139">
        <f>MATCH(A707+1,Storage!A:A)-2</f>
        <v>162</v>
      </c>
      <c r="R707" s="139" t="str">
        <f t="shared" si="15"/>
        <v>Storage!P162:B158</v>
      </c>
      <c r="S707" s="7"/>
      <c r="T707" s="7"/>
      <c r="U707" s="7"/>
      <c r="V707" s="7"/>
      <c r="W707" s="7"/>
      <c r="X707" s="7"/>
      <c r="Y707" s="7"/>
      <c r="Z707" s="7"/>
      <c r="AA707" s="7"/>
      <c r="AB707" s="7"/>
    </row>
    <row r="708" spans="1:28" ht="15" x14ac:dyDescent="0.25">
      <c r="A708" s="17">
        <f t="shared" si="16"/>
        <v>2001</v>
      </c>
      <c r="B708" s="14" t="str">
        <f t="shared" si="19"/>
        <v>Dec</v>
      </c>
      <c r="C708" s="99">
        <f ca="1">HLOOKUP($O708,INDIRECT(R708),C$229,FALSE)*$T$231</f>
        <v>52250000000</v>
      </c>
      <c r="D708" s="99">
        <f ca="1">C708/$T$230</f>
        <v>160349.17267575831</v>
      </c>
      <c r="E708" s="99">
        <f ca="1">HLOOKUP($O708,INDIRECT(R708),E$229,FALSE)*$T$231</f>
        <v>79911000000</v>
      </c>
      <c r="F708" s="99">
        <f ca="1">E708/$T$230</f>
        <v>245237.5643577516</v>
      </c>
      <c r="G708" s="99">
        <f ca="1">HLOOKUP($O708,INDIRECT(R708),G$229,FALSE)</f>
        <v>1429911000</v>
      </c>
      <c r="H708" s="99">
        <f ca="1">G708/$T$230</f>
        <v>4388.2305425830855</v>
      </c>
      <c r="I708" s="95" t="str">
        <f t="shared" si="12"/>
        <v/>
      </c>
      <c r="J708" s="100">
        <f ca="1">IF(AND(I708="",NOT(K708="")),D708,"")</f>
        <v>160349.17267575831</v>
      </c>
      <c r="K708" s="97">
        <f t="shared" si="13"/>
        <v>37226</v>
      </c>
      <c r="N708" s="140">
        <f t="shared" si="22"/>
        <v>51915.630000000005</v>
      </c>
      <c r="O708" s="139" t="str">
        <f t="shared" si="14"/>
        <v>2001Dec</v>
      </c>
      <c r="P708" s="139">
        <f>MATCH(A708,Storage!A:A)-1</f>
        <v>158</v>
      </c>
      <c r="Q708" s="139">
        <f>MATCH(A708+1,Storage!A:A)-2</f>
        <v>162</v>
      </c>
      <c r="R708" s="139" t="str">
        <f t="shared" si="15"/>
        <v>Storage!P162:B158</v>
      </c>
      <c r="S708" s="7"/>
      <c r="T708" s="7"/>
      <c r="U708" s="7"/>
      <c r="V708" s="7"/>
      <c r="W708" s="7"/>
      <c r="X708" s="7"/>
      <c r="Y708" s="7"/>
      <c r="Z708" s="7"/>
      <c r="AA708" s="7"/>
      <c r="AB708" s="7"/>
    </row>
    <row r="709" spans="1:28" ht="15" x14ac:dyDescent="0.25">
      <c r="A709" s="17">
        <f t="shared" si="16"/>
        <v>2001</v>
      </c>
      <c r="B709" s="14" t="str">
        <f t="shared" si="19"/>
        <v>(YE)&amp; Min Sto</v>
      </c>
      <c r="C709" s="99">
        <f ca="1">HLOOKUP($O709,INDIRECT(R709),C$229,FALSE)*$T$231</f>
        <v>52250000000</v>
      </c>
      <c r="D709" s="99">
        <f ca="1">C709/$T$230</f>
        <v>160349.17267575831</v>
      </c>
      <c r="E709" s="99">
        <f ca="1">HLOOKUP($O709,INDIRECT(R709),E$229,FALSE)*$T$231</f>
        <v>79911000000</v>
      </c>
      <c r="F709" s="99">
        <f ca="1">E709/$T$230</f>
        <v>245237.5643577516</v>
      </c>
      <c r="G709" s="99">
        <f ca="1">HLOOKUP($O709,INDIRECT(R709),G$229,FALSE)</f>
        <v>30463703000</v>
      </c>
      <c r="H709" s="99">
        <f ca="1">G709/$T$230</f>
        <v>93489.561199808915</v>
      </c>
      <c r="I709" s="100">
        <f ca="1">IF(B708="Dec",H709,"")</f>
        <v>93489.561199808915</v>
      </c>
      <c r="J709" s="95" t="str">
        <f ca="1">IF(AND(I709="",NOT(K709="")),D709,"")</f>
        <v/>
      </c>
      <c r="K709" s="97">
        <f ca="1">IFERROR(IF(I709="", DATEVALUE(CONCATENATE(B709,"-",A709)),K708),"")</f>
        <v>37226</v>
      </c>
      <c r="N709" s="140">
        <f ca="1">IF(K709="","",$G$181)</f>
        <v>51915.630000000005</v>
      </c>
      <c r="O709" s="139" t="str">
        <f t="shared" si="14"/>
        <v>2001(YE)&amp; Min Sto</v>
      </c>
      <c r="P709" s="139">
        <f>MATCH(A709,Storage!A:A)-1</f>
        <v>158</v>
      </c>
      <c r="Q709" s="139">
        <f>MATCH(A709+1,Storage!A:A)-2</f>
        <v>162</v>
      </c>
      <c r="R709" s="139" t="str">
        <f t="shared" si="15"/>
        <v>Storage!P162:B158</v>
      </c>
      <c r="S709" s="7"/>
      <c r="T709" s="7"/>
      <c r="U709" s="7"/>
      <c r="V709" s="7"/>
      <c r="W709" s="7"/>
      <c r="X709" s="7"/>
      <c r="Y709" s="7"/>
      <c r="Z709" s="7"/>
      <c r="AA709" s="7"/>
      <c r="AB709" s="7"/>
    </row>
    <row r="710" spans="1:28" ht="15" x14ac:dyDescent="0.25">
      <c r="A710" s="17">
        <f t="shared" si="16"/>
        <v>2001</v>
      </c>
      <c r="B710" s="14" t="str">
        <f t="shared" si="19"/>
        <v>Avg</v>
      </c>
      <c r="C710" s="99">
        <f ca="1">HLOOKUP($O710,INDIRECT(R710),C$229,FALSE)*$T$231</f>
        <v>56881000000</v>
      </c>
      <c r="D710" s="99">
        <f ca="1">C710/$T$230</f>
        <v>174561.17303291499</v>
      </c>
      <c r="E710" s="99">
        <f ca="1">HLOOKUP($O710,INDIRECT(R710),E$229,FALSE)*$T$231</f>
        <v>0</v>
      </c>
      <c r="F710" s="99">
        <f ca="1">E710/$T$230</f>
        <v>0</v>
      </c>
      <c r="G710" s="99">
        <f ca="1">HLOOKUP($O710,INDIRECT(R710),G$229,FALSE)</f>
        <v>0</v>
      </c>
      <c r="H710" s="99">
        <f ca="1">G710/$T$230</f>
        <v>0</v>
      </c>
      <c r="I710" s="95" t="str">
        <f t="shared" si="12"/>
        <v/>
      </c>
      <c r="J710" s="95" t="str">
        <f t="shared" si="18"/>
        <v/>
      </c>
      <c r="K710" s="97" t="str">
        <f t="shared" si="13"/>
        <v/>
      </c>
      <c r="N710" s="140" t="str">
        <f t="shared" si="22"/>
        <v/>
      </c>
      <c r="O710" s="139" t="str">
        <f t="shared" si="14"/>
        <v>2001Avg</v>
      </c>
      <c r="P710" s="139">
        <f>MATCH(A710,Storage!A:A)-1</f>
        <v>158</v>
      </c>
      <c r="Q710" s="139">
        <f>MATCH(A710+1,Storage!A:A)-2</f>
        <v>162</v>
      </c>
      <c r="R710" s="139" t="str">
        <f t="shared" si="15"/>
        <v>Storage!P162:B158</v>
      </c>
      <c r="S710" s="7"/>
      <c r="T710" s="7"/>
      <c r="U710" s="7"/>
      <c r="V710" s="7"/>
      <c r="W710" s="7"/>
      <c r="X710" s="7"/>
      <c r="Y710" s="7"/>
      <c r="Z710" s="7"/>
      <c r="AA710" s="7"/>
      <c r="AB710" s="7"/>
    </row>
    <row r="711" spans="1:28" ht="15" x14ac:dyDescent="0.25">
      <c r="A711" s="17">
        <f t="shared" si="16"/>
        <v>2001</v>
      </c>
      <c r="B711" s="14" t="str">
        <f t="shared" si="19"/>
        <v>Max</v>
      </c>
      <c r="C711" s="99">
        <f ca="1">HLOOKUP($O711,INDIRECT(R711),C$229,FALSE)*$T$231</f>
        <v>64850000000</v>
      </c>
      <c r="D711" s="99">
        <f ca="1">C711/$T$230</f>
        <v>199017.10713919476</v>
      </c>
      <c r="E711" s="99">
        <f ca="1">HLOOKUP($O711,INDIRECT(R711),E$229,FALSE)*$T$231</f>
        <v>0</v>
      </c>
      <c r="F711" s="99">
        <f ca="1">E711/$T$230</f>
        <v>0</v>
      </c>
      <c r="G711" s="99">
        <f ca="1">HLOOKUP($O711,INDIRECT(R711),G$229,FALSE)</f>
        <v>4292363000</v>
      </c>
      <c r="H711" s="99">
        <f ca="1">G711/$T$230</f>
        <v>13172.762791847577</v>
      </c>
      <c r="I711" s="95" t="str">
        <f t="shared" si="12"/>
        <v/>
      </c>
      <c r="J711" s="95" t="str">
        <f t="shared" si="18"/>
        <v/>
      </c>
      <c r="K711" s="97" t="str">
        <f t="shared" si="13"/>
        <v/>
      </c>
      <c r="N711" s="140" t="str">
        <f t="shared" si="22"/>
        <v/>
      </c>
      <c r="O711" s="139" t="str">
        <f t="shared" si="14"/>
        <v>2001Max</v>
      </c>
      <c r="P711" s="139">
        <f>MATCH(A711,Storage!A:A)-1</f>
        <v>158</v>
      </c>
      <c r="Q711" s="139">
        <f>MATCH(A711+1,Storage!A:A)-2</f>
        <v>162</v>
      </c>
      <c r="R711" s="139" t="str">
        <f t="shared" si="15"/>
        <v>Storage!P162:B158</v>
      </c>
      <c r="S711" s="7"/>
      <c r="T711" s="7"/>
      <c r="U711" s="7"/>
      <c r="V711" s="7"/>
      <c r="W711" s="7"/>
      <c r="X711" s="7"/>
      <c r="Y711" s="7"/>
      <c r="Z711" s="7"/>
      <c r="AA711" s="7"/>
      <c r="AB711" s="7"/>
    </row>
    <row r="712" spans="1:28" ht="15" x14ac:dyDescent="0.25">
      <c r="A712" s="17">
        <f t="shared" si="16"/>
        <v>2002</v>
      </c>
      <c r="B712" s="14" t="str">
        <f t="shared" si="19"/>
        <v>Jan</v>
      </c>
      <c r="C712" s="99">
        <f ca="1">HLOOKUP($O712,INDIRECT(R712),C$229,FALSE)*$T$231</f>
        <v>52819000000</v>
      </c>
      <c r="D712" s="99">
        <f ca="1">C712/$T$230</f>
        <v>162095.3674939881</v>
      </c>
      <c r="E712" s="99">
        <f ca="1">HLOOKUP($O712,INDIRECT(R712),E$229,FALSE)*$T$231</f>
        <v>79911000000</v>
      </c>
      <c r="F712" s="99">
        <f ca="1">E712/$T$230</f>
        <v>245237.5643577516</v>
      </c>
      <c r="G712" s="99">
        <f ca="1">HLOOKUP($O712,INDIRECT(R712),G$229,FALSE)</f>
        <v>1478817000</v>
      </c>
      <c r="H712" s="99">
        <f ca="1">G712/$T$230</f>
        <v>4538.3173682075958</v>
      </c>
      <c r="I712" s="95" t="str">
        <f t="shared" si="12"/>
        <v/>
      </c>
      <c r="J712" s="100">
        <f ca="1">IF(AND(I712="",NOT(K712="")),D712,"")</f>
        <v>162095.3674939881</v>
      </c>
      <c r="K712" s="97">
        <f t="shared" si="13"/>
        <v>37257</v>
      </c>
      <c r="N712" s="140">
        <f t="shared" si="22"/>
        <v>51915.630000000005</v>
      </c>
      <c r="O712" s="139" t="str">
        <f t="shared" si="14"/>
        <v>2002Jan</v>
      </c>
      <c r="P712" s="139">
        <f>MATCH(A712,Storage!A:A)-1</f>
        <v>163</v>
      </c>
      <c r="Q712" s="139">
        <f>MATCH(A712+1,Storage!A:A)-2</f>
        <v>167</v>
      </c>
      <c r="R712" s="139" t="str">
        <f t="shared" si="15"/>
        <v>Storage!P167:B163</v>
      </c>
      <c r="S712" s="7"/>
      <c r="T712" s="7"/>
      <c r="U712" s="7"/>
      <c r="V712" s="7"/>
      <c r="W712" s="7"/>
      <c r="X712" s="7"/>
      <c r="Y712" s="7"/>
      <c r="Z712" s="7"/>
      <c r="AA712" s="7"/>
      <c r="AB712" s="7"/>
    </row>
    <row r="713" spans="1:28" ht="15" x14ac:dyDescent="0.25">
      <c r="A713" s="17">
        <f t="shared" si="16"/>
        <v>2002</v>
      </c>
      <c r="B713" s="14" t="str">
        <f t="shared" si="19"/>
        <v>Feb</v>
      </c>
      <c r="C713" s="99">
        <f ca="1">HLOOKUP($O713,INDIRECT(R713),C$229,FALSE)*$T$231</f>
        <v>52166000000</v>
      </c>
      <c r="D713" s="99">
        <f ca="1">C713/$T$230</f>
        <v>160091.38644600206</v>
      </c>
      <c r="E713" s="99">
        <f ca="1">HLOOKUP($O713,INDIRECT(R713),E$229,FALSE)*$T$231</f>
        <v>79911000000</v>
      </c>
      <c r="F713" s="99">
        <f ca="1">E713/$T$230</f>
        <v>245237.5643577516</v>
      </c>
      <c r="G713" s="99">
        <f ca="1">HLOOKUP($O713,INDIRECT(R713),G$229,FALSE)</f>
        <v>1299507000</v>
      </c>
      <c r="H713" s="99">
        <f ca="1">G713/$T$230</f>
        <v>3988.035834188644</v>
      </c>
      <c r="I713" s="95" t="str">
        <f t="shared" si="12"/>
        <v/>
      </c>
      <c r="J713" s="100">
        <f ca="1">IF(AND(I713="",NOT(K713="")),D713,"")</f>
        <v>160091.38644600206</v>
      </c>
      <c r="K713" s="97">
        <f t="shared" si="13"/>
        <v>37288</v>
      </c>
      <c r="N713" s="140">
        <f t="shared" si="22"/>
        <v>51915.630000000005</v>
      </c>
      <c r="O713" s="139" t="str">
        <f t="shared" si="14"/>
        <v>2002Feb</v>
      </c>
      <c r="P713" s="139">
        <f>MATCH(A713,Storage!A:A)-1</f>
        <v>163</v>
      </c>
      <c r="Q713" s="139">
        <f>MATCH(A713+1,Storage!A:A)-2</f>
        <v>167</v>
      </c>
      <c r="R713" s="139" t="str">
        <f t="shared" si="15"/>
        <v>Storage!P167:B163</v>
      </c>
      <c r="S713" s="7"/>
      <c r="T713" s="7"/>
      <c r="U713" s="7"/>
      <c r="V713" s="7"/>
      <c r="W713" s="7"/>
      <c r="X713" s="7"/>
      <c r="Y713" s="7"/>
      <c r="Z713" s="7"/>
      <c r="AA713" s="7"/>
      <c r="AB713" s="7"/>
    </row>
    <row r="714" spans="1:28" ht="15" x14ac:dyDescent="0.25">
      <c r="A714" s="17">
        <f t="shared" si="16"/>
        <v>2002</v>
      </c>
      <c r="B714" s="14" t="str">
        <f t="shared" si="19"/>
        <v>Mar</v>
      </c>
      <c r="C714" s="99">
        <f ca="1">HLOOKUP($O714,INDIRECT(R714),C$229,FALSE)*$T$231</f>
        <v>54301000000</v>
      </c>
      <c r="D714" s="99">
        <f ca="1">C714/$T$230</f>
        <v>166643.45311897324</v>
      </c>
      <c r="E714" s="99">
        <f ca="1">HLOOKUP($O714,INDIRECT(R714),E$229,FALSE)*$T$231</f>
        <v>79911000000</v>
      </c>
      <c r="F714" s="99">
        <f ca="1">E714/$T$230</f>
        <v>245237.5643577516</v>
      </c>
      <c r="G714" s="99">
        <f ca="1">HLOOKUP($O714,INDIRECT(R714),G$229,FALSE)</f>
        <v>1529414000</v>
      </c>
      <c r="H714" s="99">
        <f ca="1">G714/$T$230</f>
        <v>4693.5936761477933</v>
      </c>
      <c r="I714" s="95" t="str">
        <f t="shared" si="12"/>
        <v/>
      </c>
      <c r="J714" s="100">
        <f ca="1">IF(AND(I714="",NOT(K714="")),D714,"")</f>
        <v>166643.45311897324</v>
      </c>
      <c r="K714" s="97">
        <f t="shared" si="13"/>
        <v>37316</v>
      </c>
      <c r="N714" s="140">
        <f t="shared" si="22"/>
        <v>51915.630000000005</v>
      </c>
      <c r="O714" s="139" t="str">
        <f t="shared" si="14"/>
        <v>2002Mar</v>
      </c>
      <c r="P714" s="139">
        <f>MATCH(A714,Storage!A:A)-1</f>
        <v>163</v>
      </c>
      <c r="Q714" s="139">
        <f>MATCH(A714+1,Storage!A:A)-2</f>
        <v>167</v>
      </c>
      <c r="R714" s="139" t="str">
        <f t="shared" si="15"/>
        <v>Storage!P167:B163</v>
      </c>
      <c r="S714" s="7"/>
      <c r="T714" s="7"/>
      <c r="U714" s="7"/>
      <c r="V714" s="7"/>
      <c r="W714" s="7"/>
      <c r="X714" s="7"/>
      <c r="Y714" s="7"/>
      <c r="Z714" s="7"/>
      <c r="AA714" s="7"/>
      <c r="AB714" s="7"/>
    </row>
    <row r="715" spans="1:28" ht="15" x14ac:dyDescent="0.25">
      <c r="A715" s="17">
        <f t="shared" si="16"/>
        <v>2002</v>
      </c>
      <c r="B715" s="14" t="str">
        <f t="shared" si="19"/>
        <v>Apr</v>
      </c>
      <c r="C715" s="99">
        <f ca="1">HLOOKUP($O715,INDIRECT(R715),C$229,FALSE)*$T$231</f>
        <v>51504000000</v>
      </c>
      <c r="D715" s="99">
        <f ca="1">C715/$T$230</f>
        <v>158059.78544482787</v>
      </c>
      <c r="E715" s="99">
        <f ca="1">HLOOKUP($O715,INDIRECT(R715),E$229,FALSE)*$T$231</f>
        <v>79911000000</v>
      </c>
      <c r="F715" s="99">
        <f ca="1">E715/$T$230</f>
        <v>245237.5643577516</v>
      </c>
      <c r="G715" s="99">
        <f ca="1">HLOOKUP($O715,INDIRECT(R715),G$229,FALSE)</f>
        <v>2666922000</v>
      </c>
      <c r="H715" s="99">
        <f ca="1">G715/$T$230</f>
        <v>8184.473421833085</v>
      </c>
      <c r="I715" s="95" t="str">
        <f t="shared" si="12"/>
        <v/>
      </c>
      <c r="J715" s="100">
        <f ca="1">IF(AND(I715="",NOT(K715="")),D715,"")</f>
        <v>158059.78544482787</v>
      </c>
      <c r="K715" s="97">
        <f t="shared" si="13"/>
        <v>37347</v>
      </c>
      <c r="N715" s="140">
        <f t="shared" si="22"/>
        <v>51915.630000000005</v>
      </c>
      <c r="O715" s="139" t="str">
        <f t="shared" si="14"/>
        <v>2002Apr</v>
      </c>
      <c r="P715" s="139">
        <f>MATCH(A715,Storage!A:A)-1</f>
        <v>163</v>
      </c>
      <c r="Q715" s="139">
        <f>MATCH(A715+1,Storage!A:A)-2</f>
        <v>167</v>
      </c>
      <c r="R715" s="139" t="str">
        <f t="shared" si="15"/>
        <v>Storage!P167:B163</v>
      </c>
      <c r="S715" s="7"/>
      <c r="T715" s="7"/>
      <c r="U715" s="7"/>
      <c r="V715" s="7"/>
      <c r="W715" s="7"/>
      <c r="X715" s="7"/>
      <c r="Y715" s="7"/>
      <c r="Z715" s="7"/>
      <c r="AA715" s="7"/>
      <c r="AB715" s="7"/>
    </row>
    <row r="716" spans="1:28" ht="15" x14ac:dyDescent="0.25">
      <c r="A716" s="17">
        <f t="shared" si="16"/>
        <v>2002</v>
      </c>
      <c r="B716" s="14" t="str">
        <f t="shared" si="19"/>
        <v>May</v>
      </c>
      <c r="C716" s="99">
        <f ca="1">HLOOKUP($O716,INDIRECT(R716),C$229,FALSE)*$T$231</f>
        <v>50249000000</v>
      </c>
      <c r="D716" s="99">
        <f ca="1">C716/$T$230</f>
        <v>154208.33641692207</v>
      </c>
      <c r="E716" s="99">
        <f ca="1">HLOOKUP($O716,INDIRECT(R716),E$229,FALSE)*$T$231</f>
        <v>79911000000</v>
      </c>
      <c r="F716" s="99">
        <f ca="1">E716/$T$230</f>
        <v>245237.5643577516</v>
      </c>
      <c r="G716" s="99">
        <f ca="1">HLOOKUP($O716,INDIRECT(R716),G$229,FALSE)</f>
        <v>3349361000</v>
      </c>
      <c r="H716" s="99">
        <f ca="1">G716/$T$230</f>
        <v>10278.799336697617</v>
      </c>
      <c r="I716" s="95" t="str">
        <f t="shared" si="12"/>
        <v/>
      </c>
      <c r="J716" s="100">
        <f ca="1">IF(AND(I716="",NOT(K716="")),D716,"")</f>
        <v>154208.33641692207</v>
      </c>
      <c r="K716" s="97">
        <f t="shared" si="13"/>
        <v>37377</v>
      </c>
      <c r="N716" s="140">
        <f t="shared" si="22"/>
        <v>51915.630000000005</v>
      </c>
      <c r="O716" s="139" t="str">
        <f t="shared" si="14"/>
        <v>2002May</v>
      </c>
      <c r="P716" s="139">
        <f>MATCH(A716,Storage!A:A)-1</f>
        <v>163</v>
      </c>
      <c r="Q716" s="139">
        <f>MATCH(A716+1,Storage!A:A)-2</f>
        <v>167</v>
      </c>
      <c r="R716" s="139" t="str">
        <f t="shared" si="15"/>
        <v>Storage!P167:B163</v>
      </c>
      <c r="S716" s="7"/>
      <c r="T716" s="7"/>
      <c r="U716" s="7"/>
      <c r="V716" s="7"/>
      <c r="W716" s="7"/>
      <c r="X716" s="7"/>
      <c r="Y716" s="7"/>
      <c r="Z716" s="7"/>
      <c r="AA716" s="7"/>
      <c r="AB716" s="7"/>
    </row>
    <row r="717" spans="1:28" ht="15" x14ac:dyDescent="0.25">
      <c r="A717" s="17">
        <f t="shared" si="16"/>
        <v>2002</v>
      </c>
      <c r="B717" s="14" t="str">
        <f t="shared" si="19"/>
        <v>Jun</v>
      </c>
      <c r="C717" s="99">
        <f ca="1">HLOOKUP($O717,INDIRECT(R717),C$229,FALSE)*$T$231</f>
        <v>51255000000</v>
      </c>
      <c r="D717" s="99">
        <f ca="1">C717/$T$230</f>
        <v>157295.63340662184</v>
      </c>
      <c r="E717" s="99">
        <f ca="1">HLOOKUP($O717,INDIRECT(R717),E$229,FALSE)*$T$231</f>
        <v>79911000000</v>
      </c>
      <c r="F717" s="99">
        <f ca="1">E717/$T$230</f>
        <v>245237.5643577516</v>
      </c>
      <c r="G717" s="99">
        <f ca="1">HLOOKUP($O717,INDIRECT(R717),G$229,FALSE)</f>
        <v>3490988000</v>
      </c>
      <c r="H717" s="99">
        <f ca="1">G717/$T$230</f>
        <v>10713.436126717706</v>
      </c>
      <c r="I717" s="95" t="str">
        <f t="shared" si="12"/>
        <v/>
      </c>
      <c r="J717" s="100">
        <f ca="1">IF(AND(I717="",NOT(K717="")),D717,"")</f>
        <v>157295.63340662184</v>
      </c>
      <c r="K717" s="97">
        <f t="shared" si="13"/>
        <v>37408</v>
      </c>
      <c r="N717" s="140">
        <f t="shared" si="22"/>
        <v>51915.630000000005</v>
      </c>
      <c r="O717" s="139" t="str">
        <f t="shared" si="14"/>
        <v>2002Jun</v>
      </c>
      <c r="P717" s="139">
        <f>MATCH(A717,Storage!A:A)-1</f>
        <v>163</v>
      </c>
      <c r="Q717" s="139">
        <f>MATCH(A717+1,Storage!A:A)-2</f>
        <v>167</v>
      </c>
      <c r="R717" s="139" t="str">
        <f t="shared" si="15"/>
        <v>Storage!P167:B163</v>
      </c>
      <c r="S717" s="7"/>
      <c r="T717" s="7"/>
      <c r="U717" s="7"/>
      <c r="V717" s="7"/>
      <c r="W717" s="7"/>
      <c r="X717" s="7"/>
      <c r="Y717" s="7"/>
      <c r="Z717" s="7"/>
      <c r="AA717" s="7"/>
      <c r="AB717" s="7"/>
    </row>
    <row r="718" spans="1:28" ht="15" x14ac:dyDescent="0.25">
      <c r="A718" s="17">
        <f t="shared" si="16"/>
        <v>2002</v>
      </c>
      <c r="B718" s="14" t="str">
        <f t="shared" si="19"/>
        <v>Jul</v>
      </c>
      <c r="C718" s="99">
        <f ca="1">HLOOKUP($O718,INDIRECT(R718),C$229,FALSE)*$T$231</f>
        <v>47163000000</v>
      </c>
      <c r="D718" s="99">
        <f ca="1">C718/$T$230</f>
        <v>144737.76135706773</v>
      </c>
      <c r="E718" s="99">
        <f ca="1">HLOOKUP($O718,INDIRECT(R718),E$229,FALSE)*$T$231</f>
        <v>79911000000</v>
      </c>
      <c r="F718" s="99">
        <f ca="1">E718/$T$230</f>
        <v>245237.5643577516</v>
      </c>
      <c r="G718" s="99">
        <f ca="1">HLOOKUP($O718,INDIRECT(R718),G$229,FALSE)</f>
        <v>3570382000</v>
      </c>
      <c r="H718" s="99">
        <f ca="1">G718/$T$230</f>
        <v>10957.087078208981</v>
      </c>
      <c r="I718" s="95" t="str">
        <f t="shared" si="12"/>
        <v/>
      </c>
      <c r="J718" s="100">
        <f ca="1">IF(AND(I718="",NOT(K718="")),D718,"")</f>
        <v>144737.76135706773</v>
      </c>
      <c r="K718" s="97">
        <f t="shared" si="13"/>
        <v>37438</v>
      </c>
      <c r="N718" s="140">
        <f t="shared" si="22"/>
        <v>51915.630000000005</v>
      </c>
      <c r="O718" s="139" t="str">
        <f t="shared" si="14"/>
        <v>2002Jul</v>
      </c>
      <c r="P718" s="139">
        <f>MATCH(A718,Storage!A:A)-1</f>
        <v>163</v>
      </c>
      <c r="Q718" s="139">
        <f>MATCH(A718+1,Storage!A:A)-2</f>
        <v>167</v>
      </c>
      <c r="R718" s="139" t="str">
        <f t="shared" si="15"/>
        <v>Storage!P167:B163</v>
      </c>
      <c r="S718" s="7"/>
      <c r="T718" s="7"/>
      <c r="U718" s="7"/>
      <c r="V718" s="7"/>
      <c r="W718" s="7"/>
      <c r="X718" s="7"/>
      <c r="Y718" s="7"/>
      <c r="Z718" s="7"/>
      <c r="AA718" s="7"/>
      <c r="AB718" s="7"/>
    </row>
    <row r="719" spans="1:28" ht="15" x14ac:dyDescent="0.25">
      <c r="A719" s="17">
        <f t="shared" si="16"/>
        <v>2002</v>
      </c>
      <c r="B719" s="14" t="str">
        <f t="shared" si="19"/>
        <v>Aug</v>
      </c>
      <c r="C719" s="99">
        <f ca="1">HLOOKUP($O719,INDIRECT(R719),C$229,FALSE)*$T$231</f>
        <v>43364000000</v>
      </c>
      <c r="D719" s="99">
        <f ca="1">C719/$T$230</f>
        <v>133079.07222797288</v>
      </c>
      <c r="E719" s="99">
        <f ca="1">HLOOKUP($O719,INDIRECT(R719),E$229,FALSE)*$T$231</f>
        <v>79911000000</v>
      </c>
      <c r="F719" s="99">
        <f ca="1">E719/$T$230</f>
        <v>245237.5643577516</v>
      </c>
      <c r="G719" s="99">
        <f ca="1">HLOOKUP($O719,INDIRECT(R719),G$229,FALSE)</f>
        <v>3294192000</v>
      </c>
      <c r="H719" s="99">
        <f ca="1">G719/$T$230</f>
        <v>10109.49209253783</v>
      </c>
      <c r="I719" s="95" t="str">
        <f t="shared" si="12"/>
        <v/>
      </c>
      <c r="J719" s="100">
        <f ca="1">IF(AND(I719="",NOT(K719="")),D719,"")</f>
        <v>133079.07222797288</v>
      </c>
      <c r="K719" s="97">
        <f t="shared" si="13"/>
        <v>37469</v>
      </c>
      <c r="N719" s="140">
        <f t="shared" si="22"/>
        <v>51915.630000000005</v>
      </c>
      <c r="O719" s="139" t="str">
        <f t="shared" si="14"/>
        <v>2002Aug</v>
      </c>
      <c r="P719" s="139">
        <f>MATCH(A719,Storage!A:A)-1</f>
        <v>163</v>
      </c>
      <c r="Q719" s="139">
        <f>MATCH(A719+1,Storage!A:A)-2</f>
        <v>167</v>
      </c>
      <c r="R719" s="139" t="str">
        <f t="shared" si="15"/>
        <v>Storage!P167:B163</v>
      </c>
      <c r="S719" s="7"/>
      <c r="T719" s="7"/>
      <c r="U719" s="7"/>
      <c r="V719" s="7"/>
      <c r="W719" s="7"/>
      <c r="X719" s="7"/>
      <c r="Y719" s="7"/>
      <c r="Z719" s="7"/>
      <c r="AA719" s="7"/>
      <c r="AB719" s="7"/>
    </row>
    <row r="720" spans="1:28" ht="15" x14ac:dyDescent="0.25">
      <c r="A720" s="17">
        <f t="shared" si="16"/>
        <v>2002</v>
      </c>
      <c r="B720" s="14" t="str">
        <f t="shared" si="19"/>
        <v>Sep</v>
      </c>
      <c r="C720" s="99">
        <f ca="1">HLOOKUP($O720,INDIRECT(R720),C$229,FALSE)*$T$231</f>
        <v>40492000000</v>
      </c>
      <c r="D720" s="99">
        <f ca="1">C720/$T$230</f>
        <v>124265.23827725943</v>
      </c>
      <c r="E720" s="99">
        <f ca="1">HLOOKUP($O720,INDIRECT(R720),E$229,FALSE)*$T$231</f>
        <v>79911000000</v>
      </c>
      <c r="F720" s="99">
        <f ca="1">E720/$T$230</f>
        <v>245237.5643577516</v>
      </c>
      <c r="G720" s="99">
        <f ca="1">HLOOKUP($O720,INDIRECT(R720),G$229,FALSE)</f>
        <v>2393445000</v>
      </c>
      <c r="H720" s="99">
        <f ca="1">G720/$T$230</f>
        <v>7345.2043176063216</v>
      </c>
      <c r="I720" s="95" t="str">
        <f t="shared" si="12"/>
        <v/>
      </c>
      <c r="J720" s="100">
        <f ca="1">IF(AND(I720="",NOT(K720="")),D720,"")</f>
        <v>124265.23827725943</v>
      </c>
      <c r="K720" s="97">
        <f t="shared" si="13"/>
        <v>37500</v>
      </c>
      <c r="N720" s="140">
        <f t="shared" si="22"/>
        <v>51915.630000000005</v>
      </c>
      <c r="O720" s="139" t="str">
        <f t="shared" si="14"/>
        <v>2002Sep</v>
      </c>
      <c r="P720" s="139">
        <f>MATCH(A720,Storage!A:A)-1</f>
        <v>163</v>
      </c>
      <c r="Q720" s="139">
        <f>MATCH(A720+1,Storage!A:A)-2</f>
        <v>167</v>
      </c>
      <c r="R720" s="139" t="str">
        <f t="shared" si="15"/>
        <v>Storage!P167:B163</v>
      </c>
      <c r="S720" s="7"/>
      <c r="T720" s="7"/>
      <c r="U720" s="7"/>
      <c r="V720" s="7"/>
      <c r="W720" s="7"/>
      <c r="X720" s="7"/>
      <c r="Y720" s="7"/>
      <c r="Z720" s="7"/>
      <c r="AA720" s="7"/>
      <c r="AB720" s="7"/>
    </row>
    <row r="721" spans="1:28" ht="15" x14ac:dyDescent="0.25">
      <c r="A721" s="17">
        <f t="shared" si="16"/>
        <v>2002</v>
      </c>
      <c r="B721" s="14" t="str">
        <f t="shared" si="19"/>
        <v>Oct</v>
      </c>
      <c r="C721" s="99">
        <f ca="1">HLOOKUP($O721,INDIRECT(R721),C$229,FALSE)*$T$231</f>
        <v>38500000000</v>
      </c>
      <c r="D721" s="99">
        <f ca="1">C721/$T$230</f>
        <v>118152.02197161138</v>
      </c>
      <c r="E721" s="99">
        <f ca="1">HLOOKUP($O721,INDIRECT(R721),E$229,FALSE)*$T$231</f>
        <v>79911000000</v>
      </c>
      <c r="F721" s="99">
        <f ca="1">E721/$T$230</f>
        <v>245237.5643577516</v>
      </c>
      <c r="G721" s="99">
        <f ca="1">HLOOKUP($O721,INDIRECT(R721),G$229,FALSE)</f>
        <v>1564634000</v>
      </c>
      <c r="H721" s="99">
        <f ca="1">G721/$T$230</f>
        <v>4801.6797596241613</v>
      </c>
      <c r="I721" s="95" t="str">
        <f t="shared" si="12"/>
        <v/>
      </c>
      <c r="J721" s="100">
        <f ca="1">IF(AND(I721="",NOT(K721="")),D721,"")</f>
        <v>118152.02197161138</v>
      </c>
      <c r="K721" s="97">
        <f t="shared" si="13"/>
        <v>37530</v>
      </c>
      <c r="N721" s="140">
        <f t="shared" si="22"/>
        <v>51915.630000000005</v>
      </c>
      <c r="O721" s="139" t="str">
        <f t="shared" si="14"/>
        <v>2002Oct</v>
      </c>
      <c r="P721" s="139">
        <f>MATCH(A721,Storage!A:A)-1</f>
        <v>163</v>
      </c>
      <c r="Q721" s="139">
        <f>MATCH(A721+1,Storage!A:A)-2</f>
        <v>167</v>
      </c>
      <c r="R721" s="139" t="str">
        <f t="shared" si="15"/>
        <v>Storage!P167:B163</v>
      </c>
      <c r="S721" s="7"/>
      <c r="T721" s="7"/>
      <c r="U721" s="7"/>
      <c r="V721" s="7"/>
      <c r="W721" s="7"/>
      <c r="X721" s="7"/>
      <c r="Y721" s="7"/>
      <c r="Z721" s="7"/>
      <c r="AA721" s="7"/>
      <c r="AB721" s="7"/>
    </row>
    <row r="722" spans="1:28" ht="15" x14ac:dyDescent="0.25">
      <c r="A722" s="17">
        <f t="shared" si="16"/>
        <v>2002</v>
      </c>
      <c r="B722" s="14" t="str">
        <f t="shared" si="19"/>
        <v>Nov</v>
      </c>
      <c r="C722" s="99">
        <f ca="1">HLOOKUP($O722,INDIRECT(R722),C$229,FALSE)*$T$231</f>
        <v>37199000000</v>
      </c>
      <c r="D722" s="99">
        <f ca="1">C722/$T$230</f>
        <v>114159.40429407719</v>
      </c>
      <c r="E722" s="99">
        <f ca="1">HLOOKUP($O722,INDIRECT(R722),E$229,FALSE)*$T$231</f>
        <v>79911000000</v>
      </c>
      <c r="F722" s="99">
        <f ca="1">E722/$T$230</f>
        <v>245237.5643577516</v>
      </c>
      <c r="G722" s="99">
        <f ca="1">HLOOKUP($O722,INDIRECT(R722),G$229,FALSE)</f>
        <v>1367020000</v>
      </c>
      <c r="H722" s="99">
        <f ca="1">G722/$T$230</f>
        <v>4195.2253785878493</v>
      </c>
      <c r="I722" s="95" t="str">
        <f t="shared" si="12"/>
        <v/>
      </c>
      <c r="J722" s="100">
        <f ca="1">IF(AND(I722="",NOT(K722="")),D722,"")</f>
        <v>114159.40429407719</v>
      </c>
      <c r="K722" s="97">
        <f t="shared" si="13"/>
        <v>37561</v>
      </c>
      <c r="N722" s="140">
        <f t="shared" si="22"/>
        <v>51915.630000000005</v>
      </c>
      <c r="O722" s="139" t="str">
        <f t="shared" si="14"/>
        <v>2002Nov</v>
      </c>
      <c r="P722" s="139">
        <f>MATCH(A722,Storage!A:A)-1</f>
        <v>163</v>
      </c>
      <c r="Q722" s="139">
        <f>MATCH(A722+1,Storage!A:A)-2</f>
        <v>167</v>
      </c>
      <c r="R722" s="139" t="str">
        <f t="shared" si="15"/>
        <v>Storage!P167:B163</v>
      </c>
      <c r="S722" s="7"/>
      <c r="T722" s="7"/>
      <c r="U722" s="7"/>
      <c r="V722" s="7"/>
      <c r="W722" s="7"/>
      <c r="X722" s="7"/>
      <c r="Y722" s="7"/>
      <c r="Z722" s="7"/>
      <c r="AA722" s="7"/>
      <c r="AB722" s="7"/>
    </row>
    <row r="723" spans="1:28" ht="15" x14ac:dyDescent="0.25">
      <c r="A723" s="17">
        <f t="shared" si="16"/>
        <v>2002</v>
      </c>
      <c r="B723" s="14" t="str">
        <f t="shared" si="19"/>
        <v>Dec</v>
      </c>
      <c r="C723" s="99">
        <f ca="1">HLOOKUP($O723,INDIRECT(R723),C$229,FALSE)*$T$231</f>
        <v>36192000000</v>
      </c>
      <c r="D723" s="99">
        <f ca="1">C723/$T$230</f>
        <v>111069.03842068985</v>
      </c>
      <c r="E723" s="99">
        <f ca="1">HLOOKUP($O723,INDIRECT(R723),E$229,FALSE)*$T$231</f>
        <v>79911000000</v>
      </c>
      <c r="F723" s="99">
        <f ca="1">E723/$T$230</f>
        <v>245237.5643577516</v>
      </c>
      <c r="G723" s="99">
        <f ca="1">HLOOKUP($O723,INDIRECT(R723),G$229,FALSE)</f>
        <v>1361725000</v>
      </c>
      <c r="H723" s="99">
        <f ca="1">G723/$T$230</f>
        <v>4178.9756394621427</v>
      </c>
      <c r="I723" s="95" t="str">
        <f t="shared" si="12"/>
        <v/>
      </c>
      <c r="J723" s="100">
        <f ca="1">IF(AND(I723="",NOT(K723="")),D723,"")</f>
        <v>111069.03842068985</v>
      </c>
      <c r="K723" s="97">
        <f t="shared" si="13"/>
        <v>37591</v>
      </c>
      <c r="N723" s="140">
        <f t="shared" si="22"/>
        <v>51915.630000000005</v>
      </c>
      <c r="O723" s="139" t="str">
        <f t="shared" si="14"/>
        <v>2002Dec</v>
      </c>
      <c r="P723" s="139">
        <f>MATCH(A723,Storage!A:A)-1</f>
        <v>163</v>
      </c>
      <c r="Q723" s="139">
        <f>MATCH(A723+1,Storage!A:A)-2</f>
        <v>167</v>
      </c>
      <c r="R723" s="139" t="str">
        <f t="shared" si="15"/>
        <v>Storage!P167:B163</v>
      </c>
      <c r="S723" s="7"/>
      <c r="T723" s="7"/>
      <c r="U723" s="7"/>
      <c r="V723" s="7"/>
      <c r="W723" s="7"/>
      <c r="X723" s="7"/>
      <c r="Y723" s="7"/>
      <c r="Z723" s="7"/>
      <c r="AA723" s="7"/>
      <c r="AB723" s="7"/>
    </row>
    <row r="724" spans="1:28" ht="15" x14ac:dyDescent="0.25">
      <c r="A724" s="17">
        <f t="shared" si="16"/>
        <v>2002</v>
      </c>
      <c r="B724" s="14" t="str">
        <f t="shared" si="19"/>
        <v>(YE)&amp; Min Sto</v>
      </c>
      <c r="C724" s="99">
        <f ca="1">HLOOKUP($O724,INDIRECT(R724),C$229,FALSE)*$T$231</f>
        <v>36192000000</v>
      </c>
      <c r="D724" s="99">
        <f ca="1">C724/$T$230</f>
        <v>111069.03842068985</v>
      </c>
      <c r="E724" s="99">
        <f ca="1">HLOOKUP($O724,INDIRECT(R724),E$229,FALSE)*$T$231</f>
        <v>79911000000</v>
      </c>
      <c r="F724" s="99">
        <f ca="1">E724/$T$230</f>
        <v>245237.5643577516</v>
      </c>
      <c r="G724" s="99">
        <f ca="1">HLOOKUP($O724,INDIRECT(R724),G$229,FALSE)</f>
        <v>27366407000</v>
      </c>
      <c r="H724" s="99">
        <f ca="1">G724/$T$230</f>
        <v>83984.320029819733</v>
      </c>
      <c r="I724" s="100">
        <f ca="1">IF(B723="Dec",H724,"")</f>
        <v>83984.320029819733</v>
      </c>
      <c r="J724" s="95" t="str">
        <f ca="1">IF(AND(I724="",NOT(K724="")),D724,"")</f>
        <v/>
      </c>
      <c r="K724" s="97">
        <f ca="1">IFERROR(IF(I724="", DATEVALUE(CONCATENATE(B724,"-",A724)),K723),"")</f>
        <v>37591</v>
      </c>
      <c r="N724" s="140">
        <f ca="1">IF(K724="","",$G$181)</f>
        <v>51915.630000000005</v>
      </c>
      <c r="O724" s="139" t="str">
        <f t="shared" si="14"/>
        <v>2002(YE)&amp; Min Sto</v>
      </c>
      <c r="P724" s="139">
        <f>MATCH(A724,Storage!A:A)-1</f>
        <v>163</v>
      </c>
      <c r="Q724" s="139">
        <f>MATCH(A724+1,Storage!A:A)-2</f>
        <v>167</v>
      </c>
      <c r="R724" s="139" t="str">
        <f t="shared" si="15"/>
        <v>Storage!P167:B163</v>
      </c>
      <c r="S724" s="7"/>
      <c r="T724" s="7"/>
      <c r="U724" s="7"/>
      <c r="V724" s="7"/>
      <c r="W724" s="7"/>
      <c r="X724" s="7"/>
      <c r="Y724" s="7"/>
      <c r="Z724" s="7"/>
      <c r="AA724" s="7"/>
      <c r="AB724" s="7"/>
    </row>
    <row r="725" spans="1:28" ht="15" x14ac:dyDescent="0.25">
      <c r="A725" s="17">
        <f t="shared" si="16"/>
        <v>2002</v>
      </c>
      <c r="B725" s="14" t="str">
        <f t="shared" si="19"/>
        <v>Avg</v>
      </c>
      <c r="C725" s="99">
        <f ca="1">HLOOKUP($O725,INDIRECT(R725),C$229,FALSE)*$T$231</f>
        <v>46267000000</v>
      </c>
      <c r="D725" s="99">
        <f ca="1">C725/$T$230</f>
        <v>141988.04157300113</v>
      </c>
      <c r="E725" s="99">
        <f ca="1">HLOOKUP($O725,INDIRECT(R725),E$229,FALSE)*$T$231</f>
        <v>0</v>
      </c>
      <c r="F725" s="99">
        <f ca="1">E725/$T$230</f>
        <v>0</v>
      </c>
      <c r="G725" s="99">
        <f ca="1">HLOOKUP($O725,INDIRECT(R725),G$229,FALSE)</f>
        <v>0</v>
      </c>
      <c r="H725" s="99">
        <f ca="1">G725/$T$230</f>
        <v>0</v>
      </c>
      <c r="I725" s="95" t="str">
        <f t="shared" si="12"/>
        <v/>
      </c>
      <c r="J725" s="95" t="str">
        <f t="shared" si="18"/>
        <v/>
      </c>
      <c r="K725" s="97" t="str">
        <f t="shared" si="13"/>
        <v/>
      </c>
      <c r="N725" s="140" t="str">
        <f t="shared" si="22"/>
        <v/>
      </c>
      <c r="O725" s="139" t="str">
        <f t="shared" si="14"/>
        <v>2002Avg</v>
      </c>
      <c r="P725" s="139">
        <f>MATCH(A725,Storage!A:A)-1</f>
        <v>163</v>
      </c>
      <c r="Q725" s="139">
        <f>MATCH(A725+1,Storage!A:A)-2</f>
        <v>167</v>
      </c>
      <c r="R725" s="139" t="str">
        <f t="shared" si="15"/>
        <v>Storage!P167:B163</v>
      </c>
      <c r="S725" s="7"/>
      <c r="T725" s="7"/>
      <c r="U725" s="7"/>
      <c r="V725" s="7"/>
      <c r="W725" s="7"/>
      <c r="X725" s="7"/>
      <c r="Y725" s="7"/>
      <c r="Z725" s="7"/>
      <c r="AA725" s="7"/>
      <c r="AB725" s="7"/>
    </row>
    <row r="726" spans="1:28" ht="15" x14ac:dyDescent="0.25">
      <c r="A726" s="17">
        <f t="shared" si="16"/>
        <v>2002</v>
      </c>
      <c r="B726" s="14" t="str">
        <f t="shared" si="19"/>
        <v>Max</v>
      </c>
      <c r="C726" s="99">
        <f ca="1">HLOOKUP($O726,INDIRECT(R726),C$229,FALSE)*$T$231</f>
        <v>54301000000</v>
      </c>
      <c r="D726" s="99">
        <f ca="1">C726/$T$230</f>
        <v>166643.45311897324</v>
      </c>
      <c r="E726" s="99">
        <f ca="1">HLOOKUP($O726,INDIRECT(R726),E$229,FALSE)*$T$231</f>
        <v>0</v>
      </c>
      <c r="F726" s="99">
        <f ca="1">E726/$T$230</f>
        <v>0</v>
      </c>
      <c r="G726" s="99">
        <f ca="1">HLOOKUP($O726,INDIRECT(R726),G$229,FALSE)</f>
        <v>3570382000</v>
      </c>
      <c r="H726" s="99">
        <f ca="1">G726/$T$230</f>
        <v>10957.087078208981</v>
      </c>
      <c r="I726" s="95" t="str">
        <f t="shared" si="12"/>
        <v/>
      </c>
      <c r="J726" s="95" t="str">
        <f t="shared" si="18"/>
        <v/>
      </c>
      <c r="K726" s="97" t="str">
        <f t="shared" si="13"/>
        <v/>
      </c>
      <c r="N726" s="140" t="str">
        <f t="shared" si="22"/>
        <v/>
      </c>
      <c r="O726" s="139" t="str">
        <f t="shared" si="14"/>
        <v>2002Max</v>
      </c>
      <c r="P726" s="139">
        <f>MATCH(A726,Storage!A:A)-1</f>
        <v>163</v>
      </c>
      <c r="Q726" s="139">
        <f>MATCH(A726+1,Storage!A:A)-2</f>
        <v>167</v>
      </c>
      <c r="R726" s="139" t="str">
        <f t="shared" si="15"/>
        <v>Storage!P167:B163</v>
      </c>
      <c r="S726" s="7"/>
      <c r="T726" s="7"/>
      <c r="U726" s="7"/>
      <c r="V726" s="7"/>
      <c r="W726" s="7"/>
      <c r="X726" s="7"/>
      <c r="Y726" s="7"/>
      <c r="Z726" s="7"/>
      <c r="AA726" s="7"/>
      <c r="AB726" s="7"/>
    </row>
    <row r="727" spans="1:28" ht="15" x14ac:dyDescent="0.25">
      <c r="A727" s="17">
        <f t="shared" si="16"/>
        <v>2003</v>
      </c>
      <c r="B727" s="14" t="str">
        <f t="shared" si="19"/>
        <v>Jan</v>
      </c>
      <c r="C727" s="99">
        <f ca="1">HLOOKUP($O727,INDIRECT(R727),C$229,FALSE)*$T$231</f>
        <v>35011000000</v>
      </c>
      <c r="D727" s="99">
        <f ca="1">C727/$T$230</f>
        <v>107444.68678566457</v>
      </c>
      <c r="E727" s="99">
        <f ca="1">HLOOKUP($O727,INDIRECT(R727),E$229,FALSE)*$T$231</f>
        <v>79911000000</v>
      </c>
      <c r="F727" s="99">
        <f ca="1">E727/$T$230</f>
        <v>245237.5643577516</v>
      </c>
      <c r="G727" s="99">
        <f ca="1">HLOOKUP($O727,INDIRECT(R727),G$229,FALSE)</f>
        <v>1413214000</v>
      </c>
      <c r="H727" s="99">
        <f ca="1">G727/$T$230</f>
        <v>4336.9893916516576</v>
      </c>
      <c r="I727" s="95" t="str">
        <f t="shared" si="12"/>
        <v/>
      </c>
      <c r="J727" s="100">
        <f ca="1">IF(AND(I727="",NOT(K727="")),D727,"")</f>
        <v>107444.68678566457</v>
      </c>
      <c r="K727" s="97">
        <f t="shared" si="13"/>
        <v>37622</v>
      </c>
      <c r="N727" s="140">
        <f t="shared" si="22"/>
        <v>51915.630000000005</v>
      </c>
      <c r="O727" s="139" t="str">
        <f t="shared" si="14"/>
        <v>2003Jan</v>
      </c>
      <c r="P727" s="139">
        <f>MATCH(A727,Storage!A:A)-1</f>
        <v>168</v>
      </c>
      <c r="Q727" s="139">
        <f>MATCH(A727+1,Storage!A:A)-2</f>
        <v>172</v>
      </c>
      <c r="R727" s="139" t="str">
        <f t="shared" si="15"/>
        <v>Storage!P172:B168</v>
      </c>
      <c r="S727" s="7"/>
      <c r="T727" s="7"/>
      <c r="U727" s="7"/>
      <c r="V727" s="7"/>
      <c r="W727" s="7"/>
      <c r="X727" s="7"/>
      <c r="Y727" s="7"/>
      <c r="Z727" s="7"/>
      <c r="AA727" s="7"/>
      <c r="AB727" s="7"/>
    </row>
    <row r="728" spans="1:28" ht="15" x14ac:dyDescent="0.25">
      <c r="A728" s="17">
        <f t="shared" si="16"/>
        <v>2003</v>
      </c>
      <c r="B728" s="14" t="str">
        <f t="shared" si="19"/>
        <v>Feb</v>
      </c>
      <c r="C728" s="99">
        <f ca="1">HLOOKUP($O728,INDIRECT(R728),C$229,FALSE)*$T$231</f>
        <v>34143000000</v>
      </c>
      <c r="D728" s="99">
        <f ca="1">C728/$T$230</f>
        <v>104780.89574485006</v>
      </c>
      <c r="E728" s="99">
        <f ca="1">HLOOKUP($O728,INDIRECT(R728),E$229,FALSE)*$T$231</f>
        <v>79911000000</v>
      </c>
      <c r="F728" s="99">
        <f ca="1">E728/$T$230</f>
        <v>245237.5643577516</v>
      </c>
      <c r="G728" s="99">
        <f ca="1">HLOOKUP($O728,INDIRECT(R728),G$229,FALSE)</f>
        <v>1251337000</v>
      </c>
      <c r="H728" s="99">
        <f ca="1">G728/$T$230</f>
        <v>3840.2077069581887</v>
      </c>
      <c r="I728" s="95" t="str">
        <f t="shared" si="12"/>
        <v/>
      </c>
      <c r="J728" s="100">
        <f ca="1">IF(AND(I728="",NOT(K728="")),D728,"")</f>
        <v>104780.89574485006</v>
      </c>
      <c r="K728" s="97">
        <f t="shared" si="13"/>
        <v>37653</v>
      </c>
      <c r="N728" s="140">
        <f t="shared" si="22"/>
        <v>51915.630000000005</v>
      </c>
      <c r="O728" s="139" t="str">
        <f t="shared" si="14"/>
        <v>2003Feb</v>
      </c>
      <c r="P728" s="139">
        <f>MATCH(A728,Storage!A:A)-1</f>
        <v>168</v>
      </c>
      <c r="Q728" s="139">
        <f>MATCH(A728+1,Storage!A:A)-2</f>
        <v>172</v>
      </c>
      <c r="R728" s="139" t="str">
        <f t="shared" si="15"/>
        <v>Storage!P172:B168</v>
      </c>
      <c r="S728" s="7"/>
      <c r="T728" s="7"/>
      <c r="U728" s="7"/>
      <c r="V728" s="7"/>
      <c r="W728" s="7"/>
      <c r="X728" s="7"/>
      <c r="Y728" s="7"/>
      <c r="Z728" s="7"/>
      <c r="AA728" s="7"/>
      <c r="AB728" s="7"/>
    </row>
    <row r="729" spans="1:28" ht="15" x14ac:dyDescent="0.25">
      <c r="A729" s="17">
        <f t="shared" si="16"/>
        <v>2003</v>
      </c>
      <c r="B729" s="14" t="str">
        <f t="shared" si="19"/>
        <v>Mar</v>
      </c>
      <c r="C729" s="99">
        <f ca="1">HLOOKUP($O729,INDIRECT(R729),C$229,FALSE)*$T$231</f>
        <v>34626000000</v>
      </c>
      <c r="D729" s="99">
        <f ca="1">C729/$T$230</f>
        <v>106263.16656594846</v>
      </c>
      <c r="E729" s="99">
        <f ca="1">HLOOKUP($O729,INDIRECT(R729),E$229,FALSE)*$T$231</f>
        <v>79911000000</v>
      </c>
      <c r="F729" s="99">
        <f ca="1">E729/$T$230</f>
        <v>245237.5643577516</v>
      </c>
      <c r="G729" s="99">
        <f ca="1">HLOOKUP($O729,INDIRECT(R729),G$229,FALSE)</f>
        <v>1366753000</v>
      </c>
      <c r="H729" s="99">
        <f ca="1">G729/$T$230</f>
        <v>4194.4059866432672</v>
      </c>
      <c r="I729" s="95" t="str">
        <f t="shared" si="12"/>
        <v/>
      </c>
      <c r="J729" s="100">
        <f ca="1">IF(AND(I729="",NOT(K729="")),D729,"")</f>
        <v>106263.16656594846</v>
      </c>
      <c r="K729" s="97">
        <f t="shared" si="13"/>
        <v>37681</v>
      </c>
      <c r="N729" s="140">
        <f t="shared" si="22"/>
        <v>51915.630000000005</v>
      </c>
      <c r="O729" s="139" t="str">
        <f t="shared" si="14"/>
        <v>2003Mar</v>
      </c>
      <c r="P729" s="139">
        <f>MATCH(A729,Storage!A:A)-1</f>
        <v>168</v>
      </c>
      <c r="Q729" s="139">
        <f>MATCH(A729+1,Storage!A:A)-2</f>
        <v>172</v>
      </c>
      <c r="R729" s="139" t="str">
        <f t="shared" si="15"/>
        <v>Storage!P172:B168</v>
      </c>
      <c r="S729" s="7"/>
      <c r="T729" s="7"/>
      <c r="U729" s="7"/>
      <c r="V729" s="7"/>
      <c r="W729" s="7"/>
      <c r="X729" s="7"/>
      <c r="Y729" s="7"/>
      <c r="Z729" s="7"/>
      <c r="AA729" s="7"/>
      <c r="AB729" s="7"/>
    </row>
    <row r="730" spans="1:28" ht="15" x14ac:dyDescent="0.25">
      <c r="A730" s="17">
        <f t="shared" si="16"/>
        <v>2003</v>
      </c>
      <c r="B730" s="14" t="str">
        <f t="shared" si="19"/>
        <v>Apr</v>
      </c>
      <c r="C730" s="99">
        <f ca="1">HLOOKUP($O730,INDIRECT(R730),C$229,FALSE)*$T$231</f>
        <v>33375000000</v>
      </c>
      <c r="D730" s="99">
        <f ca="1">C730/$T$230</f>
        <v>102423.99307279297</v>
      </c>
      <c r="E730" s="99">
        <f ca="1">HLOOKUP($O730,INDIRECT(R730),E$229,FALSE)*$T$231</f>
        <v>79911000000</v>
      </c>
      <c r="F730" s="99">
        <f ca="1">E730/$T$230</f>
        <v>245237.5643577516</v>
      </c>
      <c r="G730" s="99">
        <f ca="1">HLOOKUP($O730,INDIRECT(R730),G$229,FALSE)</f>
        <v>1732011000</v>
      </c>
      <c r="H730" s="99">
        <f ca="1">G730/$T$230</f>
        <v>5315.3403045992882</v>
      </c>
      <c r="I730" s="95" t="str">
        <f t="shared" si="12"/>
        <v/>
      </c>
      <c r="J730" s="100">
        <f ca="1">IF(AND(I730="",NOT(K730="")),D730,"")</f>
        <v>102423.99307279297</v>
      </c>
      <c r="K730" s="97">
        <f t="shared" si="13"/>
        <v>37712</v>
      </c>
      <c r="N730" s="140">
        <f t="shared" si="22"/>
        <v>51915.630000000005</v>
      </c>
      <c r="O730" s="139" t="str">
        <f t="shared" si="14"/>
        <v>2003Apr</v>
      </c>
      <c r="P730" s="139">
        <f>MATCH(A730,Storage!A:A)-1</f>
        <v>168</v>
      </c>
      <c r="Q730" s="139">
        <f>MATCH(A730+1,Storage!A:A)-2</f>
        <v>172</v>
      </c>
      <c r="R730" s="139" t="str">
        <f t="shared" si="15"/>
        <v>Storage!P172:B168</v>
      </c>
      <c r="S730" s="7"/>
      <c r="T730" s="7"/>
      <c r="U730" s="7"/>
      <c r="V730" s="7"/>
      <c r="W730" s="7"/>
      <c r="X730" s="7"/>
      <c r="Y730" s="7"/>
      <c r="Z730" s="7"/>
      <c r="AA730" s="7"/>
      <c r="AB730" s="7"/>
    </row>
    <row r="731" spans="1:28" ht="15" x14ac:dyDescent="0.25">
      <c r="A731" s="17">
        <f t="shared" si="16"/>
        <v>2003</v>
      </c>
      <c r="B731" s="14" t="str">
        <f t="shared" si="19"/>
        <v>May</v>
      </c>
      <c r="C731" s="99">
        <f ca="1">HLOOKUP($O731,INDIRECT(R731),C$229,FALSE)*$T$231</f>
        <v>39739000000</v>
      </c>
      <c r="D731" s="99">
        <f ca="1">C731/$T$230</f>
        <v>121954.36886051597</v>
      </c>
      <c r="E731" s="99">
        <f ca="1">HLOOKUP($O731,INDIRECT(R731),E$229,FALSE)*$T$231</f>
        <v>79911000000</v>
      </c>
      <c r="F731" s="99">
        <f ca="1">E731/$T$230</f>
        <v>245237.5643577516</v>
      </c>
      <c r="G731" s="99">
        <f ca="1">HLOOKUP($O731,INDIRECT(R731),G$229,FALSE)</f>
        <v>2558839000</v>
      </c>
      <c r="H731" s="99">
        <f ca="1">G731/$T$230</f>
        <v>7852.7792662289894</v>
      </c>
      <c r="I731" s="95" t="str">
        <f t="shared" si="12"/>
        <v/>
      </c>
      <c r="J731" s="100">
        <f ca="1">IF(AND(I731="",NOT(K731="")),D731,"")</f>
        <v>121954.36886051597</v>
      </c>
      <c r="K731" s="97">
        <f t="shared" si="13"/>
        <v>37742</v>
      </c>
      <c r="N731" s="140">
        <f t="shared" si="22"/>
        <v>51915.630000000005</v>
      </c>
      <c r="O731" s="139" t="str">
        <f t="shared" si="14"/>
        <v>2003May</v>
      </c>
      <c r="P731" s="139">
        <f>MATCH(A731,Storage!A:A)-1</f>
        <v>168</v>
      </c>
      <c r="Q731" s="139">
        <f>MATCH(A731+1,Storage!A:A)-2</f>
        <v>172</v>
      </c>
      <c r="R731" s="139" t="str">
        <f t="shared" si="15"/>
        <v>Storage!P172:B168</v>
      </c>
      <c r="S731" s="7"/>
      <c r="T731" s="7"/>
      <c r="U731" s="7"/>
      <c r="V731" s="7"/>
      <c r="W731" s="7"/>
      <c r="X731" s="7"/>
      <c r="Y731" s="7"/>
      <c r="Z731" s="7"/>
      <c r="AA731" s="7"/>
      <c r="AB731" s="7"/>
    </row>
    <row r="732" spans="1:28" ht="15" x14ac:dyDescent="0.25">
      <c r="A732" s="17">
        <f t="shared" si="16"/>
        <v>2003</v>
      </c>
      <c r="B732" s="14" t="str">
        <f t="shared" si="19"/>
        <v>Jun</v>
      </c>
      <c r="C732" s="99">
        <f ca="1">HLOOKUP($O732,INDIRECT(R732),C$229,FALSE)*$T$231</f>
        <v>50900000000</v>
      </c>
      <c r="D732" s="99">
        <f ca="1">C732/$T$230</f>
        <v>156206.17969753296</v>
      </c>
      <c r="E732" s="99">
        <f ca="1">HLOOKUP($O732,INDIRECT(R732),E$229,FALSE)*$T$231</f>
        <v>79911000000</v>
      </c>
      <c r="F732" s="99">
        <f ca="1">E732/$T$230</f>
        <v>245237.5643577516</v>
      </c>
      <c r="G732" s="99">
        <f ca="1">HLOOKUP($O732,INDIRECT(R732),G$229,FALSE)</f>
        <v>2377080000</v>
      </c>
      <c r="H732" s="99">
        <f ca="1">G732/$T$230</f>
        <v>7294.9820360591684</v>
      </c>
      <c r="I732" s="95" t="str">
        <f t="shared" si="12"/>
        <v/>
      </c>
      <c r="J732" s="100">
        <f ca="1">IF(AND(I732="",NOT(K732="")),D732,"")</f>
        <v>156206.17969753296</v>
      </c>
      <c r="K732" s="97">
        <f t="shared" si="13"/>
        <v>37773</v>
      </c>
      <c r="N732" s="140">
        <f t="shared" si="22"/>
        <v>51915.630000000005</v>
      </c>
      <c r="O732" s="139" t="str">
        <f t="shared" si="14"/>
        <v>2003Jun</v>
      </c>
      <c r="P732" s="139">
        <f>MATCH(A732,Storage!A:A)-1</f>
        <v>168</v>
      </c>
      <c r="Q732" s="139">
        <f>MATCH(A732+1,Storage!A:A)-2</f>
        <v>172</v>
      </c>
      <c r="R732" s="139" t="str">
        <f t="shared" si="15"/>
        <v>Storage!P172:B168</v>
      </c>
      <c r="S732" s="7"/>
      <c r="T732" s="7"/>
      <c r="U732" s="7"/>
      <c r="V732" s="7"/>
      <c r="W732" s="7"/>
      <c r="X732" s="7"/>
      <c r="Y732" s="7"/>
      <c r="Z732" s="7"/>
      <c r="AA732" s="7"/>
      <c r="AB732" s="7"/>
    </row>
    <row r="733" spans="1:28" ht="15" x14ac:dyDescent="0.25">
      <c r="A733" s="17">
        <f t="shared" si="16"/>
        <v>2003</v>
      </c>
      <c r="B733" s="14" t="str">
        <f t="shared" si="19"/>
        <v>Jul</v>
      </c>
      <c r="C733" s="99">
        <f ca="1">HLOOKUP($O733,INDIRECT(R733),C$229,FALSE)*$T$231</f>
        <v>49612000000</v>
      </c>
      <c r="D733" s="99">
        <f ca="1">C733/$T$230</f>
        <v>152253.45750793724</v>
      </c>
      <c r="E733" s="99">
        <f ca="1">HLOOKUP($O733,INDIRECT(R733),E$229,FALSE)*$T$231</f>
        <v>79911000000</v>
      </c>
      <c r="F733" s="99">
        <f ca="1">E733/$T$230</f>
        <v>245237.5643577516</v>
      </c>
      <c r="G733" s="99">
        <f ca="1">HLOOKUP($O733,INDIRECT(R733),G$229,FALSE)</f>
        <v>3373711000</v>
      </c>
      <c r="H733" s="99">
        <f ca="1">G733/$T$230</f>
        <v>10353.526654490051</v>
      </c>
      <c r="I733" s="95" t="str">
        <f t="shared" si="12"/>
        <v/>
      </c>
      <c r="J733" s="100">
        <f ca="1">IF(AND(I733="",NOT(K733="")),D733,"")</f>
        <v>152253.45750793724</v>
      </c>
      <c r="K733" s="97">
        <f t="shared" si="13"/>
        <v>37803</v>
      </c>
      <c r="N733" s="140">
        <f t="shared" si="22"/>
        <v>51915.630000000005</v>
      </c>
      <c r="O733" s="139" t="str">
        <f t="shared" si="14"/>
        <v>2003Jul</v>
      </c>
      <c r="P733" s="139">
        <f>MATCH(A733,Storage!A:A)-1</f>
        <v>168</v>
      </c>
      <c r="Q733" s="139">
        <f>MATCH(A733+1,Storage!A:A)-2</f>
        <v>172</v>
      </c>
      <c r="R733" s="139" t="str">
        <f t="shared" si="15"/>
        <v>Storage!P172:B168</v>
      </c>
      <c r="S733" s="7"/>
      <c r="T733" s="7"/>
      <c r="U733" s="7"/>
      <c r="V733" s="7"/>
      <c r="W733" s="7"/>
      <c r="X733" s="7"/>
      <c r="Y733" s="7"/>
      <c r="Z733" s="7"/>
      <c r="AA733" s="7"/>
      <c r="AB733" s="7"/>
    </row>
    <row r="734" spans="1:28" ht="15" x14ac:dyDescent="0.25">
      <c r="A734" s="17">
        <f t="shared" si="16"/>
        <v>2003</v>
      </c>
      <c r="B734" s="14" t="str">
        <f t="shared" si="19"/>
        <v>Aug</v>
      </c>
      <c r="C734" s="99">
        <f ca="1">HLOOKUP($O734,INDIRECT(R734),C$229,FALSE)*$T$231</f>
        <v>47179000000</v>
      </c>
      <c r="D734" s="99">
        <f ca="1">C734/$T$230</f>
        <v>144786.86349606892</v>
      </c>
      <c r="E734" s="99">
        <f ca="1">HLOOKUP($O734,INDIRECT(R734),E$229,FALSE)*$T$231</f>
        <v>79911000000</v>
      </c>
      <c r="F734" s="99">
        <f ca="1">E734/$T$230</f>
        <v>245237.5643577516</v>
      </c>
      <c r="G734" s="99">
        <f ca="1">HLOOKUP($O734,INDIRECT(R734),G$229,FALSE)</f>
        <v>3140060000</v>
      </c>
      <c r="H734" s="99">
        <f ca="1">G734/$T$230</f>
        <v>9636.4789120046244</v>
      </c>
      <c r="I734" s="95" t="str">
        <f t="shared" si="12"/>
        <v/>
      </c>
      <c r="J734" s="100">
        <f ca="1">IF(AND(I734="",NOT(K734="")),D734,"")</f>
        <v>144786.86349606892</v>
      </c>
      <c r="K734" s="97">
        <f t="shared" si="13"/>
        <v>37834</v>
      </c>
      <c r="N734" s="140">
        <f t="shared" si="22"/>
        <v>51915.630000000005</v>
      </c>
      <c r="O734" s="139" t="str">
        <f t="shared" si="14"/>
        <v>2003Aug</v>
      </c>
      <c r="P734" s="139">
        <f>MATCH(A734,Storage!A:A)-1</f>
        <v>168</v>
      </c>
      <c r="Q734" s="139">
        <f>MATCH(A734+1,Storage!A:A)-2</f>
        <v>172</v>
      </c>
      <c r="R734" s="139" t="str">
        <f t="shared" si="15"/>
        <v>Storage!P172:B168</v>
      </c>
      <c r="S734" s="7"/>
      <c r="T734" s="7"/>
      <c r="U734" s="7"/>
      <c r="V734" s="7"/>
      <c r="W734" s="7"/>
      <c r="X734" s="7"/>
      <c r="Y734" s="7"/>
      <c r="Z734" s="7"/>
      <c r="AA734" s="7"/>
      <c r="AB734" s="7"/>
    </row>
    <row r="735" spans="1:28" ht="15" x14ac:dyDescent="0.25">
      <c r="A735" s="17">
        <f t="shared" si="16"/>
        <v>2003</v>
      </c>
      <c r="B735" s="14" t="str">
        <f t="shared" si="19"/>
        <v>Sep</v>
      </c>
      <c r="C735" s="99">
        <f ca="1">HLOOKUP($O735,INDIRECT(R735),C$229,FALSE)*$T$231</f>
        <v>45906000000</v>
      </c>
      <c r="D735" s="99">
        <f ca="1">C735/$T$230</f>
        <v>140880.17456178681</v>
      </c>
      <c r="E735" s="99">
        <f ca="1">HLOOKUP($O735,INDIRECT(R735),E$229,FALSE)*$T$231</f>
        <v>79911000000</v>
      </c>
      <c r="F735" s="99">
        <f ca="1">E735/$T$230</f>
        <v>245237.5643577516</v>
      </c>
      <c r="G735" s="99">
        <f ca="1">HLOOKUP($O735,INDIRECT(R735),G$229,FALSE)</f>
        <v>2488427000</v>
      </c>
      <c r="H735" s="99">
        <f ca="1">G735/$T$230</f>
        <v>7636.6930280195065</v>
      </c>
      <c r="I735" s="95" t="str">
        <f t="shared" si="12"/>
        <v/>
      </c>
      <c r="J735" s="100">
        <f ca="1">IF(AND(I735="",NOT(K735="")),D735,"")</f>
        <v>140880.17456178681</v>
      </c>
      <c r="K735" s="97">
        <f t="shared" si="13"/>
        <v>37865</v>
      </c>
      <c r="N735" s="140">
        <f t="shared" si="22"/>
        <v>51915.630000000005</v>
      </c>
      <c r="O735" s="139" t="str">
        <f t="shared" si="14"/>
        <v>2003Sep</v>
      </c>
      <c r="P735" s="139">
        <f>MATCH(A735,Storage!A:A)-1</f>
        <v>168</v>
      </c>
      <c r="Q735" s="139">
        <f>MATCH(A735+1,Storage!A:A)-2</f>
        <v>172</v>
      </c>
      <c r="R735" s="139" t="str">
        <f t="shared" si="15"/>
        <v>Storage!P172:B168</v>
      </c>
      <c r="S735" s="7"/>
      <c r="T735" s="7"/>
      <c r="U735" s="7"/>
      <c r="V735" s="7"/>
      <c r="W735" s="7"/>
      <c r="X735" s="7"/>
      <c r="Y735" s="7"/>
      <c r="Z735" s="7"/>
      <c r="AA735" s="7"/>
      <c r="AB735" s="7"/>
    </row>
    <row r="736" spans="1:28" ht="15" x14ac:dyDescent="0.25">
      <c r="A736" s="17">
        <f t="shared" si="16"/>
        <v>2003</v>
      </c>
      <c r="B736" s="14" t="str">
        <f t="shared" si="19"/>
        <v>Oct</v>
      </c>
      <c r="C736" s="99">
        <f ca="1">HLOOKUP($O736,INDIRECT(R736),C$229,FALSE)*$T$231</f>
        <v>44257000000</v>
      </c>
      <c r="D736" s="99">
        <f ca="1">C736/$T$230</f>
        <v>135819.58536097675</v>
      </c>
      <c r="E736" s="99">
        <f ca="1">HLOOKUP($O736,INDIRECT(R736),E$229,FALSE)*$T$231</f>
        <v>79914000000</v>
      </c>
      <c r="F736" s="99">
        <f ca="1">E736/$T$230</f>
        <v>245246.77100881434</v>
      </c>
      <c r="G736" s="99">
        <f ca="1">HLOOKUP($O736,INDIRECT(R736),G$229,FALSE)</f>
        <v>2082361000</v>
      </c>
      <c r="H736" s="99">
        <f ca="1">G736/$T$230</f>
        <v>6390.5237045409522</v>
      </c>
      <c r="I736" s="95" t="str">
        <f t="shared" si="12"/>
        <v/>
      </c>
      <c r="J736" s="100">
        <f ca="1">IF(AND(I736="",NOT(K736="")),D736,"")</f>
        <v>135819.58536097675</v>
      </c>
      <c r="K736" s="97">
        <f t="shared" si="13"/>
        <v>37895</v>
      </c>
      <c r="N736" s="140">
        <f t="shared" si="22"/>
        <v>51915.630000000005</v>
      </c>
      <c r="O736" s="139" t="str">
        <f t="shared" si="14"/>
        <v>2003Oct</v>
      </c>
      <c r="P736" s="139">
        <f>MATCH(A736,Storage!A:A)-1</f>
        <v>168</v>
      </c>
      <c r="Q736" s="139">
        <f>MATCH(A736+1,Storage!A:A)-2</f>
        <v>172</v>
      </c>
      <c r="R736" s="139" t="str">
        <f t="shared" si="15"/>
        <v>Storage!P172:B168</v>
      </c>
      <c r="S736" s="7"/>
      <c r="T736" s="7"/>
      <c r="U736" s="7"/>
      <c r="V736" s="7"/>
      <c r="W736" s="7"/>
      <c r="X736" s="7"/>
      <c r="Y736" s="7"/>
      <c r="Z736" s="7"/>
      <c r="AA736" s="7"/>
      <c r="AB736" s="7"/>
    </row>
    <row r="737" spans="1:28" ht="15" x14ac:dyDescent="0.25">
      <c r="A737" s="17">
        <f t="shared" si="16"/>
        <v>2003</v>
      </c>
      <c r="B737" s="14" t="str">
        <f t="shared" si="19"/>
        <v>Nov</v>
      </c>
      <c r="C737" s="99">
        <f ca="1">HLOOKUP($O737,INDIRECT(R737),C$229,FALSE)*$T$231</f>
        <v>43211000000</v>
      </c>
      <c r="D737" s="99">
        <f ca="1">C737/$T$230</f>
        <v>132609.53302377401</v>
      </c>
      <c r="E737" s="99">
        <f ca="1">HLOOKUP($O737,INDIRECT(R737),E$229,FALSE)*$T$231</f>
        <v>79911000000</v>
      </c>
      <c r="F737" s="99">
        <f ca="1">E737/$T$230</f>
        <v>245237.5643577516</v>
      </c>
      <c r="G737" s="99">
        <f ca="1">HLOOKUP($O737,INDIRECT(R737),G$229,FALSE)</f>
        <v>1390735000</v>
      </c>
      <c r="H737" s="99">
        <f ca="1">G737/$T$230</f>
        <v>4268.0039552386743</v>
      </c>
      <c r="I737" s="95" t="str">
        <f t="shared" si="12"/>
        <v/>
      </c>
      <c r="J737" s="100">
        <f ca="1">IF(AND(I737="",NOT(K737="")),D737,"")</f>
        <v>132609.53302377401</v>
      </c>
      <c r="K737" s="97">
        <f t="shared" si="13"/>
        <v>37926</v>
      </c>
      <c r="N737" s="140">
        <f t="shared" si="22"/>
        <v>51915.630000000005</v>
      </c>
      <c r="O737" s="139" t="str">
        <f t="shared" si="14"/>
        <v>2003Nov</v>
      </c>
      <c r="P737" s="139">
        <f>MATCH(A737,Storage!A:A)-1</f>
        <v>168</v>
      </c>
      <c r="Q737" s="139">
        <f>MATCH(A737+1,Storage!A:A)-2</f>
        <v>172</v>
      </c>
      <c r="R737" s="139" t="str">
        <f t="shared" si="15"/>
        <v>Storage!P172:B168</v>
      </c>
      <c r="S737" s="7"/>
      <c r="T737" s="7"/>
      <c r="U737" s="7"/>
      <c r="V737" s="7"/>
      <c r="W737" s="7"/>
      <c r="X737" s="7"/>
      <c r="Y737" s="7"/>
      <c r="Z737" s="7"/>
      <c r="AA737" s="7"/>
      <c r="AB737" s="7"/>
    </row>
    <row r="738" spans="1:28" ht="15" x14ac:dyDescent="0.25">
      <c r="A738" s="17">
        <f t="shared" si="16"/>
        <v>2003</v>
      </c>
      <c r="B738" s="14" t="str">
        <f t="shared" si="19"/>
        <v>Dec</v>
      </c>
      <c r="C738" s="99">
        <f ca="1">HLOOKUP($O738,INDIRECT(R738),C$229,FALSE)*$T$231</f>
        <v>42515000000</v>
      </c>
      <c r="D738" s="99">
        <f ca="1">C738/$T$230</f>
        <v>130473.58997722228</v>
      </c>
      <c r="E738" s="99">
        <f ca="1">HLOOKUP($O738,INDIRECT(R738),E$229,FALSE)*$T$231</f>
        <v>79911000000</v>
      </c>
      <c r="F738" s="99">
        <f ca="1">E738/$T$230</f>
        <v>245237.5643577516</v>
      </c>
      <c r="G738" s="99">
        <f ca="1">HLOOKUP($O738,INDIRECT(R738),G$229,FALSE)</f>
        <v>1379179000</v>
      </c>
      <c r="H738" s="99">
        <f ca="1">G738/$T$230</f>
        <v>4232.5399353450648</v>
      </c>
      <c r="I738" s="95" t="str">
        <f t="shared" si="12"/>
        <v/>
      </c>
      <c r="J738" s="100">
        <f ca="1">IF(AND(I738="",NOT(K738="")),D738,"")</f>
        <v>130473.58997722228</v>
      </c>
      <c r="K738" s="97">
        <f t="shared" si="13"/>
        <v>37956</v>
      </c>
      <c r="N738" s="140">
        <f t="shared" si="22"/>
        <v>51915.630000000005</v>
      </c>
      <c r="O738" s="139" t="str">
        <f t="shared" si="14"/>
        <v>2003Dec</v>
      </c>
      <c r="P738" s="139">
        <f>MATCH(A738,Storage!A:A)-1</f>
        <v>168</v>
      </c>
      <c r="Q738" s="139">
        <f>MATCH(A738+1,Storage!A:A)-2</f>
        <v>172</v>
      </c>
      <c r="R738" s="139" t="str">
        <f t="shared" si="15"/>
        <v>Storage!P172:B168</v>
      </c>
      <c r="S738" s="7"/>
      <c r="T738" s="7"/>
      <c r="U738" s="7"/>
      <c r="V738" s="7"/>
      <c r="W738" s="7"/>
      <c r="X738" s="7"/>
      <c r="Y738" s="7"/>
      <c r="Z738" s="7"/>
      <c r="AA738" s="7"/>
      <c r="AB738" s="7"/>
    </row>
    <row r="739" spans="1:28" ht="15" x14ac:dyDescent="0.25">
      <c r="A739" s="17">
        <f t="shared" si="16"/>
        <v>2003</v>
      </c>
      <c r="B739" s="14" t="str">
        <f t="shared" si="19"/>
        <v>(YE)&amp; Min Sto</v>
      </c>
      <c r="C739" s="99">
        <f ca="1">HLOOKUP($O739,INDIRECT(R739),C$229,FALSE)*$T$231</f>
        <v>33375000000</v>
      </c>
      <c r="D739" s="99">
        <f ca="1">C739/$T$230</f>
        <v>102423.99307279297</v>
      </c>
      <c r="E739" s="99">
        <f ca="1">HLOOKUP($O739,INDIRECT(R739),E$229,FALSE)*$T$231</f>
        <v>79911000000</v>
      </c>
      <c r="F739" s="99">
        <f ca="1">E739/$T$230</f>
        <v>245237.5643577516</v>
      </c>
      <c r="G739" s="99">
        <f ca="1">HLOOKUP($O739,INDIRECT(R739),G$229,FALSE)</f>
        <v>24553707000</v>
      </c>
      <c r="H739" s="99">
        <f ca="1">G739/$T$230</f>
        <v>75352.470881779431</v>
      </c>
      <c r="I739" s="100">
        <f ca="1">IF(B738="Dec",H739,"")</f>
        <v>75352.470881779431</v>
      </c>
      <c r="J739" s="95" t="str">
        <f ca="1">IF(AND(I739="",NOT(K739="")),D739,"")</f>
        <v/>
      </c>
      <c r="K739" s="97">
        <f ca="1">IFERROR(IF(I739="", DATEVALUE(CONCATENATE(B739,"-",A739)),K738),"")</f>
        <v>37956</v>
      </c>
      <c r="N739" s="140">
        <f ca="1">IF(K739="","",$G$181)</f>
        <v>51915.630000000005</v>
      </c>
      <c r="O739" s="139" t="str">
        <f t="shared" si="14"/>
        <v>2003(YE)&amp; Min Sto</v>
      </c>
      <c r="P739" s="139">
        <f>MATCH(A739,Storage!A:A)-1</f>
        <v>168</v>
      </c>
      <c r="Q739" s="139">
        <f>MATCH(A739+1,Storage!A:A)-2</f>
        <v>172</v>
      </c>
      <c r="R739" s="139" t="str">
        <f t="shared" si="15"/>
        <v>Storage!P172:B168</v>
      </c>
      <c r="S739" s="7"/>
      <c r="T739" s="7"/>
      <c r="U739" s="7"/>
      <c r="V739" s="7"/>
      <c r="W739" s="7"/>
      <c r="X739" s="7"/>
      <c r="Y739" s="7"/>
      <c r="Z739" s="7"/>
      <c r="AA739" s="7"/>
      <c r="AB739" s="7"/>
    </row>
    <row r="740" spans="1:28" ht="15" x14ac:dyDescent="0.25">
      <c r="A740" s="17">
        <f t="shared" si="16"/>
        <v>2003</v>
      </c>
      <c r="B740" s="14" t="str">
        <f t="shared" si="19"/>
        <v>Avg</v>
      </c>
      <c r="C740" s="99">
        <f ca="1">HLOOKUP($O740,INDIRECT(R740),C$229,FALSE)*$T$231</f>
        <v>41706000000</v>
      </c>
      <c r="D740" s="99">
        <f ca="1">C740/$T$230</f>
        <v>127990.86307397466</v>
      </c>
      <c r="E740" s="99">
        <f ca="1">HLOOKUP($O740,INDIRECT(R740),E$229,FALSE)*$T$231</f>
        <v>0</v>
      </c>
      <c r="F740" s="99">
        <f ca="1">E740/$T$230</f>
        <v>0</v>
      </c>
      <c r="G740" s="99">
        <f ca="1">HLOOKUP($O740,INDIRECT(R740),G$229,FALSE)</f>
        <v>0</v>
      </c>
      <c r="H740" s="99">
        <f ca="1">G740/$T$230</f>
        <v>0</v>
      </c>
      <c r="I740" s="95" t="str">
        <f t="shared" si="12"/>
        <v/>
      </c>
      <c r="J740" s="95" t="str">
        <f t="shared" si="18"/>
        <v/>
      </c>
      <c r="K740" s="97" t="str">
        <f t="shared" si="13"/>
        <v/>
      </c>
      <c r="N740" s="140" t="str">
        <f t="shared" si="22"/>
        <v/>
      </c>
      <c r="O740" s="139" t="str">
        <f t="shared" si="14"/>
        <v>2003Avg</v>
      </c>
      <c r="P740" s="139">
        <f>MATCH(A740,Storage!A:A)-1</f>
        <v>168</v>
      </c>
      <c r="Q740" s="139">
        <f>MATCH(A740+1,Storage!A:A)-2</f>
        <v>172</v>
      </c>
      <c r="R740" s="139" t="str">
        <f t="shared" si="15"/>
        <v>Storage!P172:B168</v>
      </c>
      <c r="S740" s="7"/>
      <c r="T740" s="7"/>
      <c r="U740" s="7"/>
      <c r="V740" s="7"/>
      <c r="W740" s="7"/>
      <c r="X740" s="7"/>
      <c r="Y740" s="7"/>
      <c r="Z740" s="7"/>
      <c r="AA740" s="7"/>
      <c r="AB740" s="7"/>
    </row>
    <row r="741" spans="1:28" ht="15" x14ac:dyDescent="0.25">
      <c r="A741" s="17">
        <f t="shared" si="16"/>
        <v>2003</v>
      </c>
      <c r="B741" s="14" t="str">
        <f t="shared" si="19"/>
        <v>Max</v>
      </c>
      <c r="C741" s="99">
        <f ca="1">HLOOKUP($O741,INDIRECT(R741),C$229,FALSE)*$T$231</f>
        <v>50900000000</v>
      </c>
      <c r="D741" s="99">
        <f ca="1">C741/$T$230</f>
        <v>156206.17969753296</v>
      </c>
      <c r="E741" s="99">
        <f ca="1">HLOOKUP($O741,INDIRECT(R741),E$229,FALSE)*$T$231</f>
        <v>0</v>
      </c>
      <c r="F741" s="99">
        <f ca="1">E741/$T$230</f>
        <v>0</v>
      </c>
      <c r="G741" s="99">
        <f ca="1">HLOOKUP($O741,INDIRECT(R741),G$229,FALSE)</f>
        <v>3373711000</v>
      </c>
      <c r="H741" s="99">
        <f ca="1">G741/$T$230</f>
        <v>10353.526654490051</v>
      </c>
      <c r="I741" s="95" t="str">
        <f t="shared" si="12"/>
        <v/>
      </c>
      <c r="J741" s="95" t="str">
        <f t="shared" si="18"/>
        <v/>
      </c>
      <c r="K741" s="97" t="str">
        <f t="shared" si="13"/>
        <v/>
      </c>
      <c r="N741" s="140" t="str">
        <f t="shared" si="22"/>
        <v/>
      </c>
      <c r="O741" s="139" t="str">
        <f t="shared" si="14"/>
        <v>2003Max</v>
      </c>
      <c r="P741" s="139">
        <f>MATCH(A741,Storage!A:A)-1</f>
        <v>168</v>
      </c>
      <c r="Q741" s="139">
        <f>MATCH(A741+1,Storage!A:A)-2</f>
        <v>172</v>
      </c>
      <c r="R741" s="139" t="str">
        <f t="shared" si="15"/>
        <v>Storage!P172:B168</v>
      </c>
      <c r="S741" s="7"/>
      <c r="T741" s="7"/>
      <c r="U741" s="7"/>
      <c r="V741" s="7"/>
      <c r="W741" s="7"/>
      <c r="X741" s="7"/>
      <c r="Y741" s="7"/>
      <c r="Z741" s="7"/>
      <c r="AA741" s="7"/>
      <c r="AB741" s="7"/>
    </row>
    <row r="742" spans="1:28" ht="15" x14ac:dyDescent="0.25">
      <c r="A742" s="17">
        <f t="shared" si="16"/>
        <v>2004</v>
      </c>
      <c r="B742" s="14" t="str">
        <f t="shared" si="19"/>
        <v>Jan</v>
      </c>
      <c r="C742" s="99">
        <f ca="1">HLOOKUP($O742,INDIRECT(R742),C$229,FALSE)*$T$231</f>
        <v>41866000000</v>
      </c>
      <c r="D742" s="99">
        <f ca="1">C742/$T$230</f>
        <v>128481.88446398654</v>
      </c>
      <c r="E742" s="99">
        <f ca="1">HLOOKUP($O742,INDIRECT(R742),E$229,FALSE)*$T$231</f>
        <v>79911000000</v>
      </c>
      <c r="F742" s="99">
        <f ca="1">E742/$T$230</f>
        <v>245237.5643577516</v>
      </c>
      <c r="G742" s="99">
        <f ca="1">HLOOKUP($O742,INDIRECT(R742),G$229,FALSE)</f>
        <v>1362385000</v>
      </c>
      <c r="H742" s="99">
        <f ca="1">G742/$T$230</f>
        <v>4181.0011026959419</v>
      </c>
      <c r="I742" s="95" t="str">
        <f t="shared" ref="I742:I996" si="23">IF(B741="Dec",H742,"")</f>
        <v/>
      </c>
      <c r="J742" s="100">
        <f ca="1">IF(AND(I742="",NOT(K742="")),D742,"")</f>
        <v>128481.88446398654</v>
      </c>
      <c r="K742" s="97">
        <f t="shared" ref="K742:K996" si="24">IFERROR(IF(I742="", DATEVALUE(CONCATENATE(B742,"-",A742)),K741),"")</f>
        <v>37987</v>
      </c>
      <c r="N742" s="140">
        <f t="shared" si="22"/>
        <v>51915.630000000005</v>
      </c>
      <c r="O742" s="139" t="str">
        <f t="shared" ref="O742:O996" si="25">CONCATENATE(A742,B742)</f>
        <v>2004Jan</v>
      </c>
      <c r="P742" s="139">
        <f>MATCH(A742,Storage!A:A)-1</f>
        <v>173</v>
      </c>
      <c r="Q742" s="139">
        <f>MATCH(A742+1,Storage!A:A)-2</f>
        <v>177</v>
      </c>
      <c r="R742" s="139" t="str">
        <f t="shared" ref="R742:R996" si="26">CONCATENATE("Storage!",$Q$230,Q742,":",$P$230,P742)</f>
        <v>Storage!P177:B173</v>
      </c>
      <c r="S742" s="7"/>
      <c r="T742" s="7"/>
      <c r="U742" s="7"/>
      <c r="V742" s="7"/>
      <c r="W742" s="7"/>
      <c r="X742" s="7"/>
      <c r="Y742" s="7"/>
      <c r="Z742" s="7"/>
      <c r="AA742" s="7"/>
      <c r="AB742" s="7"/>
    </row>
    <row r="743" spans="1:28" ht="15" x14ac:dyDescent="0.25">
      <c r="A743" s="17">
        <f t="shared" ref="A743:A997" si="27">IF(B743="Jan",A742+1,A742)</f>
        <v>2004</v>
      </c>
      <c r="B743" s="14" t="str">
        <f t="shared" si="19"/>
        <v>Feb</v>
      </c>
      <c r="C743" s="99">
        <f ca="1">HLOOKUP($O743,INDIRECT(R743),C$229,FALSE)*$T$231</f>
        <v>41363000000</v>
      </c>
      <c r="D743" s="99">
        <f ca="1">C743/$T$230</f>
        <v>126938.23596913666</v>
      </c>
      <c r="E743" s="99">
        <f ca="1">HLOOKUP($O743,INDIRECT(R743),E$229,FALSE)*$T$231</f>
        <v>79911000000</v>
      </c>
      <c r="F743" s="99">
        <f ca="1">E743/$T$230</f>
        <v>245237.5643577516</v>
      </c>
      <c r="G743" s="99">
        <f ca="1">HLOOKUP($O743,INDIRECT(R743),G$229,FALSE)</f>
        <v>1258002000</v>
      </c>
      <c r="H743" s="99">
        <f ca="1">G743/$T$230</f>
        <v>3860.6618167358715</v>
      </c>
      <c r="I743" s="95" t="str">
        <f t="shared" si="23"/>
        <v/>
      </c>
      <c r="J743" s="100">
        <f ca="1">IF(AND(I743="",NOT(K743="")),D743,"")</f>
        <v>126938.23596913666</v>
      </c>
      <c r="K743" s="97">
        <f t="shared" si="24"/>
        <v>38018</v>
      </c>
      <c r="N743" s="140">
        <f t="shared" si="22"/>
        <v>51915.630000000005</v>
      </c>
      <c r="O743" s="139" t="str">
        <f t="shared" si="25"/>
        <v>2004Feb</v>
      </c>
      <c r="P743" s="139">
        <f>MATCH(A743,Storage!A:A)-1</f>
        <v>173</v>
      </c>
      <c r="Q743" s="139">
        <f>MATCH(A743+1,Storage!A:A)-2</f>
        <v>177</v>
      </c>
      <c r="R743" s="139" t="str">
        <f t="shared" si="26"/>
        <v>Storage!P177:B173</v>
      </c>
      <c r="S743" s="7"/>
      <c r="T743" s="7"/>
      <c r="U743" s="7"/>
      <c r="V743" s="7"/>
      <c r="W743" s="7"/>
      <c r="X743" s="7"/>
      <c r="Y743" s="7"/>
      <c r="Z743" s="7"/>
      <c r="AA743" s="7"/>
      <c r="AB743" s="7"/>
    </row>
    <row r="744" spans="1:28" ht="15" x14ac:dyDescent="0.25">
      <c r="A744" s="17">
        <f t="shared" si="27"/>
        <v>2004</v>
      </c>
      <c r="B744" s="14" t="str">
        <f t="shared" si="19"/>
        <v>Mar</v>
      </c>
      <c r="C744" s="99">
        <f ca="1">HLOOKUP($O744,INDIRECT(R744),C$229,FALSE)*$T$231</f>
        <v>42636000000</v>
      </c>
      <c r="D744" s="99">
        <f ca="1">C744/$T$230</f>
        <v>130844.92490341877</v>
      </c>
      <c r="E744" s="99">
        <f ca="1">HLOOKUP($O744,INDIRECT(R744),E$229,FALSE)*$T$231</f>
        <v>79911000000</v>
      </c>
      <c r="F744" s="99">
        <f ca="1">E744/$T$230</f>
        <v>245237.5643577516</v>
      </c>
      <c r="G744" s="99">
        <f ca="1">HLOOKUP($O744,INDIRECT(R744),G$229,FALSE)</f>
        <v>1488015000</v>
      </c>
      <c r="H744" s="99">
        <f ca="1">G744/$T$230</f>
        <v>4566.5449603659044</v>
      </c>
      <c r="I744" s="95" t="str">
        <f t="shared" si="23"/>
        <v/>
      </c>
      <c r="J744" s="100">
        <f ca="1">IF(AND(I744="",NOT(K744="")),D744,"")</f>
        <v>130844.92490341877</v>
      </c>
      <c r="K744" s="97">
        <f t="shared" si="24"/>
        <v>38047</v>
      </c>
      <c r="N744" s="140">
        <f t="shared" si="22"/>
        <v>51915.630000000005</v>
      </c>
      <c r="O744" s="139" t="str">
        <f t="shared" si="25"/>
        <v>2004Mar</v>
      </c>
      <c r="P744" s="139">
        <f>MATCH(A744,Storage!A:A)-1</f>
        <v>173</v>
      </c>
      <c r="Q744" s="139">
        <f>MATCH(A744+1,Storage!A:A)-2</f>
        <v>177</v>
      </c>
      <c r="R744" s="139" t="str">
        <f t="shared" si="26"/>
        <v>Storage!P177:B173</v>
      </c>
      <c r="S744" s="7"/>
      <c r="T744" s="7"/>
      <c r="U744" s="7"/>
      <c r="V744" s="7"/>
      <c r="W744" s="7"/>
      <c r="X744" s="7"/>
      <c r="Y744" s="7"/>
      <c r="Z744" s="7"/>
      <c r="AA744" s="7"/>
      <c r="AB744" s="7"/>
    </row>
    <row r="745" spans="1:28" ht="15" x14ac:dyDescent="0.25">
      <c r="A745" s="17">
        <f t="shared" si="27"/>
        <v>2004</v>
      </c>
      <c r="B745" s="14" t="str">
        <f t="shared" si="19"/>
        <v>Apr</v>
      </c>
      <c r="C745" s="99">
        <f ca="1">HLOOKUP($O745,INDIRECT(R745),C$229,FALSE)*$T$231</f>
        <v>42419000000</v>
      </c>
      <c r="D745" s="99">
        <f ca="1">C745/$T$230</f>
        <v>130178.97714321515</v>
      </c>
      <c r="E745" s="99">
        <f ca="1">HLOOKUP($O745,INDIRECT(R745),E$229,FALSE)*$T$231</f>
        <v>79911000000</v>
      </c>
      <c r="F745" s="99">
        <f ca="1">E745/$T$230</f>
        <v>245237.5643577516</v>
      </c>
      <c r="G745" s="99">
        <f ca="1">HLOOKUP($O745,INDIRECT(R745),G$229,FALSE)</f>
        <v>1606836000</v>
      </c>
      <c r="H745" s="99">
        <f ca="1">G745/$T$230</f>
        <v>4931.1927890071729</v>
      </c>
      <c r="I745" s="95" t="str">
        <f t="shared" si="23"/>
        <v/>
      </c>
      <c r="J745" s="100">
        <f ca="1">IF(AND(I745="",NOT(K745="")),D745,"")</f>
        <v>130178.97714321515</v>
      </c>
      <c r="K745" s="97">
        <f t="shared" si="24"/>
        <v>38078</v>
      </c>
      <c r="N745" s="140">
        <f t="shared" ref="N745:N808" si="28">IF(K745="","",$G$181)</f>
        <v>51915.630000000005</v>
      </c>
      <c r="O745" s="139" t="str">
        <f t="shared" si="25"/>
        <v>2004Apr</v>
      </c>
      <c r="P745" s="139">
        <f>MATCH(A745,Storage!A:A)-1</f>
        <v>173</v>
      </c>
      <c r="Q745" s="139">
        <f>MATCH(A745+1,Storage!A:A)-2</f>
        <v>177</v>
      </c>
      <c r="R745" s="139" t="str">
        <f t="shared" si="26"/>
        <v>Storage!P177:B173</v>
      </c>
      <c r="S745" s="7"/>
      <c r="T745" s="7"/>
      <c r="U745" s="7"/>
      <c r="V745" s="7"/>
      <c r="W745" s="7"/>
      <c r="X745" s="7"/>
      <c r="Y745" s="7"/>
      <c r="Z745" s="7"/>
      <c r="AA745" s="7"/>
      <c r="AB745" s="7"/>
    </row>
    <row r="746" spans="1:28" ht="15" x14ac:dyDescent="0.25">
      <c r="A746" s="17">
        <f t="shared" si="27"/>
        <v>2004</v>
      </c>
      <c r="B746" s="14" t="str">
        <f t="shared" si="19"/>
        <v>May</v>
      </c>
      <c r="C746" s="99">
        <f ca="1">HLOOKUP($O746,INDIRECT(R746),C$229,FALSE)*$T$231</f>
        <v>46537000000</v>
      </c>
      <c r="D746" s="99">
        <f ca="1">C746/$T$230</f>
        <v>142816.6401686462</v>
      </c>
      <c r="E746" s="99">
        <f ca="1">HLOOKUP($O746,INDIRECT(R746),E$229,FALSE)*$T$231</f>
        <v>79911000000</v>
      </c>
      <c r="F746" s="99">
        <f ca="1">E746/$T$230</f>
        <v>245237.5643577516</v>
      </c>
      <c r="G746" s="99">
        <f ca="1">HLOOKUP($O746,INDIRECT(R746),G$229,FALSE)</f>
        <v>2847991000</v>
      </c>
      <c r="H746" s="99">
        <f ca="1">G746/$T$230</f>
        <v>8740.1531222584799</v>
      </c>
      <c r="I746" s="95" t="str">
        <f t="shared" si="23"/>
        <v/>
      </c>
      <c r="J746" s="100">
        <f ca="1">IF(AND(I746="",NOT(K746="")),D746,"")</f>
        <v>142816.6401686462</v>
      </c>
      <c r="K746" s="97">
        <f t="shared" si="24"/>
        <v>38108</v>
      </c>
      <c r="N746" s="140">
        <f t="shared" si="28"/>
        <v>51915.630000000005</v>
      </c>
      <c r="O746" s="139" t="str">
        <f t="shared" si="25"/>
        <v>2004May</v>
      </c>
      <c r="P746" s="139">
        <f>MATCH(A746,Storage!A:A)-1</f>
        <v>173</v>
      </c>
      <c r="Q746" s="139">
        <f>MATCH(A746+1,Storage!A:A)-2</f>
        <v>177</v>
      </c>
      <c r="R746" s="139" t="str">
        <f t="shared" si="26"/>
        <v>Storage!P177:B173</v>
      </c>
      <c r="S746" s="7"/>
      <c r="T746" s="7"/>
      <c r="U746" s="7"/>
      <c r="V746" s="7"/>
      <c r="W746" s="7"/>
      <c r="X746" s="7"/>
      <c r="Y746" s="7"/>
      <c r="Z746" s="7"/>
      <c r="AA746" s="7"/>
      <c r="AB746" s="7"/>
    </row>
    <row r="747" spans="1:28" ht="15" x14ac:dyDescent="0.25">
      <c r="A747" s="17">
        <f t="shared" si="27"/>
        <v>2004</v>
      </c>
      <c r="B747" s="14" t="str">
        <f t="shared" si="19"/>
        <v>Jun</v>
      </c>
      <c r="C747" s="99">
        <f ca="1">HLOOKUP($O747,INDIRECT(R747),C$229,FALSE)*$T$231</f>
        <v>50364000000</v>
      </c>
      <c r="D747" s="99">
        <f ca="1">C747/$T$230</f>
        <v>154561.25804099313</v>
      </c>
      <c r="E747" s="99">
        <f ca="1">HLOOKUP($O747,INDIRECT(R747),E$229,FALSE)*$T$231</f>
        <v>79911000000</v>
      </c>
      <c r="F747" s="99">
        <f ca="1">E747/$T$230</f>
        <v>245237.5643577516</v>
      </c>
      <c r="G747" s="99">
        <f ca="1">HLOOKUP($O747,INDIRECT(R747),G$229,FALSE)</f>
        <v>2817664000</v>
      </c>
      <c r="H747" s="99">
        <f ca="1">G747/$T$230</f>
        <v>8647.0830866654123</v>
      </c>
      <c r="I747" s="95" t="str">
        <f t="shared" si="23"/>
        <v/>
      </c>
      <c r="J747" s="100">
        <f ca="1">IF(AND(I747="",NOT(K747="")),D747,"")</f>
        <v>154561.25804099313</v>
      </c>
      <c r="K747" s="97">
        <f t="shared" si="24"/>
        <v>38139</v>
      </c>
      <c r="N747" s="140">
        <f t="shared" si="28"/>
        <v>51915.630000000005</v>
      </c>
      <c r="O747" s="139" t="str">
        <f t="shared" si="25"/>
        <v>2004Jun</v>
      </c>
      <c r="P747" s="139">
        <f>MATCH(A747,Storage!A:A)-1</f>
        <v>173</v>
      </c>
      <c r="Q747" s="139">
        <f>MATCH(A747+1,Storage!A:A)-2</f>
        <v>177</v>
      </c>
      <c r="R747" s="139" t="str">
        <f t="shared" si="26"/>
        <v>Storage!P177:B173</v>
      </c>
      <c r="S747" s="7"/>
      <c r="T747" s="7"/>
      <c r="U747" s="7"/>
      <c r="V747" s="7"/>
      <c r="W747" s="7"/>
      <c r="X747" s="7"/>
      <c r="Y747" s="7"/>
      <c r="Z747" s="7"/>
      <c r="AA747" s="7"/>
      <c r="AB747" s="7"/>
    </row>
    <row r="748" spans="1:28" ht="15" x14ac:dyDescent="0.25">
      <c r="A748" s="17">
        <f t="shared" si="27"/>
        <v>2004</v>
      </c>
      <c r="B748" s="14" t="str">
        <f t="shared" si="19"/>
        <v>Jul</v>
      </c>
      <c r="C748" s="99">
        <f ca="1">HLOOKUP($O748,INDIRECT(R748),C$229,FALSE)*$T$231</f>
        <v>51324000000</v>
      </c>
      <c r="D748" s="99">
        <f ca="1">C748/$T$230</f>
        <v>157507.38638106448</v>
      </c>
      <c r="E748" s="99">
        <f ca="1">HLOOKUP($O748,INDIRECT(R748),E$229,FALSE)*$T$231</f>
        <v>79911000000</v>
      </c>
      <c r="F748" s="99">
        <f ca="1">E748/$T$230</f>
        <v>245237.5643577516</v>
      </c>
      <c r="G748" s="99">
        <f ca="1">HLOOKUP($O748,INDIRECT(R748),G$229,FALSE)</f>
        <v>2519110000</v>
      </c>
      <c r="H748" s="99">
        <f ca="1">G748/$T$230</f>
        <v>7730.855586205349</v>
      </c>
      <c r="I748" s="95" t="str">
        <f t="shared" si="23"/>
        <v/>
      </c>
      <c r="J748" s="100">
        <f ca="1">IF(AND(I748="",NOT(K748="")),D748,"")</f>
        <v>157507.38638106448</v>
      </c>
      <c r="K748" s="97">
        <f t="shared" si="24"/>
        <v>38169</v>
      </c>
      <c r="N748" s="140">
        <f t="shared" si="28"/>
        <v>51915.630000000005</v>
      </c>
      <c r="O748" s="139" t="str">
        <f t="shared" si="25"/>
        <v>2004Jul</v>
      </c>
      <c r="P748" s="139">
        <f>MATCH(A748,Storage!A:A)-1</f>
        <v>173</v>
      </c>
      <c r="Q748" s="139">
        <f>MATCH(A748+1,Storage!A:A)-2</f>
        <v>177</v>
      </c>
      <c r="R748" s="139" t="str">
        <f t="shared" si="26"/>
        <v>Storage!P177:B173</v>
      </c>
      <c r="S748" s="7"/>
      <c r="T748" s="7"/>
      <c r="U748" s="7"/>
      <c r="V748" s="7"/>
      <c r="W748" s="7"/>
      <c r="X748" s="7"/>
      <c r="Y748" s="7"/>
      <c r="Z748" s="7"/>
      <c r="AA748" s="7"/>
      <c r="AB748" s="7"/>
    </row>
    <row r="749" spans="1:28" ht="15" x14ac:dyDescent="0.25">
      <c r="A749" s="17">
        <f t="shared" si="27"/>
        <v>2004</v>
      </c>
      <c r="B749" s="14" t="str">
        <f t="shared" si="19"/>
        <v>Aug</v>
      </c>
      <c r="C749" s="99">
        <f ca="1">HLOOKUP($O749,INDIRECT(R749),C$229,FALSE)*$T$231</f>
        <v>49956000000</v>
      </c>
      <c r="D749" s="99">
        <f ca="1">C749/$T$230</f>
        <v>153309.15349646279</v>
      </c>
      <c r="E749" s="99">
        <f ca="1">HLOOKUP($O749,INDIRECT(R749),E$229,FALSE)*$T$231</f>
        <v>79911000000</v>
      </c>
      <c r="F749" s="99">
        <f ca="1">E749/$T$230</f>
        <v>245237.5643577516</v>
      </c>
      <c r="G749" s="99">
        <f ca="1">HLOOKUP($O749,INDIRECT(R749),G$229,FALSE)</f>
        <v>2461642000</v>
      </c>
      <c r="H749" s="99">
        <f ca="1">G749/$T$230</f>
        <v>7554.4929784478281</v>
      </c>
      <c r="I749" s="95" t="str">
        <f t="shared" si="23"/>
        <v/>
      </c>
      <c r="J749" s="100">
        <f ca="1">IF(AND(I749="",NOT(K749="")),D749,"")</f>
        <v>153309.15349646279</v>
      </c>
      <c r="K749" s="97">
        <f t="shared" si="24"/>
        <v>38200</v>
      </c>
      <c r="N749" s="140">
        <f t="shared" si="28"/>
        <v>51915.630000000005</v>
      </c>
      <c r="O749" s="139" t="str">
        <f t="shared" si="25"/>
        <v>2004Aug</v>
      </c>
      <c r="P749" s="139">
        <f>MATCH(A749,Storage!A:A)-1</f>
        <v>173</v>
      </c>
      <c r="Q749" s="139">
        <f>MATCH(A749+1,Storage!A:A)-2</f>
        <v>177</v>
      </c>
      <c r="R749" s="139" t="str">
        <f t="shared" si="26"/>
        <v>Storage!P177:B173</v>
      </c>
      <c r="S749" s="7"/>
      <c r="T749" s="7"/>
      <c r="U749" s="7"/>
      <c r="V749" s="7"/>
      <c r="W749" s="7"/>
      <c r="X749" s="7"/>
      <c r="Y749" s="7"/>
      <c r="Z749" s="7"/>
      <c r="AA749" s="7"/>
      <c r="AB749" s="7"/>
    </row>
    <row r="750" spans="1:28" ht="15" x14ac:dyDescent="0.25">
      <c r="A750" s="17">
        <f t="shared" si="27"/>
        <v>2004</v>
      </c>
      <c r="B750" s="14" t="str">
        <f t="shared" si="19"/>
        <v>Sep</v>
      </c>
      <c r="C750" s="99">
        <f ca="1">HLOOKUP($O750,INDIRECT(R750),C$229,FALSE)*$T$231</f>
        <v>47869000000</v>
      </c>
      <c r="D750" s="99">
        <f ca="1">C750/$T$230</f>
        <v>146904.39324049521</v>
      </c>
      <c r="E750" s="99">
        <f ca="1">HLOOKUP($O750,INDIRECT(R750),E$229,FALSE)*$T$231</f>
        <v>79911000000</v>
      </c>
      <c r="F750" s="99">
        <f ca="1">E750/$T$230</f>
        <v>245237.5643577516</v>
      </c>
      <c r="G750" s="99">
        <f ca="1">HLOOKUP($O750,INDIRECT(R750),G$229,FALSE)</f>
        <v>2545068000</v>
      </c>
      <c r="H750" s="99">
        <f ca="1">G750/$T$230</f>
        <v>7810.5176689674036</v>
      </c>
      <c r="I750" s="95" t="str">
        <f t="shared" si="23"/>
        <v/>
      </c>
      <c r="J750" s="100">
        <f ca="1">IF(AND(I750="",NOT(K750="")),D750,"")</f>
        <v>146904.39324049521</v>
      </c>
      <c r="K750" s="97">
        <f t="shared" si="24"/>
        <v>38231</v>
      </c>
      <c r="N750" s="140">
        <f t="shared" si="28"/>
        <v>51915.630000000005</v>
      </c>
      <c r="O750" s="139" t="str">
        <f t="shared" si="25"/>
        <v>2004Sep</v>
      </c>
      <c r="P750" s="139">
        <f>MATCH(A750,Storage!A:A)-1</f>
        <v>173</v>
      </c>
      <c r="Q750" s="139">
        <f>MATCH(A750+1,Storage!A:A)-2</f>
        <v>177</v>
      </c>
      <c r="R750" s="139" t="str">
        <f t="shared" si="26"/>
        <v>Storage!P177:B173</v>
      </c>
      <c r="S750" s="7"/>
      <c r="T750" s="7"/>
      <c r="U750" s="7"/>
      <c r="V750" s="7"/>
      <c r="W750" s="7"/>
      <c r="X750" s="7"/>
      <c r="Y750" s="7"/>
      <c r="Z750" s="7"/>
      <c r="AA750" s="7"/>
      <c r="AB750" s="7"/>
    </row>
    <row r="751" spans="1:28" ht="15" x14ac:dyDescent="0.25">
      <c r="A751" s="17">
        <f t="shared" si="27"/>
        <v>2004</v>
      </c>
      <c r="B751" s="14" t="str">
        <f t="shared" si="19"/>
        <v>Oct</v>
      </c>
      <c r="C751" s="99">
        <f ca="1">HLOOKUP($O751,INDIRECT(R751),C$229,FALSE)*$T$231</f>
        <v>46090000000</v>
      </c>
      <c r="D751" s="99">
        <f ca="1">C751/$T$230</f>
        <v>141444.84916030048</v>
      </c>
      <c r="E751" s="99">
        <f ca="1">HLOOKUP($O751,INDIRECT(R751),E$229,FALSE)*$T$231</f>
        <v>79457000000</v>
      </c>
      <c r="F751" s="99">
        <f ca="1">E751/$T$230</f>
        <v>243844.29116359286</v>
      </c>
      <c r="G751" s="99">
        <f ca="1">HLOOKUP($O751,INDIRECT(R751),G$229,FALSE)</f>
        <v>2002959000</v>
      </c>
      <c r="H751" s="99">
        <f ca="1">G751/$T$230</f>
        <v>6146.8482019801759</v>
      </c>
      <c r="I751" s="95" t="str">
        <f t="shared" si="23"/>
        <v/>
      </c>
      <c r="J751" s="100">
        <f ca="1">IF(AND(I751="",NOT(K751="")),D751,"")</f>
        <v>141444.84916030048</v>
      </c>
      <c r="K751" s="97">
        <f t="shared" si="24"/>
        <v>38261</v>
      </c>
      <c r="N751" s="140">
        <f t="shared" si="28"/>
        <v>51915.630000000005</v>
      </c>
      <c r="O751" s="139" t="str">
        <f t="shared" si="25"/>
        <v>2004Oct</v>
      </c>
      <c r="P751" s="139">
        <f>MATCH(A751,Storage!A:A)-1</f>
        <v>173</v>
      </c>
      <c r="Q751" s="139">
        <f>MATCH(A751+1,Storage!A:A)-2</f>
        <v>177</v>
      </c>
      <c r="R751" s="139" t="str">
        <f t="shared" si="26"/>
        <v>Storage!P177:B173</v>
      </c>
      <c r="S751" s="7"/>
      <c r="T751" s="7"/>
      <c r="U751" s="7"/>
      <c r="V751" s="7"/>
      <c r="W751" s="7"/>
      <c r="X751" s="7"/>
      <c r="Y751" s="7"/>
      <c r="Z751" s="7"/>
      <c r="AA751" s="7"/>
      <c r="AB751" s="7"/>
    </row>
    <row r="752" spans="1:28" ht="15" x14ac:dyDescent="0.25">
      <c r="A752" s="17">
        <f t="shared" si="27"/>
        <v>2004</v>
      </c>
      <c r="B752" s="14" t="str">
        <f t="shared" si="19"/>
        <v>Nov</v>
      </c>
      <c r="C752" s="99">
        <f ca="1">HLOOKUP($O752,INDIRECT(R752),C$229,FALSE)*$T$231</f>
        <v>45131000000</v>
      </c>
      <c r="D752" s="99">
        <f ca="1">C752/$T$230</f>
        <v>138501.7897039167</v>
      </c>
      <c r="E752" s="99">
        <f ca="1">HLOOKUP($O752,INDIRECT(R752),E$229,FALSE)*$T$231</f>
        <v>79454000000</v>
      </c>
      <c r="F752" s="99">
        <f ca="1">E752/$T$230</f>
        <v>243835.08451253016</v>
      </c>
      <c r="G752" s="99">
        <f ca="1">HLOOKUP($O752,INDIRECT(R752),G$229,FALSE)</f>
        <v>1314703000</v>
      </c>
      <c r="H752" s="99">
        <f ca="1">G752/$T$230</f>
        <v>4034.6705907050232</v>
      </c>
      <c r="I752" s="95" t="str">
        <f t="shared" si="23"/>
        <v/>
      </c>
      <c r="J752" s="100">
        <f ca="1">IF(AND(I752="",NOT(K752="")),D752,"")</f>
        <v>138501.7897039167</v>
      </c>
      <c r="K752" s="97">
        <f t="shared" si="24"/>
        <v>38292</v>
      </c>
      <c r="N752" s="140">
        <f t="shared" si="28"/>
        <v>51915.630000000005</v>
      </c>
      <c r="O752" s="139" t="str">
        <f t="shared" si="25"/>
        <v>2004Nov</v>
      </c>
      <c r="P752" s="139">
        <f>MATCH(A752,Storage!A:A)-1</f>
        <v>173</v>
      </c>
      <c r="Q752" s="139">
        <f>MATCH(A752+1,Storage!A:A)-2</f>
        <v>177</v>
      </c>
      <c r="R752" s="139" t="str">
        <f t="shared" si="26"/>
        <v>Storage!P177:B173</v>
      </c>
      <c r="S752" s="7"/>
      <c r="T752" s="7"/>
      <c r="U752" s="7"/>
      <c r="V752" s="7"/>
      <c r="W752" s="7"/>
      <c r="X752" s="7"/>
      <c r="Y752" s="7"/>
      <c r="Z752" s="7"/>
      <c r="AA752" s="7"/>
      <c r="AB752" s="7"/>
    </row>
    <row r="753" spans="1:28" ht="15" x14ac:dyDescent="0.25">
      <c r="A753" s="17">
        <f t="shared" si="27"/>
        <v>2004</v>
      </c>
      <c r="B753" s="14" t="str">
        <f t="shared" si="19"/>
        <v>Dec</v>
      </c>
      <c r="C753" s="99">
        <f ca="1">HLOOKUP($O753,INDIRECT(R753),C$229,FALSE)*$T$231</f>
        <v>44931000000</v>
      </c>
      <c r="D753" s="99">
        <f ca="1">C753/$T$230</f>
        <v>137888.01296640185</v>
      </c>
      <c r="E753" s="99">
        <f ca="1">HLOOKUP($O753,INDIRECT(R753),E$229,FALSE)*$T$231</f>
        <v>79454000000</v>
      </c>
      <c r="F753" s="99">
        <f ca="1">E753/$T$230</f>
        <v>243835.08451253016</v>
      </c>
      <c r="G753" s="99">
        <f ca="1">HLOOKUP($O753,INDIRECT(R753),G$229,FALSE)</f>
        <v>1359067000</v>
      </c>
      <c r="H753" s="99">
        <f ca="1">G753/$T$230</f>
        <v>4170.8185466205705</v>
      </c>
      <c r="I753" s="95" t="str">
        <f t="shared" si="23"/>
        <v/>
      </c>
      <c r="J753" s="100">
        <f ca="1">IF(AND(I753="",NOT(K753="")),D753,"")</f>
        <v>137888.01296640185</v>
      </c>
      <c r="K753" s="97">
        <f t="shared" si="24"/>
        <v>38322</v>
      </c>
      <c r="N753" s="140">
        <f t="shared" si="28"/>
        <v>51915.630000000005</v>
      </c>
      <c r="O753" s="139" t="str">
        <f t="shared" si="25"/>
        <v>2004Dec</v>
      </c>
      <c r="P753" s="139">
        <f>MATCH(A753,Storage!A:A)-1</f>
        <v>173</v>
      </c>
      <c r="Q753" s="139">
        <f>MATCH(A753+1,Storage!A:A)-2</f>
        <v>177</v>
      </c>
      <c r="R753" s="139" t="str">
        <f t="shared" si="26"/>
        <v>Storage!P177:B173</v>
      </c>
      <c r="S753" s="7"/>
      <c r="T753" s="7"/>
      <c r="U753" s="7"/>
      <c r="V753" s="7"/>
      <c r="W753" s="7"/>
      <c r="X753" s="7"/>
      <c r="Y753" s="7"/>
      <c r="Z753" s="7"/>
      <c r="AA753" s="7"/>
      <c r="AB753" s="7"/>
    </row>
    <row r="754" spans="1:28" ht="15" x14ac:dyDescent="0.25">
      <c r="A754" s="17">
        <f t="shared" si="27"/>
        <v>2004</v>
      </c>
      <c r="B754" s="14" t="str">
        <f t="shared" si="19"/>
        <v>(YE)&amp; Min Sto</v>
      </c>
      <c r="C754" s="99">
        <f ca="1">HLOOKUP($O754,INDIRECT(R754),C$229,FALSE)*$T$231</f>
        <v>41363000000</v>
      </c>
      <c r="D754" s="99">
        <f ca="1">C754/$T$230</f>
        <v>126938.23596913666</v>
      </c>
      <c r="E754" s="99">
        <f ca="1">HLOOKUP($O754,INDIRECT(R754),E$229,FALSE)*$T$231</f>
        <v>79454000000</v>
      </c>
      <c r="F754" s="99">
        <f ca="1">E754/$T$230</f>
        <v>243835.08451253016</v>
      </c>
      <c r="G754" s="99">
        <f ca="1">HLOOKUP($O754,INDIRECT(R754),G$229,FALSE)</f>
        <v>23583442000</v>
      </c>
      <c r="H754" s="99">
        <f ca="1">G754/$T$230</f>
        <v>72374.840450655131</v>
      </c>
      <c r="I754" s="100">
        <f ca="1">IF(B753="Dec",H754,"")</f>
        <v>72374.840450655131</v>
      </c>
      <c r="J754" s="95" t="str">
        <f ca="1">IF(AND(I754="",NOT(K754="")),D754,"")</f>
        <v/>
      </c>
      <c r="K754" s="97">
        <f ca="1">IFERROR(IF(I754="", DATEVALUE(CONCATENATE(B754,"-",A754)),K753),"")</f>
        <v>38322</v>
      </c>
      <c r="N754" s="140">
        <f ca="1">IF(K754="","",$G$181)</f>
        <v>51915.630000000005</v>
      </c>
      <c r="O754" s="139" t="str">
        <f t="shared" si="25"/>
        <v>2004(YE)&amp; Min Sto</v>
      </c>
      <c r="P754" s="139">
        <f>MATCH(A754,Storage!A:A)-1</f>
        <v>173</v>
      </c>
      <c r="Q754" s="139">
        <f>MATCH(A754+1,Storage!A:A)-2</f>
        <v>177</v>
      </c>
      <c r="R754" s="139" t="str">
        <f t="shared" si="26"/>
        <v>Storage!P177:B173</v>
      </c>
      <c r="S754" s="7"/>
      <c r="T754" s="7"/>
      <c r="U754" s="7"/>
      <c r="V754" s="7"/>
      <c r="W754" s="7"/>
      <c r="X754" s="7"/>
      <c r="Y754" s="7"/>
      <c r="Z754" s="7"/>
      <c r="AA754" s="7"/>
      <c r="AB754" s="7"/>
    </row>
    <row r="755" spans="1:28" ht="15" x14ac:dyDescent="0.25">
      <c r="A755" s="17">
        <f t="shared" si="27"/>
        <v>2004</v>
      </c>
      <c r="B755" s="14" t="str">
        <f t="shared" si="19"/>
        <v>Avg</v>
      </c>
      <c r="C755" s="99">
        <f ca="1">HLOOKUP($O755,INDIRECT(R755),C$229,FALSE)*$T$231</f>
        <v>45874000000</v>
      </c>
      <c r="D755" s="99">
        <f ca="1">C755/$T$230</f>
        <v>140781.97028378444</v>
      </c>
      <c r="E755" s="99">
        <f ca="1">HLOOKUP($O755,INDIRECT(R755),E$229,FALSE)*$T$231</f>
        <v>0</v>
      </c>
      <c r="F755" s="99">
        <f ca="1">E755/$T$230</f>
        <v>0</v>
      </c>
      <c r="G755" s="99">
        <f ca="1">HLOOKUP($O755,INDIRECT(R755),G$229,FALSE)</f>
        <v>0</v>
      </c>
      <c r="H755" s="99">
        <f ca="1">G755/$T$230</f>
        <v>0</v>
      </c>
      <c r="I755" s="95" t="str">
        <f t="shared" si="23"/>
        <v/>
      </c>
      <c r="J755" s="95" t="str">
        <f t="shared" ref="J742:J996" si="29">IF(AND(I755="",NOT(K755="")),D755,"")</f>
        <v/>
      </c>
      <c r="K755" s="97" t="str">
        <f t="shared" si="24"/>
        <v/>
      </c>
      <c r="N755" s="140" t="str">
        <f t="shared" si="28"/>
        <v/>
      </c>
      <c r="O755" s="139" t="str">
        <f t="shared" si="25"/>
        <v>2004Avg</v>
      </c>
      <c r="P755" s="139">
        <f>MATCH(A755,Storage!A:A)-1</f>
        <v>173</v>
      </c>
      <c r="Q755" s="139">
        <f>MATCH(A755+1,Storage!A:A)-2</f>
        <v>177</v>
      </c>
      <c r="R755" s="139" t="str">
        <f t="shared" si="26"/>
        <v>Storage!P177:B173</v>
      </c>
      <c r="S755" s="7"/>
      <c r="T755" s="7"/>
      <c r="U755" s="7"/>
      <c r="V755" s="7"/>
      <c r="W755" s="7"/>
      <c r="X755" s="7"/>
      <c r="Y755" s="7"/>
      <c r="Z755" s="7"/>
      <c r="AA755" s="7"/>
      <c r="AB755" s="7"/>
    </row>
    <row r="756" spans="1:28" ht="15" x14ac:dyDescent="0.25">
      <c r="A756" s="17">
        <f t="shared" si="27"/>
        <v>2004</v>
      </c>
      <c r="B756" s="14" t="str">
        <f t="shared" si="19"/>
        <v>Max</v>
      </c>
      <c r="C756" s="99">
        <f ca="1">HLOOKUP($O756,INDIRECT(R756),C$229,FALSE)*$T$231</f>
        <v>51324000000</v>
      </c>
      <c r="D756" s="99">
        <f ca="1">C756/$T$230</f>
        <v>157507.38638106448</v>
      </c>
      <c r="E756" s="99">
        <f ca="1">HLOOKUP($O756,INDIRECT(R756),E$229,FALSE)*$T$231</f>
        <v>0</v>
      </c>
      <c r="F756" s="99">
        <f ca="1">E756/$T$230</f>
        <v>0</v>
      </c>
      <c r="G756" s="99">
        <f ca="1">HLOOKUP($O756,INDIRECT(R756),G$229,FALSE)</f>
        <v>2847991000</v>
      </c>
      <c r="H756" s="99">
        <f ca="1">G756/$T$230</f>
        <v>8740.1531222584799</v>
      </c>
      <c r="I756" s="95" t="str">
        <f t="shared" si="23"/>
        <v/>
      </c>
      <c r="J756" s="95" t="str">
        <f t="shared" si="29"/>
        <v/>
      </c>
      <c r="K756" s="97" t="str">
        <f t="shared" si="24"/>
        <v/>
      </c>
      <c r="N756" s="140" t="str">
        <f t="shared" si="28"/>
        <v/>
      </c>
      <c r="O756" s="139" t="str">
        <f t="shared" si="25"/>
        <v>2004Max</v>
      </c>
      <c r="P756" s="139">
        <f>MATCH(A756,Storage!A:A)-1</f>
        <v>173</v>
      </c>
      <c r="Q756" s="139">
        <f>MATCH(A756+1,Storage!A:A)-2</f>
        <v>177</v>
      </c>
      <c r="R756" s="139" t="str">
        <f t="shared" si="26"/>
        <v>Storage!P177:B173</v>
      </c>
      <c r="S756" s="7"/>
      <c r="T756" s="7"/>
      <c r="U756" s="7"/>
      <c r="V756" s="7"/>
      <c r="W756" s="7"/>
      <c r="X756" s="7"/>
      <c r="Y756" s="7"/>
      <c r="Z756" s="7"/>
      <c r="AA756" s="7"/>
      <c r="AB756" s="7"/>
    </row>
    <row r="757" spans="1:28" ht="15" x14ac:dyDescent="0.25">
      <c r="A757" s="17">
        <f t="shared" si="27"/>
        <v>2005</v>
      </c>
      <c r="B757" s="14" t="str">
        <f t="shared" ref="B757:B1011" si="30">B742</f>
        <v>Jan</v>
      </c>
      <c r="C757" s="99">
        <f ca="1">HLOOKUP($O757,INDIRECT(R757),C$229,FALSE)*$T$231</f>
        <v>43908000000</v>
      </c>
      <c r="D757" s="99">
        <f ca="1">C757/$T$230</f>
        <v>134748.54495401331</v>
      </c>
      <c r="E757" s="99">
        <f ca="1">HLOOKUP($O757,INDIRECT(R757),E$229,FALSE)*$T$231</f>
        <v>79454000000</v>
      </c>
      <c r="F757" s="99">
        <f ca="1">E757/$T$230</f>
        <v>243835.08451253016</v>
      </c>
      <c r="G757" s="99">
        <f ca="1">HLOOKUP($O757,INDIRECT(R757),G$229,FALSE)</f>
        <v>1364252000</v>
      </c>
      <c r="H757" s="99">
        <f ca="1">G757/$T$230</f>
        <v>4186.7307085406437</v>
      </c>
      <c r="I757" s="95" t="str">
        <f t="shared" si="23"/>
        <v/>
      </c>
      <c r="J757" s="100">
        <f ca="1">IF(AND(I757="",NOT(K757="")),D757,"")</f>
        <v>134748.54495401331</v>
      </c>
      <c r="K757" s="97">
        <f t="shared" si="24"/>
        <v>38353</v>
      </c>
      <c r="N757" s="140">
        <f t="shared" si="28"/>
        <v>51915.630000000005</v>
      </c>
      <c r="O757" s="139" t="str">
        <f t="shared" si="25"/>
        <v>2005Jan</v>
      </c>
      <c r="P757" s="139">
        <f>MATCH(A757,Storage!A:A)-1</f>
        <v>178</v>
      </c>
      <c r="Q757" s="139">
        <f>MATCH(A757+1,Storage!A:A)-2</f>
        <v>182</v>
      </c>
      <c r="R757" s="139" t="str">
        <f t="shared" si="26"/>
        <v>Storage!P182:B178</v>
      </c>
      <c r="S757" s="7"/>
      <c r="T757" s="7"/>
      <c r="U757" s="7"/>
      <c r="V757" s="7"/>
      <c r="W757" s="7"/>
      <c r="X757" s="7"/>
      <c r="Y757" s="7"/>
      <c r="Z757" s="7"/>
      <c r="AA757" s="7"/>
      <c r="AB757" s="7"/>
    </row>
    <row r="758" spans="1:28" ht="15" x14ac:dyDescent="0.25">
      <c r="A758" s="17">
        <f t="shared" si="27"/>
        <v>2005</v>
      </c>
      <c r="B758" s="14" t="str">
        <f t="shared" si="30"/>
        <v>Feb</v>
      </c>
      <c r="C758" s="99">
        <f ca="1">HLOOKUP($O758,INDIRECT(R758),C$229,FALSE)*$T$231</f>
        <v>43890000000</v>
      </c>
      <c r="D758" s="99">
        <f ca="1">C758/$T$230</f>
        <v>134693.30504763697</v>
      </c>
      <c r="E758" s="99">
        <f ca="1">HLOOKUP($O758,INDIRECT(R758),E$229,FALSE)*$T$231</f>
        <v>79454000000</v>
      </c>
      <c r="F758" s="99">
        <f ca="1">E758/$T$230</f>
        <v>243835.08451253016</v>
      </c>
      <c r="G758" s="99">
        <f ca="1">HLOOKUP($O758,INDIRECT(R758),G$229,FALSE)</f>
        <v>1213036000</v>
      </c>
      <c r="H758" s="99">
        <f ca="1">G758/$T$230</f>
        <v>3722.6663928404046</v>
      </c>
      <c r="I758" s="95" t="str">
        <f t="shared" si="23"/>
        <v/>
      </c>
      <c r="J758" s="100">
        <f ca="1">IF(AND(I758="",NOT(K758="")),D758,"")</f>
        <v>134693.30504763697</v>
      </c>
      <c r="K758" s="97">
        <f t="shared" si="24"/>
        <v>38384</v>
      </c>
      <c r="N758" s="140">
        <f t="shared" si="28"/>
        <v>51915.630000000005</v>
      </c>
      <c r="O758" s="139" t="str">
        <f t="shared" si="25"/>
        <v>2005Feb</v>
      </c>
      <c r="P758" s="139">
        <f>MATCH(A758,Storage!A:A)-1</f>
        <v>178</v>
      </c>
      <c r="Q758" s="139">
        <f>MATCH(A758+1,Storage!A:A)-2</f>
        <v>182</v>
      </c>
      <c r="R758" s="139" t="str">
        <f t="shared" si="26"/>
        <v>Storage!P182:B178</v>
      </c>
      <c r="S758" s="7"/>
      <c r="T758" s="7"/>
      <c r="U758" s="7"/>
      <c r="V758" s="7"/>
      <c r="W758" s="7"/>
      <c r="X758" s="7"/>
      <c r="Y758" s="7"/>
      <c r="Z758" s="7"/>
      <c r="AA758" s="7"/>
      <c r="AB758" s="7"/>
    </row>
    <row r="759" spans="1:28" ht="15" x14ac:dyDescent="0.25">
      <c r="A759" s="17">
        <f t="shared" si="27"/>
        <v>2005</v>
      </c>
      <c r="B759" s="14" t="str">
        <f t="shared" si="30"/>
        <v>Mar</v>
      </c>
      <c r="C759" s="99">
        <f ca="1">HLOOKUP($O759,INDIRECT(R759),C$229,FALSE)*$T$231</f>
        <v>46152000000</v>
      </c>
      <c r="D759" s="99">
        <f ca="1">C759/$T$230</f>
        <v>141635.11994893008</v>
      </c>
      <c r="E759" s="99">
        <f ca="1">HLOOKUP($O759,INDIRECT(R759),E$229,FALSE)*$T$231</f>
        <v>79454000000</v>
      </c>
      <c r="F759" s="99">
        <f ca="1">E759/$T$230</f>
        <v>243835.08451253016</v>
      </c>
      <c r="G759" s="99">
        <f ca="1">HLOOKUP($O759,INDIRECT(R759),G$229,FALSE)</f>
        <v>1361696000</v>
      </c>
      <c r="H759" s="99">
        <f ca="1">G759/$T$230</f>
        <v>4178.8866418352036</v>
      </c>
      <c r="I759" s="95" t="str">
        <f t="shared" si="23"/>
        <v/>
      </c>
      <c r="J759" s="100">
        <f ca="1">IF(AND(I759="",NOT(K759="")),D759,"")</f>
        <v>141635.11994893008</v>
      </c>
      <c r="K759" s="97">
        <f t="shared" si="24"/>
        <v>38412</v>
      </c>
      <c r="N759" s="140">
        <f t="shared" si="28"/>
        <v>51915.630000000005</v>
      </c>
      <c r="O759" s="139" t="str">
        <f t="shared" si="25"/>
        <v>2005Mar</v>
      </c>
      <c r="P759" s="139">
        <f>MATCH(A759,Storage!A:A)-1</f>
        <v>178</v>
      </c>
      <c r="Q759" s="139">
        <f>MATCH(A759+1,Storage!A:A)-2</f>
        <v>182</v>
      </c>
      <c r="R759" s="139" t="str">
        <f t="shared" si="26"/>
        <v>Storage!P182:B178</v>
      </c>
      <c r="S759" s="7"/>
      <c r="T759" s="7"/>
      <c r="U759" s="7"/>
      <c r="V759" s="7"/>
      <c r="W759" s="7"/>
      <c r="X759" s="7"/>
      <c r="Y759" s="7"/>
      <c r="Z759" s="7"/>
      <c r="AA759" s="7"/>
      <c r="AB759" s="7"/>
    </row>
    <row r="760" spans="1:28" ht="15" x14ac:dyDescent="0.25">
      <c r="A760" s="17">
        <f t="shared" si="27"/>
        <v>2005</v>
      </c>
      <c r="B760" s="14" t="str">
        <f t="shared" si="30"/>
        <v>Apr</v>
      </c>
      <c r="C760" s="99">
        <f ca="1">HLOOKUP($O760,INDIRECT(R760),C$229,FALSE)*$T$231</f>
        <v>45527000000</v>
      </c>
      <c r="D760" s="99">
        <f ca="1">C760/$T$230</f>
        <v>139717.06764419613</v>
      </c>
      <c r="E760" s="99">
        <f ca="1">HLOOKUP($O760,INDIRECT(R760),E$229,FALSE)*$T$231</f>
        <v>79454000000</v>
      </c>
      <c r="F760" s="99">
        <f ca="1">E760/$T$230</f>
        <v>243835.08451253016</v>
      </c>
      <c r="G760" s="99">
        <f ca="1">HLOOKUP($O760,INDIRECT(R760),G$229,FALSE)</f>
        <v>1594615000</v>
      </c>
      <c r="H760" s="99">
        <f ca="1">G760/$T$230</f>
        <v>4893.6879614613272</v>
      </c>
      <c r="I760" s="95" t="str">
        <f t="shared" si="23"/>
        <v/>
      </c>
      <c r="J760" s="100">
        <f ca="1">IF(AND(I760="",NOT(K760="")),D760,"")</f>
        <v>139717.06764419613</v>
      </c>
      <c r="K760" s="97">
        <f t="shared" si="24"/>
        <v>38443</v>
      </c>
      <c r="N760" s="140">
        <f t="shared" si="28"/>
        <v>51915.630000000005</v>
      </c>
      <c r="O760" s="139" t="str">
        <f t="shared" si="25"/>
        <v>2005Apr</v>
      </c>
      <c r="P760" s="139">
        <f>MATCH(A760,Storage!A:A)-1</f>
        <v>178</v>
      </c>
      <c r="Q760" s="139">
        <f>MATCH(A760+1,Storage!A:A)-2</f>
        <v>182</v>
      </c>
      <c r="R760" s="139" t="str">
        <f t="shared" si="26"/>
        <v>Storage!P182:B178</v>
      </c>
      <c r="S760" s="7"/>
      <c r="T760" s="7"/>
      <c r="U760" s="7"/>
      <c r="V760" s="7"/>
      <c r="W760" s="7"/>
      <c r="X760" s="7"/>
      <c r="Y760" s="7"/>
      <c r="Z760" s="7"/>
      <c r="AA760" s="7"/>
      <c r="AB760" s="7"/>
    </row>
    <row r="761" spans="1:28" ht="15" x14ac:dyDescent="0.25">
      <c r="A761" s="17">
        <f t="shared" si="27"/>
        <v>2005</v>
      </c>
      <c r="B761" s="14" t="str">
        <f t="shared" si="30"/>
        <v>May</v>
      </c>
      <c r="C761" s="99">
        <f ca="1">HLOOKUP($O761,INDIRECT(R761),C$229,FALSE)*$T$231</f>
        <v>52122000000</v>
      </c>
      <c r="D761" s="99">
        <f ca="1">C761/$T$230</f>
        <v>159956.3555637488</v>
      </c>
      <c r="E761" s="99">
        <f ca="1">HLOOKUP($O761,INDIRECT(R761),E$229,FALSE)*$T$231</f>
        <v>79454000000</v>
      </c>
      <c r="F761" s="99">
        <f ca="1">E761/$T$230</f>
        <v>243835.08451253016</v>
      </c>
      <c r="G761" s="99">
        <f ca="1">HLOOKUP($O761,INDIRECT(R761),G$229,FALSE)</f>
        <v>2711023000</v>
      </c>
      <c r="H761" s="99">
        <f ca="1">G761/$T$230</f>
        <v>8319.8142613388009</v>
      </c>
      <c r="I761" s="95" t="str">
        <f t="shared" si="23"/>
        <v/>
      </c>
      <c r="J761" s="100">
        <f ca="1">IF(AND(I761="",NOT(K761="")),D761,"")</f>
        <v>159956.3555637488</v>
      </c>
      <c r="K761" s="97">
        <f t="shared" si="24"/>
        <v>38473</v>
      </c>
      <c r="N761" s="140">
        <f t="shared" si="28"/>
        <v>51915.630000000005</v>
      </c>
      <c r="O761" s="139" t="str">
        <f t="shared" si="25"/>
        <v>2005May</v>
      </c>
      <c r="P761" s="139">
        <f>MATCH(A761,Storage!A:A)-1</f>
        <v>178</v>
      </c>
      <c r="Q761" s="139">
        <f>MATCH(A761+1,Storage!A:A)-2</f>
        <v>182</v>
      </c>
      <c r="R761" s="139" t="str">
        <f t="shared" si="26"/>
        <v>Storage!P182:B178</v>
      </c>
      <c r="S761" s="7"/>
      <c r="T761" s="7"/>
      <c r="U761" s="7"/>
      <c r="V761" s="7"/>
      <c r="W761" s="7"/>
      <c r="X761" s="7"/>
      <c r="Y761" s="7"/>
      <c r="Z761" s="7"/>
      <c r="AA761" s="7"/>
      <c r="AB761" s="7"/>
    </row>
    <row r="762" spans="1:28" ht="15" x14ac:dyDescent="0.25">
      <c r="A762" s="17">
        <f t="shared" si="27"/>
        <v>2005</v>
      </c>
      <c r="B762" s="14" t="str">
        <f t="shared" si="30"/>
        <v>Jun</v>
      </c>
      <c r="C762" s="99">
        <f ca="1">HLOOKUP($O762,INDIRECT(R762),C$229,FALSE)*$T$231</f>
        <v>61081000000</v>
      </c>
      <c r="D762" s="99">
        <f ca="1">C762/$T$230</f>
        <v>187450.48452072713</v>
      </c>
      <c r="E762" s="99">
        <f ca="1">HLOOKUP($O762,INDIRECT(R762),E$229,FALSE)*$T$231</f>
        <v>79454000000</v>
      </c>
      <c r="F762" s="99">
        <f ca="1">E762/$T$230</f>
        <v>243835.08451253016</v>
      </c>
      <c r="G762" s="99">
        <f ca="1">HLOOKUP($O762,INDIRECT(R762),G$229,FALSE)</f>
        <v>3135846000</v>
      </c>
      <c r="H762" s="99">
        <f ca="1">G762/$T$230</f>
        <v>9623.5466361451854</v>
      </c>
      <c r="I762" s="95" t="str">
        <f t="shared" si="23"/>
        <v/>
      </c>
      <c r="J762" s="100">
        <f ca="1">IF(AND(I762="",NOT(K762="")),D762,"")</f>
        <v>187450.48452072713</v>
      </c>
      <c r="K762" s="97">
        <f t="shared" si="24"/>
        <v>38504</v>
      </c>
      <c r="N762" s="140">
        <f t="shared" si="28"/>
        <v>51915.630000000005</v>
      </c>
      <c r="O762" s="139" t="str">
        <f t="shared" si="25"/>
        <v>2005Jun</v>
      </c>
      <c r="P762" s="139">
        <f>MATCH(A762,Storage!A:A)-1</f>
        <v>178</v>
      </c>
      <c r="Q762" s="139">
        <f>MATCH(A762+1,Storage!A:A)-2</f>
        <v>182</v>
      </c>
      <c r="R762" s="139" t="str">
        <f t="shared" si="26"/>
        <v>Storage!P182:B178</v>
      </c>
      <c r="S762" s="7"/>
      <c r="T762" s="7"/>
      <c r="U762" s="7"/>
      <c r="V762" s="7"/>
      <c r="W762" s="7"/>
      <c r="X762" s="7"/>
      <c r="Y762" s="7"/>
      <c r="Z762" s="7"/>
      <c r="AA762" s="7"/>
      <c r="AB762" s="7"/>
    </row>
    <row r="763" spans="1:28" ht="15" x14ac:dyDescent="0.25">
      <c r="A763" s="17">
        <f t="shared" si="27"/>
        <v>2005</v>
      </c>
      <c r="B763" s="14" t="str">
        <f t="shared" si="30"/>
        <v>Jul</v>
      </c>
      <c r="C763" s="99">
        <f ca="1">HLOOKUP($O763,INDIRECT(R763),C$229,FALSE)*$T$231</f>
        <v>62282000000</v>
      </c>
      <c r="D763" s="99">
        <f ca="1">C763/$T$230</f>
        <v>191136.21382950389</v>
      </c>
      <c r="E763" s="99">
        <f ca="1">HLOOKUP($O763,INDIRECT(R763),E$229,FALSE)*$T$231</f>
        <v>79454000000</v>
      </c>
      <c r="F763" s="99">
        <f ca="1">E763/$T$230</f>
        <v>243835.08451253016</v>
      </c>
      <c r="G763" s="99">
        <f ca="1">HLOOKUP($O763,INDIRECT(R763),G$229,FALSE)</f>
        <v>3744132000</v>
      </c>
      <c r="H763" s="99">
        <f ca="1">G763/$T$230</f>
        <v>11490.30561892502</v>
      </c>
      <c r="I763" s="95" t="str">
        <f t="shared" si="23"/>
        <v/>
      </c>
      <c r="J763" s="100">
        <f ca="1">IF(AND(I763="",NOT(K763="")),D763,"")</f>
        <v>191136.21382950389</v>
      </c>
      <c r="K763" s="97">
        <f t="shared" si="24"/>
        <v>38534</v>
      </c>
      <c r="N763" s="140">
        <f t="shared" si="28"/>
        <v>51915.630000000005</v>
      </c>
      <c r="O763" s="139" t="str">
        <f t="shared" si="25"/>
        <v>2005Jul</v>
      </c>
      <c r="P763" s="139">
        <f>MATCH(A763,Storage!A:A)-1</f>
        <v>178</v>
      </c>
      <c r="Q763" s="139">
        <f>MATCH(A763+1,Storage!A:A)-2</f>
        <v>182</v>
      </c>
      <c r="R763" s="139" t="str">
        <f t="shared" si="26"/>
        <v>Storage!P182:B178</v>
      </c>
      <c r="S763" s="7"/>
      <c r="T763" s="7"/>
      <c r="U763" s="7"/>
      <c r="V763" s="7"/>
      <c r="W763" s="7"/>
      <c r="X763" s="7"/>
      <c r="Y763" s="7"/>
      <c r="Z763" s="7"/>
      <c r="AA763" s="7"/>
      <c r="AB763" s="7"/>
    </row>
    <row r="764" spans="1:28" ht="15" x14ac:dyDescent="0.25">
      <c r="A764" s="17">
        <f t="shared" si="27"/>
        <v>2005</v>
      </c>
      <c r="B764" s="14" t="str">
        <f t="shared" si="30"/>
        <v>Aug</v>
      </c>
      <c r="C764" s="99">
        <f ca="1">HLOOKUP($O764,INDIRECT(R764),C$229,FALSE)*$T$231</f>
        <v>60121000000</v>
      </c>
      <c r="D764" s="99">
        <f ca="1">C764/$T$230</f>
        <v>184504.3561806558</v>
      </c>
      <c r="E764" s="99">
        <f ca="1">HLOOKUP($O764,INDIRECT(R764),E$229,FALSE)*$T$231</f>
        <v>79454000000</v>
      </c>
      <c r="F764" s="99">
        <f ca="1">E764/$T$230</f>
        <v>243835.08451253016</v>
      </c>
      <c r="G764" s="99">
        <f ca="1">HLOOKUP($O764,INDIRECT(R764),G$229,FALSE)</f>
        <v>3099073000</v>
      </c>
      <c r="H764" s="99">
        <f ca="1">G764/$T$230</f>
        <v>9510.6945763020158</v>
      </c>
      <c r="I764" s="95" t="str">
        <f t="shared" si="23"/>
        <v/>
      </c>
      <c r="J764" s="100">
        <f ca="1">IF(AND(I764="",NOT(K764="")),D764,"")</f>
        <v>184504.3561806558</v>
      </c>
      <c r="K764" s="97">
        <f t="shared" si="24"/>
        <v>38565</v>
      </c>
      <c r="N764" s="140">
        <f t="shared" si="28"/>
        <v>51915.630000000005</v>
      </c>
      <c r="O764" s="139" t="str">
        <f t="shared" si="25"/>
        <v>2005Aug</v>
      </c>
      <c r="P764" s="139">
        <f>MATCH(A764,Storage!A:A)-1</f>
        <v>178</v>
      </c>
      <c r="Q764" s="139">
        <f>MATCH(A764+1,Storage!A:A)-2</f>
        <v>182</v>
      </c>
      <c r="R764" s="139" t="str">
        <f t="shared" si="26"/>
        <v>Storage!P182:B178</v>
      </c>
      <c r="S764" s="7"/>
      <c r="T764" s="7"/>
      <c r="U764" s="7"/>
      <c r="V764" s="7"/>
      <c r="W764" s="7"/>
      <c r="X764" s="7"/>
      <c r="Y764" s="7"/>
      <c r="Z764" s="7"/>
      <c r="AA764" s="7"/>
      <c r="AB764" s="7"/>
    </row>
    <row r="765" spans="1:28" ht="15" x14ac:dyDescent="0.25">
      <c r="A765" s="17">
        <f t="shared" si="27"/>
        <v>2005</v>
      </c>
      <c r="B765" s="14" t="str">
        <f t="shared" si="30"/>
        <v>Sep</v>
      </c>
      <c r="C765" s="99">
        <f ca="1">HLOOKUP($O765,INDIRECT(R765),C$229,FALSE)*$T$231</f>
        <v>57491000000</v>
      </c>
      <c r="D765" s="99">
        <f ca="1">C765/$T$230</f>
        <v>176433.19208233533</v>
      </c>
      <c r="E765" s="99">
        <f ca="1">HLOOKUP($O765,INDIRECT(R765),E$229,FALSE)*$T$231</f>
        <v>79454000000</v>
      </c>
      <c r="F765" s="99">
        <f ca="1">E765/$T$230</f>
        <v>243835.08451253016</v>
      </c>
      <c r="G765" s="99">
        <f ca="1">HLOOKUP($O765,INDIRECT(R765),G$229,FALSE)</f>
        <v>3140156000</v>
      </c>
      <c r="H765" s="99">
        <f ca="1">G765/$T$230</f>
        <v>9636.7735248386307</v>
      </c>
      <c r="I765" s="95" t="str">
        <f t="shared" si="23"/>
        <v/>
      </c>
      <c r="J765" s="100">
        <f ca="1">IF(AND(I765="",NOT(K765="")),D765,"")</f>
        <v>176433.19208233533</v>
      </c>
      <c r="K765" s="97">
        <f t="shared" si="24"/>
        <v>38596</v>
      </c>
      <c r="N765" s="140">
        <f t="shared" si="28"/>
        <v>51915.630000000005</v>
      </c>
      <c r="O765" s="139" t="str">
        <f t="shared" si="25"/>
        <v>2005Sep</v>
      </c>
      <c r="P765" s="139">
        <f>MATCH(A765,Storage!A:A)-1</f>
        <v>178</v>
      </c>
      <c r="Q765" s="139">
        <f>MATCH(A765+1,Storage!A:A)-2</f>
        <v>182</v>
      </c>
      <c r="R765" s="139" t="str">
        <f t="shared" si="26"/>
        <v>Storage!P182:B178</v>
      </c>
      <c r="S765" s="7"/>
      <c r="T765" s="7"/>
      <c r="U765" s="7"/>
      <c r="V765" s="7"/>
      <c r="W765" s="7"/>
      <c r="X765" s="7"/>
      <c r="Y765" s="7"/>
      <c r="Z765" s="7"/>
      <c r="AA765" s="7"/>
      <c r="AB765" s="7"/>
    </row>
    <row r="766" spans="1:28" ht="15" x14ac:dyDescent="0.25">
      <c r="A766" s="17">
        <f t="shared" si="27"/>
        <v>2005</v>
      </c>
      <c r="B766" s="14" t="str">
        <f t="shared" si="30"/>
        <v>Oct</v>
      </c>
      <c r="C766" s="99">
        <f ca="1">HLOOKUP($O766,INDIRECT(R766),C$229,FALSE)*$T$231</f>
        <v>56172000000</v>
      </c>
      <c r="D766" s="99">
        <f ca="1">C766/$T$230</f>
        <v>172385.33449842478</v>
      </c>
      <c r="E766" s="99">
        <f ca="1">HLOOKUP($O766,INDIRECT(R766),E$229,FALSE)*$T$231</f>
        <v>79454000000</v>
      </c>
      <c r="F766" s="99">
        <f ca="1">E766/$T$230</f>
        <v>243835.08451253016</v>
      </c>
      <c r="G766" s="99">
        <f ca="1">HLOOKUP($O766,INDIRECT(R766),G$229,FALSE)</f>
        <v>2035365000</v>
      </c>
      <c r="H766" s="99">
        <f ca="1">G766/$T$230</f>
        <v>6246.2984467597089</v>
      </c>
      <c r="I766" s="95" t="str">
        <f t="shared" si="23"/>
        <v/>
      </c>
      <c r="J766" s="100">
        <f ca="1">IF(AND(I766="",NOT(K766="")),D766,"")</f>
        <v>172385.33449842478</v>
      </c>
      <c r="K766" s="97">
        <f t="shared" si="24"/>
        <v>38626</v>
      </c>
      <c r="N766" s="140">
        <f t="shared" si="28"/>
        <v>51915.630000000005</v>
      </c>
      <c r="O766" s="139" t="str">
        <f t="shared" si="25"/>
        <v>2005Oct</v>
      </c>
      <c r="P766" s="139">
        <f>MATCH(A766,Storage!A:A)-1</f>
        <v>178</v>
      </c>
      <c r="Q766" s="139">
        <f>MATCH(A766+1,Storage!A:A)-2</f>
        <v>182</v>
      </c>
      <c r="R766" s="139" t="str">
        <f t="shared" si="26"/>
        <v>Storage!P182:B178</v>
      </c>
      <c r="S766" s="7"/>
      <c r="T766" s="7"/>
      <c r="U766" s="7"/>
      <c r="V766" s="7"/>
      <c r="W766" s="7"/>
      <c r="X766" s="7"/>
      <c r="Y766" s="7"/>
      <c r="Z766" s="7"/>
      <c r="AA766" s="7"/>
      <c r="AB766" s="7"/>
    </row>
    <row r="767" spans="1:28" ht="15" x14ac:dyDescent="0.25">
      <c r="A767" s="17">
        <f t="shared" si="27"/>
        <v>2005</v>
      </c>
      <c r="B767" s="14" t="str">
        <f t="shared" si="30"/>
        <v>Nov</v>
      </c>
      <c r="C767" s="99">
        <f ca="1">HLOOKUP($O767,INDIRECT(R767),C$229,FALSE)*$T$231</f>
        <v>55217000000</v>
      </c>
      <c r="D767" s="99">
        <f ca="1">C767/$T$230</f>
        <v>169454.55057679131</v>
      </c>
      <c r="E767" s="99">
        <f ca="1">HLOOKUP($O767,INDIRECT(R767),E$229,FALSE)*$T$231</f>
        <v>79454000000</v>
      </c>
      <c r="F767" s="99">
        <f ca="1">E767/$T$230</f>
        <v>243835.08451253016</v>
      </c>
      <c r="G767" s="99">
        <f ca="1">HLOOKUP($O767,INDIRECT(R767),G$229,FALSE)</f>
        <v>1461352000</v>
      </c>
      <c r="H767" s="99">
        <f ca="1">G767/$T$230</f>
        <v>4484.71931460411</v>
      </c>
      <c r="I767" s="95" t="str">
        <f t="shared" si="23"/>
        <v/>
      </c>
      <c r="J767" s="100">
        <f ca="1">IF(AND(I767="",NOT(K767="")),D767,"")</f>
        <v>169454.55057679131</v>
      </c>
      <c r="K767" s="97">
        <f t="shared" si="24"/>
        <v>38657</v>
      </c>
      <c r="N767" s="140">
        <f t="shared" si="28"/>
        <v>51915.630000000005</v>
      </c>
      <c r="O767" s="139" t="str">
        <f t="shared" si="25"/>
        <v>2005Nov</v>
      </c>
      <c r="P767" s="139">
        <f>MATCH(A767,Storage!A:A)-1</f>
        <v>178</v>
      </c>
      <c r="Q767" s="139">
        <f>MATCH(A767+1,Storage!A:A)-2</f>
        <v>182</v>
      </c>
      <c r="R767" s="139" t="str">
        <f t="shared" si="26"/>
        <v>Storage!P182:B178</v>
      </c>
      <c r="S767" s="7"/>
      <c r="T767" s="7"/>
      <c r="U767" s="7"/>
      <c r="V767" s="7"/>
      <c r="W767" s="7"/>
      <c r="X767" s="7"/>
      <c r="Y767" s="7"/>
      <c r="Z767" s="7"/>
      <c r="AA767" s="7"/>
      <c r="AB767" s="7"/>
    </row>
    <row r="768" spans="1:28" ht="15" x14ac:dyDescent="0.25">
      <c r="A768" s="17">
        <f t="shared" si="27"/>
        <v>2005</v>
      </c>
      <c r="B768" s="14" t="str">
        <f t="shared" si="30"/>
        <v>Dec</v>
      </c>
      <c r="C768" s="99">
        <f ca="1">HLOOKUP($O768,INDIRECT(R768),C$229,FALSE)*$T$231</f>
        <v>54697000000</v>
      </c>
      <c r="D768" s="99">
        <f ca="1">C768/$T$230</f>
        <v>167858.73105925266</v>
      </c>
      <c r="E768" s="99">
        <f ca="1">HLOOKUP($O768,INDIRECT(R768),E$229,FALSE)*$T$231</f>
        <v>79454000000</v>
      </c>
      <c r="F768" s="99">
        <f ca="1">E768/$T$230</f>
        <v>243835.08451253016</v>
      </c>
      <c r="G768" s="99">
        <f ca="1">HLOOKUP($O768,INDIRECT(R768),G$229,FALSE)</f>
        <v>1382899000</v>
      </c>
      <c r="H768" s="99">
        <f ca="1">G768/$T$230</f>
        <v>4243.9561826628415</v>
      </c>
      <c r="I768" s="95" t="str">
        <f t="shared" si="23"/>
        <v/>
      </c>
      <c r="J768" s="100">
        <f ca="1">IF(AND(I768="",NOT(K768="")),D768,"")</f>
        <v>167858.73105925266</v>
      </c>
      <c r="K768" s="97">
        <f t="shared" si="24"/>
        <v>38687</v>
      </c>
      <c r="N768" s="140">
        <f t="shared" si="28"/>
        <v>51915.630000000005</v>
      </c>
      <c r="O768" s="139" t="str">
        <f t="shared" si="25"/>
        <v>2005Dec</v>
      </c>
      <c r="P768" s="139">
        <f>MATCH(A768,Storage!A:A)-1</f>
        <v>178</v>
      </c>
      <c r="Q768" s="139">
        <f>MATCH(A768+1,Storage!A:A)-2</f>
        <v>182</v>
      </c>
      <c r="R768" s="139" t="str">
        <f t="shared" si="26"/>
        <v>Storage!P182:B178</v>
      </c>
      <c r="S768" s="7"/>
      <c r="T768" s="7"/>
      <c r="U768" s="7"/>
      <c r="V768" s="7"/>
      <c r="W768" s="7"/>
      <c r="X768" s="7"/>
      <c r="Y768" s="7"/>
      <c r="Z768" s="7"/>
      <c r="AA768" s="7"/>
      <c r="AB768" s="7"/>
    </row>
    <row r="769" spans="1:28" ht="15" x14ac:dyDescent="0.25">
      <c r="A769" s="17">
        <f t="shared" si="27"/>
        <v>2005</v>
      </c>
      <c r="B769" s="14" t="str">
        <f t="shared" si="30"/>
        <v>(YE)&amp; Min Sto</v>
      </c>
      <c r="C769" s="99">
        <f ca="1">HLOOKUP($O769,INDIRECT(R769),C$229,FALSE)*$T$231</f>
        <v>43890000000</v>
      </c>
      <c r="D769" s="99">
        <f ca="1">C769/$T$230</f>
        <v>134693.30504763697</v>
      </c>
      <c r="E769" s="99">
        <f ca="1">HLOOKUP($O769,INDIRECT(R769),E$229,FALSE)*$T$231</f>
        <v>79454000000</v>
      </c>
      <c r="F769" s="99">
        <f ca="1">E769/$T$230</f>
        <v>243835.08451253016</v>
      </c>
      <c r="G769" s="99">
        <f ca="1">HLOOKUP($O769,INDIRECT(R769),G$229,FALSE)</f>
        <v>26243445000</v>
      </c>
      <c r="H769" s="99">
        <f ca="1">G769/$T$230</f>
        <v>80538.080266253892</v>
      </c>
      <c r="I769" s="100">
        <f ca="1">IF(B768="Dec",H769,"")</f>
        <v>80538.080266253892</v>
      </c>
      <c r="J769" s="95" t="str">
        <f ca="1">IF(AND(I769="",NOT(K769="")),D769,"")</f>
        <v/>
      </c>
      <c r="K769" s="97">
        <f ca="1">IFERROR(IF(I769="", DATEVALUE(CONCATENATE(B769,"-",A769)),K768),"")</f>
        <v>38687</v>
      </c>
      <c r="N769" s="140">
        <f ca="1">IF(K769="","",$G$181)</f>
        <v>51915.630000000005</v>
      </c>
      <c r="O769" s="139" t="str">
        <f t="shared" si="25"/>
        <v>2005(YE)&amp; Min Sto</v>
      </c>
      <c r="P769" s="139">
        <f>MATCH(A769,Storage!A:A)-1</f>
        <v>178</v>
      </c>
      <c r="Q769" s="139">
        <f>MATCH(A769+1,Storage!A:A)-2</f>
        <v>182</v>
      </c>
      <c r="R769" s="139" t="str">
        <f t="shared" si="26"/>
        <v>Storage!P182:B178</v>
      </c>
      <c r="S769" s="7"/>
      <c r="T769" s="7"/>
      <c r="U769" s="7"/>
      <c r="V769" s="7"/>
      <c r="W769" s="7"/>
      <c r="X769" s="7"/>
      <c r="Y769" s="7"/>
      <c r="Z769" s="7"/>
      <c r="AA769" s="7"/>
      <c r="AB769" s="7"/>
    </row>
    <row r="770" spans="1:28" ht="15" x14ac:dyDescent="0.25">
      <c r="A770" s="17">
        <f t="shared" si="27"/>
        <v>2005</v>
      </c>
      <c r="B770" s="14" t="str">
        <f t="shared" si="30"/>
        <v>Avg</v>
      </c>
      <c r="C770" s="99">
        <f ca="1">HLOOKUP($O770,INDIRECT(R770),C$229,FALSE)*$T$231</f>
        <v>53222000000</v>
      </c>
      <c r="D770" s="99">
        <f ca="1">C770/$T$230</f>
        <v>163332.12762008054</v>
      </c>
      <c r="E770" s="99">
        <f ca="1">HLOOKUP($O770,INDIRECT(R770),E$229,FALSE)*$T$231</f>
        <v>0</v>
      </c>
      <c r="F770" s="99">
        <f ca="1">E770/$T$230</f>
        <v>0</v>
      </c>
      <c r="G770" s="99">
        <f ca="1">HLOOKUP($O770,INDIRECT(R770),G$229,FALSE)</f>
        <v>0</v>
      </c>
      <c r="H770" s="99">
        <f ca="1">G770/$T$230</f>
        <v>0</v>
      </c>
      <c r="I770" s="95" t="str">
        <f t="shared" si="23"/>
        <v/>
      </c>
      <c r="J770" s="95" t="str">
        <f t="shared" si="29"/>
        <v/>
      </c>
      <c r="K770" s="97" t="str">
        <f t="shared" si="24"/>
        <v/>
      </c>
      <c r="N770" s="140" t="str">
        <f t="shared" si="28"/>
        <v/>
      </c>
      <c r="O770" s="139" t="str">
        <f t="shared" si="25"/>
        <v>2005Avg</v>
      </c>
      <c r="P770" s="139">
        <f>MATCH(A770,Storage!A:A)-1</f>
        <v>178</v>
      </c>
      <c r="Q770" s="139">
        <f>MATCH(A770+1,Storage!A:A)-2</f>
        <v>182</v>
      </c>
      <c r="R770" s="139" t="str">
        <f t="shared" si="26"/>
        <v>Storage!P182:B178</v>
      </c>
      <c r="S770" s="7"/>
      <c r="T770" s="7"/>
      <c r="U770" s="7"/>
      <c r="V770" s="7"/>
      <c r="W770" s="7"/>
      <c r="X770" s="7"/>
      <c r="Y770" s="7"/>
      <c r="Z770" s="7"/>
      <c r="AA770" s="7"/>
      <c r="AB770" s="7"/>
    </row>
    <row r="771" spans="1:28" ht="15" x14ac:dyDescent="0.25">
      <c r="A771" s="17">
        <f t="shared" si="27"/>
        <v>2005</v>
      </c>
      <c r="B771" s="14" t="str">
        <f t="shared" si="30"/>
        <v>Max</v>
      </c>
      <c r="C771" s="99">
        <f ca="1">HLOOKUP($O771,INDIRECT(R771),C$229,FALSE)*$T$231</f>
        <v>62282000000</v>
      </c>
      <c r="D771" s="99">
        <f ca="1">C771/$T$230</f>
        <v>191136.21382950389</v>
      </c>
      <c r="E771" s="99">
        <f ca="1">HLOOKUP($O771,INDIRECT(R771),E$229,FALSE)*$T$231</f>
        <v>0</v>
      </c>
      <c r="F771" s="99">
        <f ca="1">E771/$T$230</f>
        <v>0</v>
      </c>
      <c r="G771" s="99">
        <f ca="1">HLOOKUP($O771,INDIRECT(R771),G$229,FALSE)</f>
        <v>3744132000</v>
      </c>
      <c r="H771" s="99">
        <f ca="1">G771/$T$230</f>
        <v>11490.30561892502</v>
      </c>
      <c r="I771" s="95" t="str">
        <f t="shared" si="23"/>
        <v/>
      </c>
      <c r="J771" s="95" t="str">
        <f t="shared" si="29"/>
        <v/>
      </c>
      <c r="K771" s="97" t="str">
        <f t="shared" si="24"/>
        <v/>
      </c>
      <c r="N771" s="140" t="str">
        <f t="shared" si="28"/>
        <v/>
      </c>
      <c r="O771" s="139" t="str">
        <f t="shared" si="25"/>
        <v>2005Max</v>
      </c>
      <c r="P771" s="139">
        <f>MATCH(A771,Storage!A:A)-1</f>
        <v>178</v>
      </c>
      <c r="Q771" s="139">
        <f>MATCH(A771+1,Storage!A:A)-2</f>
        <v>182</v>
      </c>
      <c r="R771" s="139" t="str">
        <f t="shared" si="26"/>
        <v>Storage!P182:B178</v>
      </c>
      <c r="S771" s="7"/>
      <c r="T771" s="7"/>
      <c r="U771" s="7"/>
      <c r="V771" s="7"/>
      <c r="W771" s="7"/>
      <c r="X771" s="7"/>
      <c r="Y771" s="7"/>
      <c r="Z771" s="7"/>
      <c r="AA771" s="7"/>
      <c r="AB771" s="7"/>
    </row>
    <row r="772" spans="1:28" ht="15" x14ac:dyDescent="0.25">
      <c r="A772" s="17">
        <f t="shared" si="27"/>
        <v>2006</v>
      </c>
      <c r="B772" s="14" t="str">
        <f t="shared" si="30"/>
        <v>Jan</v>
      </c>
      <c r="C772" s="99">
        <f ca="1">HLOOKUP($O772,INDIRECT(R772),C$229,FALSE)*$T$231</f>
        <v>54232000000</v>
      </c>
      <c r="D772" s="99">
        <f ca="1">C772/$T$230</f>
        <v>166431.70014453059</v>
      </c>
      <c r="E772" s="99">
        <f ca="1">HLOOKUP($O772,INDIRECT(R772),E$229,FALSE)*$T$231</f>
        <v>79454000000</v>
      </c>
      <c r="F772" s="99">
        <f ca="1">E772/$T$230</f>
        <v>243835.08451253016</v>
      </c>
      <c r="G772" s="99">
        <f ca="1">HLOOKUP($O772,INDIRECT(R772),G$229,FALSE)</f>
        <v>1325933000</v>
      </c>
      <c r="H772" s="99">
        <f ca="1">G772/$T$230</f>
        <v>4069.1341545164828</v>
      </c>
      <c r="I772" s="95" t="str">
        <f t="shared" si="23"/>
        <v/>
      </c>
      <c r="J772" s="100">
        <f ca="1">IF(AND(I772="",NOT(K772="")),D772,"")</f>
        <v>166431.70014453059</v>
      </c>
      <c r="K772" s="97">
        <f t="shared" si="24"/>
        <v>38718</v>
      </c>
      <c r="N772" s="140">
        <f t="shared" si="28"/>
        <v>51915.630000000005</v>
      </c>
      <c r="O772" s="139" t="str">
        <f t="shared" si="25"/>
        <v>2006Jan</v>
      </c>
      <c r="P772" s="139">
        <f>MATCH(A772,Storage!A:A)-1</f>
        <v>183</v>
      </c>
      <c r="Q772" s="139">
        <f>MATCH(A772+1,Storage!A:A)-2</f>
        <v>187</v>
      </c>
      <c r="R772" s="139" t="str">
        <f t="shared" si="26"/>
        <v>Storage!P187:B183</v>
      </c>
      <c r="S772" s="7"/>
      <c r="T772" s="7"/>
      <c r="U772" s="7"/>
      <c r="V772" s="7"/>
      <c r="W772" s="7"/>
      <c r="X772" s="7"/>
      <c r="Y772" s="7"/>
      <c r="Z772" s="7"/>
      <c r="AA772" s="7"/>
      <c r="AB772" s="7"/>
    </row>
    <row r="773" spans="1:28" ht="15" x14ac:dyDescent="0.25">
      <c r="A773" s="17">
        <f t="shared" si="27"/>
        <v>2006</v>
      </c>
      <c r="B773" s="14" t="str">
        <f t="shared" si="30"/>
        <v>Feb</v>
      </c>
      <c r="C773" s="99">
        <f ca="1">HLOOKUP($O773,INDIRECT(R773),C$229,FALSE)*$T$231</f>
        <v>53923000000</v>
      </c>
      <c r="D773" s="99">
        <f ca="1">C773/$T$230</f>
        <v>165483.41508507016</v>
      </c>
      <c r="E773" s="99">
        <f ca="1">HLOOKUP($O773,INDIRECT(R773),E$229,FALSE)*$T$231</f>
        <v>79454000000</v>
      </c>
      <c r="F773" s="99">
        <f ca="1">E773/$T$230</f>
        <v>243835.08451253016</v>
      </c>
      <c r="G773" s="99">
        <f ca="1">HLOOKUP($O773,INDIRECT(R773),G$229,FALSE)</f>
        <v>1212648000</v>
      </c>
      <c r="H773" s="99">
        <f ca="1">G773/$T$230</f>
        <v>3721.4756659696259</v>
      </c>
      <c r="I773" s="95" t="str">
        <f t="shared" si="23"/>
        <v/>
      </c>
      <c r="J773" s="100">
        <f ca="1">IF(AND(I773="",NOT(K773="")),D773,"")</f>
        <v>165483.41508507016</v>
      </c>
      <c r="K773" s="97">
        <f t="shared" si="24"/>
        <v>38749</v>
      </c>
      <c r="N773" s="140">
        <f t="shared" si="28"/>
        <v>51915.630000000005</v>
      </c>
      <c r="O773" s="139" t="str">
        <f t="shared" si="25"/>
        <v>2006Feb</v>
      </c>
      <c r="P773" s="139">
        <f>MATCH(A773,Storage!A:A)-1</f>
        <v>183</v>
      </c>
      <c r="Q773" s="139">
        <f>MATCH(A773+1,Storage!A:A)-2</f>
        <v>187</v>
      </c>
      <c r="R773" s="139" t="str">
        <f t="shared" si="26"/>
        <v>Storage!P187:B183</v>
      </c>
      <c r="S773" s="7"/>
      <c r="T773" s="7"/>
      <c r="U773" s="7"/>
      <c r="V773" s="7"/>
      <c r="W773" s="7"/>
      <c r="X773" s="7"/>
      <c r="Y773" s="7"/>
      <c r="Z773" s="7"/>
      <c r="AA773" s="7"/>
      <c r="AB773" s="7"/>
    </row>
    <row r="774" spans="1:28" ht="15" x14ac:dyDescent="0.25">
      <c r="A774" s="17">
        <f t="shared" si="27"/>
        <v>2006</v>
      </c>
      <c r="B774" s="14" t="str">
        <f t="shared" si="30"/>
        <v>Mar</v>
      </c>
      <c r="C774" s="99">
        <f ca="1">HLOOKUP($O774,INDIRECT(R774),C$229,FALSE)*$T$231</f>
        <v>55250000000</v>
      </c>
      <c r="D774" s="99">
        <f ca="1">C774/$T$230</f>
        <v>169555.82373848127</v>
      </c>
      <c r="E774" s="99">
        <f ca="1">HLOOKUP($O774,INDIRECT(R774),E$229,FALSE)*$T$231</f>
        <v>79454000000</v>
      </c>
      <c r="F774" s="99">
        <f ca="1">E774/$T$230</f>
        <v>243835.08451253016</v>
      </c>
      <c r="G774" s="99">
        <f ca="1">HLOOKUP($O774,INDIRECT(R774),G$229,FALSE)</f>
        <v>1375956000</v>
      </c>
      <c r="H774" s="99">
        <f ca="1">G774/$T$230</f>
        <v>4222.6489232200129</v>
      </c>
      <c r="I774" s="95" t="str">
        <f t="shared" si="23"/>
        <v/>
      </c>
      <c r="J774" s="100">
        <f ca="1">IF(AND(I774="",NOT(K774="")),D774,"")</f>
        <v>169555.82373848127</v>
      </c>
      <c r="K774" s="97">
        <f t="shared" si="24"/>
        <v>38777</v>
      </c>
      <c r="N774" s="140">
        <f t="shared" si="28"/>
        <v>51915.630000000005</v>
      </c>
      <c r="O774" s="139" t="str">
        <f t="shared" si="25"/>
        <v>2006Mar</v>
      </c>
      <c r="P774" s="139">
        <f>MATCH(A774,Storage!A:A)-1</f>
        <v>183</v>
      </c>
      <c r="Q774" s="139">
        <f>MATCH(A774+1,Storage!A:A)-2</f>
        <v>187</v>
      </c>
      <c r="R774" s="139" t="str">
        <f t="shared" si="26"/>
        <v>Storage!P187:B183</v>
      </c>
      <c r="S774" s="7"/>
      <c r="T774" s="7"/>
      <c r="U774" s="7"/>
      <c r="V774" s="7"/>
      <c r="W774" s="7"/>
      <c r="X774" s="7"/>
      <c r="Y774" s="7"/>
      <c r="Z774" s="7"/>
      <c r="AA774" s="7"/>
      <c r="AB774" s="7"/>
    </row>
    <row r="775" spans="1:28" ht="15" x14ac:dyDescent="0.25">
      <c r="A775" s="17">
        <f t="shared" si="27"/>
        <v>2006</v>
      </c>
      <c r="B775" s="14" t="str">
        <f t="shared" si="30"/>
        <v>Apr</v>
      </c>
      <c r="C775" s="99">
        <f ca="1">HLOOKUP($O775,INDIRECT(R775),C$229,FALSE)*$T$231</f>
        <v>52376000000</v>
      </c>
      <c r="D775" s="99">
        <f ca="1">C775/$T$230</f>
        <v>160735.85202039266</v>
      </c>
      <c r="E775" s="99">
        <f ca="1">HLOOKUP($O775,INDIRECT(R775),E$229,FALSE)*$T$231</f>
        <v>79454000000</v>
      </c>
      <c r="F775" s="99">
        <f ca="1">E775/$T$230</f>
        <v>243835.08451253016</v>
      </c>
      <c r="G775" s="99">
        <f ca="1">HLOOKUP($O775,INDIRECT(R775),G$229,FALSE)</f>
        <v>2491424000</v>
      </c>
      <c r="H775" s="99">
        <f ca="1">G775/$T$230</f>
        <v>7645.8904724311669</v>
      </c>
      <c r="I775" s="95" t="str">
        <f t="shared" si="23"/>
        <v/>
      </c>
      <c r="J775" s="100">
        <f ca="1">IF(AND(I775="",NOT(K775="")),D775,"")</f>
        <v>160735.85202039266</v>
      </c>
      <c r="K775" s="97">
        <f t="shared" si="24"/>
        <v>38808</v>
      </c>
      <c r="N775" s="140">
        <f t="shared" si="28"/>
        <v>51915.630000000005</v>
      </c>
      <c r="O775" s="139" t="str">
        <f t="shared" si="25"/>
        <v>2006Apr</v>
      </c>
      <c r="P775" s="139">
        <f>MATCH(A775,Storage!A:A)-1</f>
        <v>183</v>
      </c>
      <c r="Q775" s="139">
        <f>MATCH(A775+1,Storage!A:A)-2</f>
        <v>187</v>
      </c>
      <c r="R775" s="139" t="str">
        <f t="shared" si="26"/>
        <v>Storage!P187:B183</v>
      </c>
      <c r="S775" s="7"/>
      <c r="T775" s="7"/>
      <c r="U775" s="7"/>
      <c r="V775" s="7"/>
      <c r="W775" s="7"/>
      <c r="X775" s="7"/>
      <c r="Y775" s="7"/>
      <c r="Z775" s="7"/>
      <c r="AA775" s="7"/>
      <c r="AB775" s="7"/>
    </row>
    <row r="776" spans="1:28" ht="15" x14ac:dyDescent="0.25">
      <c r="A776" s="17">
        <f t="shared" si="27"/>
        <v>2006</v>
      </c>
      <c r="B776" s="14" t="str">
        <f t="shared" si="30"/>
        <v>May</v>
      </c>
      <c r="C776" s="99">
        <f ca="1">HLOOKUP($O776,INDIRECT(R776),C$229,FALSE)*$T$231</f>
        <v>58098000000</v>
      </c>
      <c r="D776" s="99">
        <f ca="1">C776/$T$230</f>
        <v>178296.00448069294</v>
      </c>
      <c r="E776" s="99">
        <f ca="1">HLOOKUP($O776,INDIRECT(R776),E$229,FALSE)*$T$231</f>
        <v>79454000000</v>
      </c>
      <c r="F776" s="99">
        <f ca="1">E776/$T$230</f>
        <v>243835.08451253016</v>
      </c>
      <c r="G776" s="99">
        <f ca="1">HLOOKUP($O776,INDIRECT(R776),G$229,FALSE)</f>
        <v>3616518000</v>
      </c>
      <c r="H776" s="99">
        <f ca="1">G776/$T$230</f>
        <v>11098.673096018911</v>
      </c>
      <c r="I776" s="95" t="str">
        <f t="shared" si="23"/>
        <v/>
      </c>
      <c r="J776" s="100">
        <f ca="1">IF(AND(I776="",NOT(K776="")),D776,"")</f>
        <v>178296.00448069294</v>
      </c>
      <c r="K776" s="97">
        <f t="shared" si="24"/>
        <v>38838</v>
      </c>
      <c r="N776" s="140">
        <f t="shared" si="28"/>
        <v>51915.630000000005</v>
      </c>
      <c r="O776" s="139" t="str">
        <f t="shared" si="25"/>
        <v>2006May</v>
      </c>
      <c r="P776" s="139">
        <f>MATCH(A776,Storage!A:A)-1</f>
        <v>183</v>
      </c>
      <c r="Q776" s="139">
        <f>MATCH(A776+1,Storage!A:A)-2</f>
        <v>187</v>
      </c>
      <c r="R776" s="139" t="str">
        <f t="shared" si="26"/>
        <v>Storage!P187:B183</v>
      </c>
      <c r="S776" s="7"/>
      <c r="T776" s="7"/>
      <c r="U776" s="7"/>
      <c r="V776" s="7"/>
      <c r="W776" s="7"/>
      <c r="X776" s="7"/>
      <c r="Y776" s="7"/>
      <c r="Z776" s="7"/>
      <c r="AA776" s="7"/>
      <c r="AB776" s="7"/>
    </row>
    <row r="777" spans="1:28" ht="15" x14ac:dyDescent="0.25">
      <c r="A777" s="17">
        <f t="shared" si="27"/>
        <v>2006</v>
      </c>
      <c r="B777" s="14" t="str">
        <f t="shared" si="30"/>
        <v>Jun</v>
      </c>
      <c r="C777" s="99">
        <f ca="1">HLOOKUP($O777,INDIRECT(R777),C$229,FALSE)*$T$231</f>
        <v>61462000000</v>
      </c>
      <c r="D777" s="99">
        <f ca="1">C777/$T$230</f>
        <v>188619.72920569294</v>
      </c>
      <c r="E777" s="99">
        <f ca="1">HLOOKUP($O777,INDIRECT(R777),E$229,FALSE)*$T$231</f>
        <v>79454000000</v>
      </c>
      <c r="F777" s="99">
        <f ca="1">E777/$T$230</f>
        <v>243835.08451253016</v>
      </c>
      <c r="G777" s="99">
        <f ca="1">HLOOKUP($O777,INDIRECT(R777),G$229,FALSE)</f>
        <v>3931894000</v>
      </c>
      <c r="H777" s="99">
        <f ca="1">G777/$T$230</f>
        <v>12066.525357871349</v>
      </c>
      <c r="I777" s="95" t="str">
        <f t="shared" si="23"/>
        <v/>
      </c>
      <c r="J777" s="100">
        <f ca="1">IF(AND(I777="",NOT(K777="")),D777,"")</f>
        <v>188619.72920569294</v>
      </c>
      <c r="K777" s="97">
        <f t="shared" si="24"/>
        <v>38869</v>
      </c>
      <c r="N777" s="140">
        <f t="shared" si="28"/>
        <v>51915.630000000005</v>
      </c>
      <c r="O777" s="139" t="str">
        <f t="shared" si="25"/>
        <v>2006Jun</v>
      </c>
      <c r="P777" s="139">
        <f>MATCH(A777,Storage!A:A)-1</f>
        <v>183</v>
      </c>
      <c r="Q777" s="139">
        <f>MATCH(A777+1,Storage!A:A)-2</f>
        <v>187</v>
      </c>
      <c r="R777" s="139" t="str">
        <f t="shared" si="26"/>
        <v>Storage!P187:B183</v>
      </c>
      <c r="S777" s="7"/>
      <c r="T777" s="7"/>
      <c r="U777" s="7"/>
      <c r="V777" s="7"/>
      <c r="W777" s="7"/>
      <c r="X777" s="7"/>
      <c r="Y777" s="7"/>
      <c r="Z777" s="7"/>
      <c r="AA777" s="7"/>
      <c r="AB777" s="7"/>
    </row>
    <row r="778" spans="1:28" ht="15" x14ac:dyDescent="0.25">
      <c r="A778" s="17">
        <f t="shared" si="27"/>
        <v>2006</v>
      </c>
      <c r="B778" s="14" t="str">
        <f t="shared" si="30"/>
        <v>Jul</v>
      </c>
      <c r="C778" s="99">
        <f ca="1">HLOOKUP($O778,INDIRECT(R778),C$229,FALSE)*$T$231</f>
        <v>62900000000</v>
      </c>
      <c r="D778" s="99">
        <f ca="1">C778/$T$230</f>
        <v>193032.78394842483</v>
      </c>
      <c r="E778" s="99">
        <f ca="1">HLOOKUP($O778,INDIRECT(R778),E$229,FALSE)*$T$231</f>
        <v>79454000000</v>
      </c>
      <c r="F778" s="99">
        <f ca="1">E778/$T$230</f>
        <v>243835.08451253016</v>
      </c>
      <c r="G778" s="99">
        <f ca="1">HLOOKUP($O778,INDIRECT(R778),G$229,FALSE)</f>
        <v>3127794000</v>
      </c>
      <c r="H778" s="99">
        <f ca="1">G778/$T$230</f>
        <v>9598.8359846928379</v>
      </c>
      <c r="I778" s="95" t="str">
        <f t="shared" si="23"/>
        <v/>
      </c>
      <c r="J778" s="100">
        <f ca="1">IF(AND(I778="",NOT(K778="")),D778,"")</f>
        <v>193032.78394842483</v>
      </c>
      <c r="K778" s="97">
        <f t="shared" si="24"/>
        <v>38899</v>
      </c>
      <c r="N778" s="140">
        <f t="shared" si="28"/>
        <v>51915.630000000005</v>
      </c>
      <c r="O778" s="139" t="str">
        <f t="shared" si="25"/>
        <v>2006Jul</v>
      </c>
      <c r="P778" s="139">
        <f>MATCH(A778,Storage!A:A)-1</f>
        <v>183</v>
      </c>
      <c r="Q778" s="139">
        <f>MATCH(A778+1,Storage!A:A)-2</f>
        <v>187</v>
      </c>
      <c r="R778" s="139" t="str">
        <f t="shared" si="26"/>
        <v>Storage!P187:B183</v>
      </c>
      <c r="S778" s="7"/>
      <c r="T778" s="7"/>
      <c r="U778" s="7"/>
      <c r="V778" s="7"/>
      <c r="W778" s="7"/>
      <c r="X778" s="7"/>
      <c r="Y778" s="7"/>
      <c r="Z778" s="7"/>
      <c r="AA778" s="7"/>
      <c r="AB778" s="7"/>
    </row>
    <row r="779" spans="1:28" ht="15" x14ac:dyDescent="0.25">
      <c r="A779" s="17">
        <f t="shared" si="27"/>
        <v>2006</v>
      </c>
      <c r="B779" s="14" t="str">
        <f t="shared" si="30"/>
        <v>Aug</v>
      </c>
      <c r="C779" s="99">
        <f ca="1">HLOOKUP($O779,INDIRECT(R779),C$229,FALSE)*$T$231</f>
        <v>62188000000</v>
      </c>
      <c r="D779" s="99">
        <f ca="1">C779/$T$230</f>
        <v>190847.73876287192</v>
      </c>
      <c r="E779" s="99">
        <f ca="1">HLOOKUP($O779,INDIRECT(R779),E$229,FALSE)*$T$231</f>
        <v>79454000000</v>
      </c>
      <c r="F779" s="99">
        <f ca="1">E779/$T$230</f>
        <v>243835.08451253016</v>
      </c>
      <c r="G779" s="99">
        <f ca="1">HLOOKUP($O779,INDIRECT(R779),G$229,FALSE)</f>
        <v>2748941000</v>
      </c>
      <c r="H779" s="99">
        <f ca="1">G779/$T$230</f>
        <v>8436.1801930042438</v>
      </c>
      <c r="I779" s="95" t="str">
        <f t="shared" si="23"/>
        <v/>
      </c>
      <c r="J779" s="100">
        <f ca="1">IF(AND(I779="",NOT(K779="")),D779,"")</f>
        <v>190847.73876287192</v>
      </c>
      <c r="K779" s="97">
        <f t="shared" si="24"/>
        <v>38930</v>
      </c>
      <c r="N779" s="140">
        <f t="shared" si="28"/>
        <v>51915.630000000005</v>
      </c>
      <c r="O779" s="139" t="str">
        <f t="shared" si="25"/>
        <v>2006Aug</v>
      </c>
      <c r="P779" s="139">
        <f>MATCH(A779,Storage!A:A)-1</f>
        <v>183</v>
      </c>
      <c r="Q779" s="139">
        <f>MATCH(A779+1,Storage!A:A)-2</f>
        <v>187</v>
      </c>
      <c r="R779" s="139" t="str">
        <f t="shared" si="26"/>
        <v>Storage!P187:B183</v>
      </c>
      <c r="S779" s="7"/>
      <c r="T779" s="7"/>
      <c r="U779" s="7"/>
      <c r="V779" s="7"/>
      <c r="W779" s="7"/>
      <c r="X779" s="7"/>
      <c r="Y779" s="7"/>
      <c r="Z779" s="7"/>
      <c r="AA779" s="7"/>
      <c r="AB779" s="7"/>
    </row>
    <row r="780" spans="1:28" ht="15" x14ac:dyDescent="0.25">
      <c r="A780" s="17">
        <f t="shared" si="27"/>
        <v>2006</v>
      </c>
      <c r="B780" s="14" t="str">
        <f t="shared" si="30"/>
        <v>Sep</v>
      </c>
      <c r="C780" s="99">
        <f ca="1">HLOOKUP($O780,INDIRECT(R780),C$229,FALSE)*$T$231</f>
        <v>61983000000</v>
      </c>
      <c r="D780" s="99">
        <f ca="1">C780/$T$230</f>
        <v>190218.61760691917</v>
      </c>
      <c r="E780" s="99">
        <f ca="1">HLOOKUP($O780,INDIRECT(R780),E$229,FALSE)*$T$231</f>
        <v>79454000000</v>
      </c>
      <c r="F780" s="99">
        <f ca="1">E780/$T$230</f>
        <v>243835.08451253016</v>
      </c>
      <c r="G780" s="99">
        <f ca="1">HLOOKUP($O780,INDIRECT(R780),G$229,FALSE)</f>
        <v>2302076000</v>
      </c>
      <c r="H780" s="99">
        <f ca="1">G780/$T$230</f>
        <v>7064.8034839563443</v>
      </c>
      <c r="I780" s="95" t="str">
        <f t="shared" si="23"/>
        <v/>
      </c>
      <c r="J780" s="100">
        <f ca="1">IF(AND(I780="",NOT(K780="")),D780,"")</f>
        <v>190218.61760691917</v>
      </c>
      <c r="K780" s="97">
        <f t="shared" si="24"/>
        <v>38961</v>
      </c>
      <c r="N780" s="140">
        <f t="shared" si="28"/>
        <v>51915.630000000005</v>
      </c>
      <c r="O780" s="139" t="str">
        <f t="shared" si="25"/>
        <v>2006Sep</v>
      </c>
      <c r="P780" s="139">
        <f>MATCH(A780,Storage!A:A)-1</f>
        <v>183</v>
      </c>
      <c r="Q780" s="139">
        <f>MATCH(A780+1,Storage!A:A)-2</f>
        <v>187</v>
      </c>
      <c r="R780" s="139" t="str">
        <f t="shared" si="26"/>
        <v>Storage!P187:B183</v>
      </c>
      <c r="S780" s="7"/>
      <c r="T780" s="7"/>
      <c r="U780" s="7"/>
      <c r="V780" s="7"/>
      <c r="W780" s="7"/>
      <c r="X780" s="7"/>
      <c r="Y780" s="7"/>
      <c r="Z780" s="7"/>
      <c r="AA780" s="7"/>
      <c r="AB780" s="7"/>
    </row>
    <row r="781" spans="1:28" ht="15" x14ac:dyDescent="0.25">
      <c r="A781" s="17">
        <f t="shared" si="27"/>
        <v>2006</v>
      </c>
      <c r="B781" s="14" t="str">
        <f t="shared" si="30"/>
        <v>Oct</v>
      </c>
      <c r="C781" s="99">
        <f ca="1">HLOOKUP($O781,INDIRECT(R781),C$229,FALSE)*$T$231</f>
        <v>62071000000</v>
      </c>
      <c r="D781" s="99">
        <f ca="1">C781/$T$230</f>
        <v>190488.67937142571</v>
      </c>
      <c r="E781" s="99">
        <f ca="1">HLOOKUP($O781,INDIRECT(R781),E$229,FALSE)*$T$231</f>
        <v>79454000000</v>
      </c>
      <c r="F781" s="99">
        <f ca="1">E781/$T$230</f>
        <v>243835.08451253016</v>
      </c>
      <c r="G781" s="99">
        <f ca="1">HLOOKUP($O781,INDIRECT(R781),G$229,FALSE)</f>
        <v>1668546000</v>
      </c>
      <c r="H781" s="99">
        <f ca="1">G781/$T$230</f>
        <v>5120.5736013673841</v>
      </c>
      <c r="I781" s="95" t="str">
        <f t="shared" si="23"/>
        <v/>
      </c>
      <c r="J781" s="100">
        <f ca="1">IF(AND(I781="",NOT(K781="")),D781,"")</f>
        <v>190488.67937142571</v>
      </c>
      <c r="K781" s="97">
        <f t="shared" si="24"/>
        <v>38991</v>
      </c>
      <c r="N781" s="140">
        <f t="shared" si="28"/>
        <v>51915.630000000005</v>
      </c>
      <c r="O781" s="139" t="str">
        <f t="shared" si="25"/>
        <v>2006Oct</v>
      </c>
      <c r="P781" s="139">
        <f>MATCH(A781,Storage!A:A)-1</f>
        <v>183</v>
      </c>
      <c r="Q781" s="139">
        <f>MATCH(A781+1,Storage!A:A)-2</f>
        <v>187</v>
      </c>
      <c r="R781" s="139" t="str">
        <f t="shared" si="26"/>
        <v>Storage!P187:B183</v>
      </c>
      <c r="S781" s="7"/>
      <c r="T781" s="7"/>
      <c r="U781" s="7"/>
      <c r="V781" s="7"/>
      <c r="W781" s="7"/>
      <c r="X781" s="7"/>
      <c r="Y781" s="7"/>
      <c r="Z781" s="7"/>
      <c r="AA781" s="7"/>
      <c r="AB781" s="7"/>
    </row>
    <row r="782" spans="1:28" ht="15" x14ac:dyDescent="0.25">
      <c r="A782" s="17">
        <f t="shared" si="27"/>
        <v>2006</v>
      </c>
      <c r="B782" s="14" t="str">
        <f t="shared" si="30"/>
        <v>Nov</v>
      </c>
      <c r="C782" s="99">
        <f ca="1">HLOOKUP($O782,INDIRECT(R782),C$229,FALSE)*$T$231</f>
        <v>61903000000</v>
      </c>
      <c r="D782" s="99">
        <f ca="1">C782/$T$230</f>
        <v>189973.10691191323</v>
      </c>
      <c r="E782" s="99">
        <f ca="1">HLOOKUP($O782,INDIRECT(R782),E$229,FALSE)*$T$231</f>
        <v>79454000000</v>
      </c>
      <c r="F782" s="99">
        <f ca="1">E782/$T$230</f>
        <v>243835.08451253016</v>
      </c>
      <c r="G782" s="99">
        <f ca="1">HLOOKUP($O782,INDIRECT(R782),G$229,FALSE)</f>
        <v>1268128000</v>
      </c>
      <c r="H782" s="99">
        <f ca="1">G782/$T$230</f>
        <v>3891.7373329562492</v>
      </c>
      <c r="I782" s="95" t="str">
        <f t="shared" si="23"/>
        <v/>
      </c>
      <c r="J782" s="100">
        <f ca="1">IF(AND(I782="",NOT(K782="")),D782,"")</f>
        <v>189973.10691191323</v>
      </c>
      <c r="K782" s="97">
        <f t="shared" si="24"/>
        <v>39022</v>
      </c>
      <c r="N782" s="140">
        <f t="shared" si="28"/>
        <v>51915.630000000005</v>
      </c>
      <c r="O782" s="139" t="str">
        <f t="shared" si="25"/>
        <v>2006Nov</v>
      </c>
      <c r="P782" s="139">
        <f>MATCH(A782,Storage!A:A)-1</f>
        <v>183</v>
      </c>
      <c r="Q782" s="139">
        <f>MATCH(A782+1,Storage!A:A)-2</f>
        <v>187</v>
      </c>
      <c r="R782" s="139" t="str">
        <f t="shared" si="26"/>
        <v>Storage!P187:B183</v>
      </c>
      <c r="S782" s="7"/>
      <c r="T782" s="7"/>
      <c r="U782" s="7"/>
      <c r="V782" s="7"/>
      <c r="W782" s="7"/>
      <c r="X782" s="7"/>
      <c r="Y782" s="7"/>
      <c r="Z782" s="7"/>
      <c r="AA782" s="7"/>
      <c r="AB782" s="7"/>
    </row>
    <row r="783" spans="1:28" ht="15" x14ac:dyDescent="0.25">
      <c r="A783" s="17">
        <f t="shared" si="27"/>
        <v>2006</v>
      </c>
      <c r="B783" s="14" t="str">
        <f t="shared" si="30"/>
        <v>Dec</v>
      </c>
      <c r="C783" s="99">
        <f ca="1">HLOOKUP($O783,INDIRECT(R783),C$229,FALSE)*$T$231</f>
        <v>61446000000</v>
      </c>
      <c r="D783" s="99">
        <f ca="1">C783/$T$230</f>
        <v>188570.62706669176</v>
      </c>
      <c r="E783" s="99">
        <f ca="1">HLOOKUP($O783,INDIRECT(R783),E$229,FALSE)*$T$231</f>
        <v>79454000000</v>
      </c>
      <c r="F783" s="99">
        <f ca="1">E783/$T$230</f>
        <v>243835.08451253016</v>
      </c>
      <c r="G783" s="99">
        <f ca="1">HLOOKUP($O783,INDIRECT(R783),G$229,FALSE)</f>
        <v>1275851000</v>
      </c>
      <c r="H783" s="99">
        <f ca="1">G783/$T$230</f>
        <v>3915.4383216753859</v>
      </c>
      <c r="I783" s="95" t="str">
        <f t="shared" si="23"/>
        <v/>
      </c>
      <c r="J783" s="100">
        <f ca="1">IF(AND(I783="",NOT(K783="")),D783,"")</f>
        <v>188570.62706669176</v>
      </c>
      <c r="K783" s="97">
        <f t="shared" si="24"/>
        <v>39052</v>
      </c>
      <c r="N783" s="140">
        <f t="shared" si="28"/>
        <v>51915.630000000005</v>
      </c>
      <c r="O783" s="139" t="str">
        <f t="shared" si="25"/>
        <v>2006Dec</v>
      </c>
      <c r="P783" s="139">
        <f>MATCH(A783,Storage!A:A)-1</f>
        <v>183</v>
      </c>
      <c r="Q783" s="139">
        <f>MATCH(A783+1,Storage!A:A)-2</f>
        <v>187</v>
      </c>
      <c r="R783" s="139" t="str">
        <f t="shared" si="26"/>
        <v>Storage!P187:B183</v>
      </c>
      <c r="S783" s="7"/>
      <c r="T783" s="7"/>
      <c r="U783" s="7"/>
      <c r="V783" s="7"/>
      <c r="W783" s="7"/>
      <c r="X783" s="7"/>
      <c r="Y783" s="7"/>
      <c r="Z783" s="7"/>
      <c r="AA783" s="7"/>
      <c r="AB783" s="7"/>
    </row>
    <row r="784" spans="1:28" ht="15" x14ac:dyDescent="0.25">
      <c r="A784" s="17">
        <f t="shared" si="27"/>
        <v>2006</v>
      </c>
      <c r="B784" s="14" t="str">
        <f t="shared" si="30"/>
        <v>(YE)&amp; Min Sto</v>
      </c>
      <c r="C784" s="99">
        <f ca="1">HLOOKUP($O784,INDIRECT(R784),C$229,FALSE)*$T$231</f>
        <v>52376000000</v>
      </c>
      <c r="D784" s="99">
        <f ca="1">C784/$T$230</f>
        <v>160735.85202039266</v>
      </c>
      <c r="E784" s="99">
        <f ca="1">HLOOKUP($O784,INDIRECT(R784),E$229,FALSE)*$T$231</f>
        <v>79454000000</v>
      </c>
      <c r="F784" s="99">
        <f ca="1">E784/$T$230</f>
        <v>243835.08451253016</v>
      </c>
      <c r="G784" s="99">
        <f ca="1">HLOOKUP($O784,INDIRECT(R784),G$229,FALSE)</f>
        <v>26345709000</v>
      </c>
      <c r="H784" s="99">
        <f ca="1">G784/$T$230</f>
        <v>80851.916587679996</v>
      </c>
      <c r="I784" s="100">
        <f ca="1">IF(B783="Dec",H784,"")</f>
        <v>80851.916587679996</v>
      </c>
      <c r="J784" s="95" t="str">
        <f ca="1">IF(AND(I784="",NOT(K784="")),D784,"")</f>
        <v/>
      </c>
      <c r="K784" s="97">
        <f ca="1">IFERROR(IF(I784="", DATEVALUE(CONCATENATE(B784,"-",A784)),K783),"")</f>
        <v>39052</v>
      </c>
      <c r="N784" s="140">
        <f ca="1">IF(K784="","",$G$181)</f>
        <v>51915.630000000005</v>
      </c>
      <c r="O784" s="139" t="str">
        <f t="shared" si="25"/>
        <v>2006(YE)&amp; Min Sto</v>
      </c>
      <c r="P784" s="139">
        <f>MATCH(A784,Storage!A:A)-1</f>
        <v>183</v>
      </c>
      <c r="Q784" s="139">
        <f>MATCH(A784+1,Storage!A:A)-2</f>
        <v>187</v>
      </c>
      <c r="R784" s="139" t="str">
        <f t="shared" si="26"/>
        <v>Storage!P187:B183</v>
      </c>
      <c r="S784" s="7"/>
      <c r="T784" s="7"/>
      <c r="U784" s="7"/>
      <c r="V784" s="7"/>
      <c r="W784" s="7"/>
      <c r="X784" s="7"/>
      <c r="Y784" s="7"/>
      <c r="Z784" s="7"/>
      <c r="AA784" s="7"/>
      <c r="AB784" s="7"/>
    </row>
    <row r="785" spans="1:28" ht="15" x14ac:dyDescent="0.25">
      <c r="A785" s="17">
        <f t="shared" si="27"/>
        <v>2006</v>
      </c>
      <c r="B785" s="14" t="str">
        <f t="shared" si="30"/>
        <v>Avg</v>
      </c>
      <c r="C785" s="99">
        <f ca="1">HLOOKUP($O785,INDIRECT(R785),C$229,FALSE)*$T$231</f>
        <v>58986000000</v>
      </c>
      <c r="D785" s="99">
        <f ca="1">C785/$T$230</f>
        <v>181021.17319525892</v>
      </c>
      <c r="E785" s="99">
        <f ca="1">HLOOKUP($O785,INDIRECT(R785),E$229,FALSE)*$T$231</f>
        <v>0</v>
      </c>
      <c r="F785" s="99">
        <f ca="1">E785/$T$230</f>
        <v>0</v>
      </c>
      <c r="G785" s="99">
        <f ca="1">HLOOKUP($O785,INDIRECT(R785),G$229,FALSE)</f>
        <v>0</v>
      </c>
      <c r="H785" s="99">
        <f ca="1">G785/$T$230</f>
        <v>0</v>
      </c>
      <c r="I785" s="95" t="str">
        <f t="shared" si="23"/>
        <v/>
      </c>
      <c r="J785" s="95" t="str">
        <f t="shared" si="29"/>
        <v/>
      </c>
      <c r="K785" s="97" t="str">
        <f t="shared" si="24"/>
        <v/>
      </c>
      <c r="N785" s="140" t="str">
        <f t="shared" si="28"/>
        <v/>
      </c>
      <c r="O785" s="139" t="str">
        <f t="shared" si="25"/>
        <v>2006Avg</v>
      </c>
      <c r="P785" s="139">
        <f>MATCH(A785,Storage!A:A)-1</f>
        <v>183</v>
      </c>
      <c r="Q785" s="139">
        <f>MATCH(A785+1,Storage!A:A)-2</f>
        <v>187</v>
      </c>
      <c r="R785" s="139" t="str">
        <f t="shared" si="26"/>
        <v>Storage!P187:B183</v>
      </c>
      <c r="S785" s="7"/>
      <c r="T785" s="7"/>
      <c r="U785" s="7"/>
      <c r="V785" s="7"/>
      <c r="W785" s="7"/>
      <c r="X785" s="7"/>
      <c r="Y785" s="7"/>
      <c r="Z785" s="7"/>
      <c r="AA785" s="7"/>
      <c r="AB785" s="7"/>
    </row>
    <row r="786" spans="1:28" ht="15" x14ac:dyDescent="0.25">
      <c r="A786" s="17">
        <f t="shared" si="27"/>
        <v>2006</v>
      </c>
      <c r="B786" s="14" t="str">
        <f t="shared" si="30"/>
        <v>Max</v>
      </c>
      <c r="C786" s="99">
        <f ca="1">HLOOKUP($O786,INDIRECT(R786),C$229,FALSE)*$T$231</f>
        <v>62900000000</v>
      </c>
      <c r="D786" s="99">
        <f ca="1">C786/$T$230</f>
        <v>193032.78394842483</v>
      </c>
      <c r="E786" s="99">
        <f ca="1">HLOOKUP($O786,INDIRECT(R786),E$229,FALSE)*$T$231</f>
        <v>0</v>
      </c>
      <c r="F786" s="99">
        <f ca="1">E786/$T$230</f>
        <v>0</v>
      </c>
      <c r="G786" s="99">
        <f ca="1">HLOOKUP($O786,INDIRECT(R786),G$229,FALSE)</f>
        <v>3931894000</v>
      </c>
      <c r="H786" s="99">
        <f ca="1">G786/$T$230</f>
        <v>12066.525357871349</v>
      </c>
      <c r="I786" s="95" t="str">
        <f t="shared" si="23"/>
        <v/>
      </c>
      <c r="J786" s="95" t="str">
        <f t="shared" si="29"/>
        <v/>
      </c>
      <c r="K786" s="97" t="str">
        <f t="shared" si="24"/>
        <v/>
      </c>
      <c r="N786" s="140" t="str">
        <f t="shared" si="28"/>
        <v/>
      </c>
      <c r="O786" s="139" t="str">
        <f t="shared" si="25"/>
        <v>2006Max</v>
      </c>
      <c r="P786" s="139">
        <f>MATCH(A786,Storage!A:A)-1</f>
        <v>183</v>
      </c>
      <c r="Q786" s="139">
        <f>MATCH(A786+1,Storage!A:A)-2</f>
        <v>187</v>
      </c>
      <c r="R786" s="139" t="str">
        <f t="shared" si="26"/>
        <v>Storage!P187:B183</v>
      </c>
      <c r="S786" s="7"/>
      <c r="T786" s="7"/>
      <c r="U786" s="7"/>
      <c r="V786" s="7"/>
      <c r="W786" s="7"/>
      <c r="X786" s="7"/>
      <c r="Y786" s="7"/>
      <c r="Z786" s="7"/>
      <c r="AA786" s="7"/>
      <c r="AB786" s="7"/>
    </row>
    <row r="787" spans="1:28" ht="15" x14ac:dyDescent="0.25">
      <c r="A787" s="17">
        <f t="shared" si="27"/>
        <v>2007</v>
      </c>
      <c r="B787" s="14" t="str">
        <f t="shared" si="30"/>
        <v>Jan</v>
      </c>
      <c r="C787" s="99">
        <f ca="1">HLOOKUP($O787,INDIRECT(R787),C$229,FALSE)*$T$231</f>
        <v>60849000000</v>
      </c>
      <c r="D787" s="99">
        <f ca="1">C787/$T$230</f>
        <v>186738.5035052099</v>
      </c>
      <c r="E787" s="99">
        <f ca="1">HLOOKUP($O787,INDIRECT(R787),E$229,FALSE)*$T$231</f>
        <v>79454000000</v>
      </c>
      <c r="F787" s="99">
        <f ca="1">E787/$T$230</f>
        <v>243835.08451253016</v>
      </c>
      <c r="G787" s="99">
        <f ca="1">HLOOKUP($O787,INDIRECT(R787),G$229,FALSE)</f>
        <v>1312955000</v>
      </c>
      <c r="H787" s="99">
        <f ca="1">G787/$T$230</f>
        <v>4029.3061820191433</v>
      </c>
      <c r="I787" s="95" t="str">
        <f t="shared" si="23"/>
        <v/>
      </c>
      <c r="J787" s="100">
        <f ca="1">IF(AND(I787="",NOT(K787="")),D787,"")</f>
        <v>186738.5035052099</v>
      </c>
      <c r="K787" s="97">
        <f t="shared" si="24"/>
        <v>39083</v>
      </c>
      <c r="N787" s="140">
        <f t="shared" si="28"/>
        <v>51915.630000000005</v>
      </c>
      <c r="O787" s="139" t="str">
        <f t="shared" si="25"/>
        <v>2007Jan</v>
      </c>
      <c r="P787" s="139">
        <f>MATCH(A787,Storage!A:A)-1</f>
        <v>188</v>
      </c>
      <c r="Q787" s="139">
        <f>MATCH(A787+1,Storage!A:A)-2</f>
        <v>192</v>
      </c>
      <c r="R787" s="139" t="str">
        <f t="shared" si="26"/>
        <v>Storage!P192:B188</v>
      </c>
      <c r="S787" s="7"/>
      <c r="T787" s="7"/>
      <c r="U787" s="7"/>
      <c r="V787" s="7"/>
      <c r="W787" s="7"/>
      <c r="X787" s="7"/>
      <c r="Y787" s="7"/>
      <c r="Z787" s="7"/>
      <c r="AA787" s="7"/>
      <c r="AB787" s="7"/>
    </row>
    <row r="788" spans="1:28" ht="15" x14ac:dyDescent="0.25">
      <c r="A788" s="17">
        <f t="shared" si="27"/>
        <v>2007</v>
      </c>
      <c r="B788" s="14" t="str">
        <f t="shared" si="30"/>
        <v>Feb</v>
      </c>
      <c r="C788" s="99">
        <f ca="1">HLOOKUP($O788,INDIRECT(R788),C$229,FALSE)*$T$231</f>
        <v>60753000000</v>
      </c>
      <c r="D788" s="99">
        <f ca="1">C788/$T$230</f>
        <v>186443.89067120277</v>
      </c>
      <c r="E788" s="99">
        <f ca="1">HLOOKUP($O788,INDIRECT(R788),E$229,FALSE)*$T$231</f>
        <v>79454000000</v>
      </c>
      <c r="F788" s="99">
        <f ca="1">E788/$T$230</f>
        <v>243835.08451253016</v>
      </c>
      <c r="G788" s="99">
        <f ca="1">HLOOKUP($O788,INDIRECT(R788),G$229,FALSE)</f>
        <v>1219099000</v>
      </c>
      <c r="H788" s="99">
        <f ca="1">G788/$T$230</f>
        <v>3741.2730346381677</v>
      </c>
      <c r="I788" s="95" t="str">
        <f t="shared" si="23"/>
        <v/>
      </c>
      <c r="J788" s="100">
        <f ca="1">IF(AND(I788="",NOT(K788="")),D788,"")</f>
        <v>186443.89067120277</v>
      </c>
      <c r="K788" s="97">
        <f t="shared" si="24"/>
        <v>39114</v>
      </c>
      <c r="N788" s="140">
        <f t="shared" si="28"/>
        <v>51915.630000000005</v>
      </c>
      <c r="O788" s="139" t="str">
        <f t="shared" si="25"/>
        <v>2007Feb</v>
      </c>
      <c r="P788" s="139">
        <f>MATCH(A788,Storage!A:A)-1</f>
        <v>188</v>
      </c>
      <c r="Q788" s="139">
        <f>MATCH(A788+1,Storage!A:A)-2</f>
        <v>192</v>
      </c>
      <c r="R788" s="139" t="str">
        <f t="shared" si="26"/>
        <v>Storage!P192:B188</v>
      </c>
      <c r="S788" s="7"/>
      <c r="T788" s="7"/>
      <c r="U788" s="7"/>
      <c r="V788" s="7"/>
      <c r="W788" s="7"/>
      <c r="X788" s="7"/>
      <c r="Y788" s="7"/>
      <c r="Z788" s="7"/>
      <c r="AA788" s="7"/>
      <c r="AB788" s="7"/>
    </row>
    <row r="789" spans="1:28" ht="15" x14ac:dyDescent="0.25">
      <c r="A789" s="17">
        <f t="shared" si="27"/>
        <v>2007</v>
      </c>
      <c r="B789" s="14" t="str">
        <f t="shared" si="30"/>
        <v>Mar</v>
      </c>
      <c r="C789" s="99">
        <f ca="1">HLOOKUP($O789,INDIRECT(R789),C$229,FALSE)*$T$231</f>
        <v>63259000000</v>
      </c>
      <c r="D789" s="99">
        <f ca="1">C789/$T$230</f>
        <v>194134.51319226401</v>
      </c>
      <c r="E789" s="99">
        <f ca="1">HLOOKUP($O789,INDIRECT(R789),E$229,FALSE)*$T$231</f>
        <v>79454000000</v>
      </c>
      <c r="F789" s="99">
        <f ca="1">E789/$T$230</f>
        <v>243835.08451253016</v>
      </c>
      <c r="G789" s="99">
        <f ca="1">HLOOKUP($O789,INDIRECT(R789),G$229,FALSE)</f>
        <v>1386608000</v>
      </c>
      <c r="H789" s="99">
        <f ca="1">G789/$T$230</f>
        <v>4255.3386722600553</v>
      </c>
      <c r="I789" s="95" t="str">
        <f t="shared" si="23"/>
        <v/>
      </c>
      <c r="J789" s="100">
        <f ca="1">IF(AND(I789="",NOT(K789="")),D789,"")</f>
        <v>194134.51319226401</v>
      </c>
      <c r="K789" s="97">
        <f t="shared" si="24"/>
        <v>39142</v>
      </c>
      <c r="N789" s="140">
        <f t="shared" si="28"/>
        <v>51915.630000000005</v>
      </c>
      <c r="O789" s="139" t="str">
        <f t="shared" si="25"/>
        <v>2007Mar</v>
      </c>
      <c r="P789" s="139">
        <f>MATCH(A789,Storage!A:A)-1</f>
        <v>188</v>
      </c>
      <c r="Q789" s="139">
        <f>MATCH(A789+1,Storage!A:A)-2</f>
        <v>192</v>
      </c>
      <c r="R789" s="139" t="str">
        <f t="shared" si="26"/>
        <v>Storage!P192:B188</v>
      </c>
      <c r="S789" s="7"/>
      <c r="T789" s="7"/>
      <c r="U789" s="7"/>
      <c r="V789" s="7"/>
      <c r="W789" s="7"/>
      <c r="X789" s="7"/>
      <c r="Y789" s="7"/>
      <c r="Z789" s="7"/>
      <c r="AA789" s="7"/>
      <c r="AB789" s="7"/>
    </row>
    <row r="790" spans="1:28" ht="15" x14ac:dyDescent="0.25">
      <c r="A790" s="17">
        <f t="shared" si="27"/>
        <v>2007</v>
      </c>
      <c r="B790" s="14" t="str">
        <f t="shared" si="30"/>
        <v>Apr</v>
      </c>
      <c r="C790" s="99">
        <f ca="1">HLOOKUP($O790,INDIRECT(R790),C$229,FALSE)*$T$231</f>
        <v>62896000000</v>
      </c>
      <c r="D790" s="99">
        <f ca="1">C790/$T$230</f>
        <v>193020.50841367454</v>
      </c>
      <c r="E790" s="99">
        <f ca="1">HLOOKUP($O790,INDIRECT(R790),E$229,FALSE)*$T$231</f>
        <v>79454000000</v>
      </c>
      <c r="F790" s="99">
        <f ca="1">E790/$T$230</f>
        <v>243835.08451253016</v>
      </c>
      <c r="G790" s="99">
        <f ca="1">HLOOKUP($O790,INDIRECT(R790),G$229,FALSE)</f>
        <v>1492267000</v>
      </c>
      <c r="H790" s="99">
        <f ca="1">G790/$T$230</f>
        <v>4579.5938538054697</v>
      </c>
      <c r="I790" s="95" t="str">
        <f t="shared" si="23"/>
        <v/>
      </c>
      <c r="J790" s="100">
        <f ca="1">IF(AND(I790="",NOT(K790="")),D790,"")</f>
        <v>193020.50841367454</v>
      </c>
      <c r="K790" s="97">
        <f t="shared" si="24"/>
        <v>39173</v>
      </c>
      <c r="N790" s="140">
        <f t="shared" si="28"/>
        <v>51915.630000000005</v>
      </c>
      <c r="O790" s="139" t="str">
        <f t="shared" si="25"/>
        <v>2007Apr</v>
      </c>
      <c r="P790" s="139">
        <f>MATCH(A790,Storage!A:A)-1</f>
        <v>188</v>
      </c>
      <c r="Q790" s="139">
        <f>MATCH(A790+1,Storage!A:A)-2</f>
        <v>192</v>
      </c>
      <c r="R790" s="139" t="str">
        <f t="shared" si="26"/>
        <v>Storage!P192:B188</v>
      </c>
      <c r="S790" s="7"/>
      <c r="T790" s="7"/>
      <c r="U790" s="7"/>
      <c r="V790" s="7"/>
      <c r="W790" s="7"/>
      <c r="X790" s="7"/>
      <c r="Y790" s="7"/>
      <c r="Z790" s="7"/>
      <c r="AA790" s="7"/>
      <c r="AB790" s="7"/>
    </row>
    <row r="791" spans="1:28" ht="15" x14ac:dyDescent="0.25">
      <c r="A791" s="17">
        <f t="shared" si="27"/>
        <v>2007</v>
      </c>
      <c r="B791" s="14" t="str">
        <f t="shared" si="30"/>
        <v>May</v>
      </c>
      <c r="C791" s="99">
        <f ca="1">HLOOKUP($O791,INDIRECT(R791),C$229,FALSE)*$T$231</f>
        <v>67574000000</v>
      </c>
      <c r="D791" s="99">
        <f ca="1">C791/$T$230</f>
        <v>207376.74630414721</v>
      </c>
      <c r="E791" s="99">
        <f ca="1">HLOOKUP($O791,INDIRECT(R791),E$229,FALSE)*$T$231</f>
        <v>79454000000</v>
      </c>
      <c r="F791" s="99">
        <f ca="1">E791/$T$230</f>
        <v>243835.08451253016</v>
      </c>
      <c r="G791" s="99">
        <f ca="1">HLOOKUP($O791,INDIRECT(R791),G$229,FALSE)</f>
        <v>2014041000</v>
      </c>
      <c r="H791" s="99">
        <f ca="1">G791/$T$230</f>
        <v>6180.857571005874</v>
      </c>
      <c r="I791" s="95" t="str">
        <f t="shared" si="23"/>
        <v/>
      </c>
      <c r="J791" s="100">
        <f ca="1">IF(AND(I791="",NOT(K791="")),D791,"")</f>
        <v>207376.74630414721</v>
      </c>
      <c r="K791" s="97">
        <f t="shared" si="24"/>
        <v>39203</v>
      </c>
      <c r="N791" s="140">
        <f t="shared" si="28"/>
        <v>51915.630000000005</v>
      </c>
      <c r="O791" s="139" t="str">
        <f t="shared" si="25"/>
        <v>2007May</v>
      </c>
      <c r="P791" s="139">
        <f>MATCH(A791,Storage!A:A)-1</f>
        <v>188</v>
      </c>
      <c r="Q791" s="139">
        <f>MATCH(A791+1,Storage!A:A)-2</f>
        <v>192</v>
      </c>
      <c r="R791" s="139" t="str">
        <f t="shared" si="26"/>
        <v>Storage!P192:B188</v>
      </c>
      <c r="S791" s="7"/>
      <c r="T791" s="7"/>
      <c r="U791" s="7"/>
      <c r="V791" s="7"/>
      <c r="W791" s="7"/>
      <c r="X791" s="7"/>
      <c r="Y791" s="7"/>
      <c r="Z791" s="7"/>
      <c r="AA791" s="7"/>
      <c r="AB791" s="7"/>
    </row>
    <row r="792" spans="1:28" ht="15" x14ac:dyDescent="0.25">
      <c r="A792" s="17">
        <f t="shared" si="27"/>
        <v>2007</v>
      </c>
      <c r="B792" s="14" t="str">
        <f t="shared" si="30"/>
        <v>Jun</v>
      </c>
      <c r="C792" s="99">
        <f ca="1">HLOOKUP($O792,INDIRECT(R792),C$229,FALSE)*$T$231</f>
        <v>70682000000</v>
      </c>
      <c r="D792" s="99">
        <f ca="1">C792/$T$230</f>
        <v>216914.8368051282</v>
      </c>
      <c r="E792" s="99">
        <f ca="1">HLOOKUP($O792,INDIRECT(R792),E$229,FALSE)*$T$231</f>
        <v>79454000000</v>
      </c>
      <c r="F792" s="99">
        <f ca="1">E792/$T$230</f>
        <v>243835.08451253016</v>
      </c>
      <c r="G792" s="99">
        <f ca="1">HLOOKUP($O792,INDIRECT(R792),G$229,FALSE)</f>
        <v>3108000000</v>
      </c>
      <c r="H792" s="99">
        <f ca="1">G792/$T$230</f>
        <v>9538.0905009809921</v>
      </c>
      <c r="I792" s="95" t="str">
        <f t="shared" si="23"/>
        <v/>
      </c>
      <c r="J792" s="100">
        <f ca="1">IF(AND(I792="",NOT(K792="")),D792,"")</f>
        <v>216914.8368051282</v>
      </c>
      <c r="K792" s="97">
        <f t="shared" si="24"/>
        <v>39234</v>
      </c>
      <c r="N792" s="140">
        <f t="shared" si="28"/>
        <v>51915.630000000005</v>
      </c>
      <c r="O792" s="139" t="str">
        <f t="shared" si="25"/>
        <v>2007Jun</v>
      </c>
      <c r="P792" s="139">
        <f>MATCH(A792,Storage!A:A)-1</f>
        <v>188</v>
      </c>
      <c r="Q792" s="139">
        <f>MATCH(A792+1,Storage!A:A)-2</f>
        <v>192</v>
      </c>
      <c r="R792" s="139" t="str">
        <f t="shared" si="26"/>
        <v>Storage!P192:B188</v>
      </c>
      <c r="S792" s="7"/>
      <c r="T792" s="7"/>
      <c r="U792" s="7"/>
      <c r="V792" s="7"/>
      <c r="W792" s="7"/>
      <c r="X792" s="7"/>
      <c r="Y792" s="7"/>
      <c r="Z792" s="7"/>
      <c r="AA792" s="7"/>
      <c r="AB792" s="7"/>
    </row>
    <row r="793" spans="1:28" ht="15" x14ac:dyDescent="0.25">
      <c r="A793" s="17">
        <f t="shared" si="27"/>
        <v>2007</v>
      </c>
      <c r="B793" s="14" t="str">
        <f t="shared" si="30"/>
        <v>Jul</v>
      </c>
      <c r="C793" s="99">
        <f ca="1">HLOOKUP($O793,INDIRECT(R793),C$229,FALSE)*$T$231</f>
        <v>69034000000</v>
      </c>
      <c r="D793" s="99">
        <f ca="1">C793/$T$230</f>
        <v>211857.31648800572</v>
      </c>
      <c r="E793" s="99">
        <f ca="1">HLOOKUP($O793,INDIRECT(R793),E$229,FALSE)*$T$231</f>
        <v>79454000000</v>
      </c>
      <c r="F793" s="99">
        <f ca="1">E793/$T$230</f>
        <v>243835.08451253016</v>
      </c>
      <c r="G793" s="99">
        <f ca="1">HLOOKUP($O793,INDIRECT(R793),G$229,FALSE)</f>
        <v>3937719000</v>
      </c>
      <c r="H793" s="99">
        <f ca="1">G793/$T$230</f>
        <v>12084.40160535147</v>
      </c>
      <c r="I793" s="95" t="str">
        <f t="shared" si="23"/>
        <v/>
      </c>
      <c r="J793" s="100">
        <f ca="1">IF(AND(I793="",NOT(K793="")),D793,"")</f>
        <v>211857.31648800572</v>
      </c>
      <c r="K793" s="97">
        <f t="shared" si="24"/>
        <v>39264</v>
      </c>
      <c r="N793" s="140">
        <f t="shared" si="28"/>
        <v>51915.630000000005</v>
      </c>
      <c r="O793" s="139" t="str">
        <f t="shared" si="25"/>
        <v>2007Jul</v>
      </c>
      <c r="P793" s="139">
        <f>MATCH(A793,Storage!A:A)-1</f>
        <v>188</v>
      </c>
      <c r="Q793" s="139">
        <f>MATCH(A793+1,Storage!A:A)-2</f>
        <v>192</v>
      </c>
      <c r="R793" s="139" t="str">
        <f t="shared" si="26"/>
        <v>Storage!P192:B188</v>
      </c>
      <c r="S793" s="7"/>
      <c r="T793" s="7"/>
      <c r="U793" s="7"/>
      <c r="V793" s="7"/>
      <c r="W793" s="7"/>
      <c r="X793" s="7"/>
      <c r="Y793" s="7"/>
      <c r="Z793" s="7"/>
      <c r="AA793" s="7"/>
      <c r="AB793" s="7"/>
    </row>
    <row r="794" spans="1:28" ht="15" x14ac:dyDescent="0.25">
      <c r="A794" s="17">
        <f t="shared" si="27"/>
        <v>2007</v>
      </c>
      <c r="B794" s="14" t="str">
        <f t="shared" si="30"/>
        <v>Aug</v>
      </c>
      <c r="C794" s="99">
        <f ca="1">HLOOKUP($O794,INDIRECT(R794),C$229,FALSE)*$T$231</f>
        <v>67716000000</v>
      </c>
      <c r="D794" s="99">
        <f ca="1">C794/$T$230</f>
        <v>207812.52778778275</v>
      </c>
      <c r="E794" s="99">
        <f ca="1">HLOOKUP($O794,INDIRECT(R794),E$229,FALSE)*$T$231</f>
        <v>79454000000</v>
      </c>
      <c r="F794" s="99">
        <f ca="1">E794/$T$230</f>
        <v>243835.08451253016</v>
      </c>
      <c r="G794" s="99">
        <f ca="1">HLOOKUP($O794,INDIRECT(R794),G$229,FALSE)</f>
        <v>3103665000</v>
      </c>
      <c r="H794" s="99">
        <f ca="1">G794/$T$230</f>
        <v>9524.786890195357</v>
      </c>
      <c r="I794" s="95" t="str">
        <f t="shared" si="23"/>
        <v/>
      </c>
      <c r="J794" s="100">
        <f ca="1">IF(AND(I794="",NOT(K794="")),D794,"")</f>
        <v>207812.52778778275</v>
      </c>
      <c r="K794" s="97">
        <f t="shared" si="24"/>
        <v>39295</v>
      </c>
      <c r="N794" s="140">
        <f t="shared" si="28"/>
        <v>51915.630000000005</v>
      </c>
      <c r="O794" s="139" t="str">
        <f t="shared" si="25"/>
        <v>2007Aug</v>
      </c>
      <c r="P794" s="139">
        <f>MATCH(A794,Storage!A:A)-1</f>
        <v>188</v>
      </c>
      <c r="Q794" s="139">
        <f>MATCH(A794+1,Storage!A:A)-2</f>
        <v>192</v>
      </c>
      <c r="R794" s="139" t="str">
        <f t="shared" si="26"/>
        <v>Storage!P192:B188</v>
      </c>
      <c r="S794" s="7"/>
      <c r="T794" s="7"/>
      <c r="U794" s="7"/>
      <c r="V794" s="7"/>
      <c r="W794" s="7"/>
      <c r="X794" s="7"/>
      <c r="Y794" s="7"/>
      <c r="Z794" s="7"/>
      <c r="AA794" s="7"/>
      <c r="AB794" s="7"/>
    </row>
    <row r="795" spans="1:28" ht="15" x14ac:dyDescent="0.25">
      <c r="A795" s="17">
        <f t="shared" si="27"/>
        <v>2007</v>
      </c>
      <c r="B795" s="14" t="str">
        <f t="shared" si="30"/>
        <v>Sep</v>
      </c>
      <c r="C795" s="99">
        <f ca="1">HLOOKUP($O795,INDIRECT(R795),C$229,FALSE)*$T$231</f>
        <v>65536000000</v>
      </c>
      <c r="D795" s="99">
        <f ca="1">C795/$T$230</f>
        <v>201122.36134887073</v>
      </c>
      <c r="E795" s="99">
        <f ca="1">HLOOKUP($O795,INDIRECT(R795),E$229,FALSE)*$T$231</f>
        <v>79454000000</v>
      </c>
      <c r="F795" s="99">
        <f ca="1">E795/$T$230</f>
        <v>243835.08451253016</v>
      </c>
      <c r="G795" s="99">
        <f ca="1">HLOOKUP($O795,INDIRECT(R795),G$229,FALSE)</f>
        <v>3158249000</v>
      </c>
      <c r="H795" s="99">
        <f ca="1">G795/$T$230</f>
        <v>9692.2988373979133</v>
      </c>
      <c r="I795" s="95" t="str">
        <f t="shared" si="23"/>
        <v/>
      </c>
      <c r="J795" s="100">
        <f ca="1">IF(AND(I795="",NOT(K795="")),D795,"")</f>
        <v>201122.36134887073</v>
      </c>
      <c r="K795" s="97">
        <f t="shared" si="24"/>
        <v>39326</v>
      </c>
      <c r="N795" s="140">
        <f t="shared" si="28"/>
        <v>51915.630000000005</v>
      </c>
      <c r="O795" s="139" t="str">
        <f t="shared" si="25"/>
        <v>2007Sep</v>
      </c>
      <c r="P795" s="139">
        <f>MATCH(A795,Storage!A:A)-1</f>
        <v>188</v>
      </c>
      <c r="Q795" s="139">
        <f>MATCH(A795+1,Storage!A:A)-2</f>
        <v>192</v>
      </c>
      <c r="R795" s="139" t="str">
        <f t="shared" si="26"/>
        <v>Storage!P192:B188</v>
      </c>
      <c r="S795" s="7"/>
      <c r="T795" s="7"/>
      <c r="U795" s="7"/>
      <c r="V795" s="7"/>
      <c r="W795" s="7"/>
      <c r="X795" s="7"/>
      <c r="Y795" s="7"/>
      <c r="Z795" s="7"/>
      <c r="AA795" s="7"/>
      <c r="AB795" s="7"/>
    </row>
    <row r="796" spans="1:28" ht="15" x14ac:dyDescent="0.25">
      <c r="A796" s="17">
        <f t="shared" si="27"/>
        <v>2007</v>
      </c>
      <c r="B796" s="14" t="str">
        <f t="shared" si="30"/>
        <v>Oct</v>
      </c>
      <c r="C796" s="99">
        <f ca="1">HLOOKUP($O796,INDIRECT(R796),C$229,FALSE)*$T$231</f>
        <v>61045000000</v>
      </c>
      <c r="D796" s="99">
        <f ca="1">C796/$T$230</f>
        <v>187340.00470797447</v>
      </c>
      <c r="E796" s="99">
        <f ca="1">HLOOKUP($O796,INDIRECT(R796),E$229,FALSE)*$T$231</f>
        <v>79454000000</v>
      </c>
      <c r="F796" s="99">
        <f ca="1">E796/$T$230</f>
        <v>243835.08451253016</v>
      </c>
      <c r="G796" s="99">
        <f ca="1">HLOOKUP($O796,INDIRECT(R796),G$229,FALSE)</f>
        <v>2258109000</v>
      </c>
      <c r="H796" s="99">
        <f ca="1">G796/$T$230</f>
        <v>6929.8738748647638</v>
      </c>
      <c r="I796" s="95" t="str">
        <f t="shared" si="23"/>
        <v/>
      </c>
      <c r="J796" s="100">
        <f ca="1">IF(AND(I796="",NOT(K796="")),D796,"")</f>
        <v>187340.00470797447</v>
      </c>
      <c r="K796" s="97">
        <f t="shared" si="24"/>
        <v>39356</v>
      </c>
      <c r="N796" s="140">
        <f t="shared" si="28"/>
        <v>51915.630000000005</v>
      </c>
      <c r="O796" s="139" t="str">
        <f t="shared" si="25"/>
        <v>2007Oct</v>
      </c>
      <c r="P796" s="139">
        <f>MATCH(A796,Storage!A:A)-1</f>
        <v>188</v>
      </c>
      <c r="Q796" s="139">
        <f>MATCH(A796+1,Storage!A:A)-2</f>
        <v>192</v>
      </c>
      <c r="R796" s="139" t="str">
        <f t="shared" si="26"/>
        <v>Storage!P192:B188</v>
      </c>
      <c r="S796" s="7"/>
      <c r="T796" s="7"/>
      <c r="U796" s="7"/>
      <c r="V796" s="7"/>
      <c r="W796" s="7"/>
      <c r="X796" s="7"/>
      <c r="Y796" s="7"/>
      <c r="Z796" s="7"/>
      <c r="AA796" s="7"/>
      <c r="AB796" s="7"/>
    </row>
    <row r="797" spans="1:28" ht="15" x14ac:dyDescent="0.25">
      <c r="A797" s="17">
        <f t="shared" si="27"/>
        <v>2007</v>
      </c>
      <c r="B797" s="14" t="str">
        <f t="shared" si="30"/>
        <v>Nov</v>
      </c>
      <c r="C797" s="99">
        <f ca="1">HLOOKUP($O797,INDIRECT(R797),C$229,FALSE)*$T$231</f>
        <v>59996000000</v>
      </c>
      <c r="D797" s="99">
        <f ca="1">C797/$T$230</f>
        <v>184120.745719709</v>
      </c>
      <c r="E797" s="99">
        <f ca="1">HLOOKUP($O797,INDIRECT(R797),E$229,FALSE)*$T$231</f>
        <v>79454000000</v>
      </c>
      <c r="F797" s="99">
        <f ca="1">E797/$T$230</f>
        <v>243835.08451253016</v>
      </c>
      <c r="G797" s="99">
        <f ca="1">HLOOKUP($O797,INDIRECT(R797),G$229,FALSE)</f>
        <v>1315532000</v>
      </c>
      <c r="H797" s="99">
        <f ca="1">G797/$T$230</f>
        <v>4037.2146952820226</v>
      </c>
      <c r="I797" s="95" t="str">
        <f t="shared" si="23"/>
        <v/>
      </c>
      <c r="J797" s="100">
        <f ca="1">IF(AND(I797="",NOT(K797="")),D797,"")</f>
        <v>184120.745719709</v>
      </c>
      <c r="K797" s="97">
        <f t="shared" si="24"/>
        <v>39387</v>
      </c>
      <c r="N797" s="140">
        <f t="shared" si="28"/>
        <v>51915.630000000005</v>
      </c>
      <c r="O797" s="139" t="str">
        <f t="shared" si="25"/>
        <v>2007Nov</v>
      </c>
      <c r="P797" s="139">
        <f>MATCH(A797,Storage!A:A)-1</f>
        <v>188</v>
      </c>
      <c r="Q797" s="139">
        <f>MATCH(A797+1,Storage!A:A)-2</f>
        <v>192</v>
      </c>
      <c r="R797" s="139" t="str">
        <f t="shared" si="26"/>
        <v>Storage!P192:B188</v>
      </c>
      <c r="S797" s="7"/>
      <c r="T797" s="7"/>
      <c r="U797" s="7"/>
      <c r="V797" s="7"/>
      <c r="W797" s="7"/>
      <c r="X797" s="7"/>
      <c r="Y797" s="7"/>
      <c r="Z797" s="7"/>
      <c r="AA797" s="7"/>
      <c r="AB797" s="7"/>
    </row>
    <row r="798" spans="1:28" ht="15" x14ac:dyDescent="0.25">
      <c r="A798" s="17">
        <f t="shared" si="27"/>
        <v>2007</v>
      </c>
      <c r="B798" s="14" t="str">
        <f t="shared" si="30"/>
        <v>Dec</v>
      </c>
      <c r="C798" s="99">
        <f ca="1">HLOOKUP($O798,INDIRECT(R798),C$229,FALSE)*$T$231</f>
        <v>59430000000</v>
      </c>
      <c r="D798" s="99">
        <f ca="1">C798/$T$230</f>
        <v>182383.75755254194</v>
      </c>
      <c r="E798" s="99">
        <f ca="1">HLOOKUP($O798,INDIRECT(R798),E$229,FALSE)*$T$231</f>
        <v>79454000000</v>
      </c>
      <c r="F798" s="99">
        <f ca="1">E798/$T$230</f>
        <v>243835.08451253016</v>
      </c>
      <c r="G798" s="99">
        <f ca="1">HLOOKUP($O798,INDIRECT(R798),G$229,FALSE)</f>
        <v>1225090000</v>
      </c>
      <c r="H798" s="99">
        <f ca="1">G798/$T$230</f>
        <v>3759.6587168104256</v>
      </c>
      <c r="I798" s="95" t="str">
        <f t="shared" si="23"/>
        <v/>
      </c>
      <c r="J798" s="100">
        <f ca="1">IF(AND(I798="",NOT(K798="")),D798,"")</f>
        <v>182383.75755254194</v>
      </c>
      <c r="K798" s="97">
        <f t="shared" si="24"/>
        <v>39417</v>
      </c>
      <c r="N798" s="140">
        <f t="shared" si="28"/>
        <v>51915.630000000005</v>
      </c>
      <c r="O798" s="139" t="str">
        <f t="shared" si="25"/>
        <v>2007Dec</v>
      </c>
      <c r="P798" s="139">
        <f>MATCH(A798,Storage!A:A)-1</f>
        <v>188</v>
      </c>
      <c r="Q798" s="139">
        <f>MATCH(A798+1,Storage!A:A)-2</f>
        <v>192</v>
      </c>
      <c r="R798" s="139" t="str">
        <f t="shared" si="26"/>
        <v>Storage!P192:B188</v>
      </c>
      <c r="S798" s="7"/>
      <c r="T798" s="7"/>
      <c r="U798" s="7"/>
      <c r="V798" s="7"/>
      <c r="W798" s="7"/>
      <c r="X798" s="7"/>
      <c r="Y798" s="7"/>
      <c r="Z798" s="7"/>
      <c r="AA798" s="7"/>
      <c r="AB798" s="7"/>
    </row>
    <row r="799" spans="1:28" ht="15" x14ac:dyDescent="0.25">
      <c r="A799" s="17">
        <f t="shared" si="27"/>
        <v>2007</v>
      </c>
      <c r="B799" s="14" t="str">
        <f t="shared" si="30"/>
        <v>(YE)&amp; Min Sto</v>
      </c>
      <c r="C799" s="99">
        <f ca="1">HLOOKUP($O799,INDIRECT(R799),C$229,FALSE)*$T$231</f>
        <v>59430000000</v>
      </c>
      <c r="D799" s="99">
        <f ca="1">C799/$T$230</f>
        <v>182383.75755254194</v>
      </c>
      <c r="E799" s="99">
        <f ca="1">HLOOKUP($O799,INDIRECT(R799),E$229,FALSE)*$T$231</f>
        <v>79454000000</v>
      </c>
      <c r="F799" s="99">
        <f ca="1">E799/$T$230</f>
        <v>243835.08451253016</v>
      </c>
      <c r="G799" s="99">
        <f ca="1">HLOOKUP($O799,INDIRECT(R799),G$229,FALSE)</f>
        <v>25531334000</v>
      </c>
      <c r="H799" s="99">
        <f ca="1">G799/$T$230</f>
        <v>78352.694434611651</v>
      </c>
      <c r="I799" s="100">
        <f ca="1">IF(B798="Dec",H799,"")</f>
        <v>78352.694434611651</v>
      </c>
      <c r="J799" s="95" t="str">
        <f ca="1">IF(AND(I799="",NOT(K799="")),D799,"")</f>
        <v/>
      </c>
      <c r="K799" s="97">
        <f ca="1">IFERROR(IF(I799="", DATEVALUE(CONCATENATE(B799,"-",A799)),K798),"")</f>
        <v>39417</v>
      </c>
      <c r="N799" s="140">
        <f ca="1">IF(K799="","",$G$181)</f>
        <v>51915.630000000005</v>
      </c>
      <c r="O799" s="139" t="str">
        <f t="shared" si="25"/>
        <v>2007(YE)&amp; Min Sto</v>
      </c>
      <c r="P799" s="139">
        <f>MATCH(A799,Storage!A:A)-1</f>
        <v>188</v>
      </c>
      <c r="Q799" s="139">
        <f>MATCH(A799+1,Storage!A:A)-2</f>
        <v>192</v>
      </c>
      <c r="R799" s="139" t="str">
        <f t="shared" si="26"/>
        <v>Storage!P192:B188</v>
      </c>
      <c r="S799" s="7"/>
      <c r="T799" s="7"/>
      <c r="U799" s="7"/>
      <c r="V799" s="7"/>
      <c r="W799" s="7"/>
      <c r="X799" s="7"/>
      <c r="Y799" s="7"/>
      <c r="Z799" s="7"/>
      <c r="AA799" s="7"/>
      <c r="AB799" s="7"/>
    </row>
    <row r="800" spans="1:28" ht="15" x14ac:dyDescent="0.25">
      <c r="A800" s="17">
        <f t="shared" si="27"/>
        <v>2007</v>
      </c>
      <c r="B800" s="14" t="str">
        <f t="shared" si="30"/>
        <v>Avg</v>
      </c>
      <c r="C800" s="99">
        <f ca="1">HLOOKUP($O800,INDIRECT(R800),C$229,FALSE)*$T$231</f>
        <v>64064000000</v>
      </c>
      <c r="D800" s="99">
        <f ca="1">C800/$T$230</f>
        <v>196604.96456076135</v>
      </c>
      <c r="E800" s="99">
        <f ca="1">HLOOKUP($O800,INDIRECT(R800),E$229,FALSE)*$T$231</f>
        <v>0</v>
      </c>
      <c r="F800" s="99">
        <f ca="1">E800/$T$230</f>
        <v>0</v>
      </c>
      <c r="G800" s="99">
        <f ca="1">HLOOKUP($O800,INDIRECT(R800),G$229,FALSE)</f>
        <v>0</v>
      </c>
      <c r="H800" s="99">
        <f ca="1">G800/$T$230</f>
        <v>0</v>
      </c>
      <c r="I800" s="95" t="str">
        <f t="shared" si="23"/>
        <v/>
      </c>
      <c r="J800" s="95" t="str">
        <f t="shared" si="29"/>
        <v/>
      </c>
      <c r="K800" s="97" t="str">
        <f t="shared" si="24"/>
        <v/>
      </c>
      <c r="N800" s="140" t="str">
        <f t="shared" si="28"/>
        <v/>
      </c>
      <c r="O800" s="139" t="str">
        <f t="shared" si="25"/>
        <v>2007Avg</v>
      </c>
      <c r="P800" s="139">
        <f>MATCH(A800,Storage!A:A)-1</f>
        <v>188</v>
      </c>
      <c r="Q800" s="139">
        <f>MATCH(A800+1,Storage!A:A)-2</f>
        <v>192</v>
      </c>
      <c r="R800" s="139" t="str">
        <f t="shared" si="26"/>
        <v>Storage!P192:B188</v>
      </c>
      <c r="S800" s="7"/>
      <c r="T800" s="7"/>
      <c r="U800" s="7"/>
      <c r="V800" s="7"/>
      <c r="W800" s="7"/>
      <c r="X800" s="7"/>
      <c r="Y800" s="7"/>
      <c r="Z800" s="7"/>
      <c r="AA800" s="7"/>
      <c r="AB800" s="7"/>
    </row>
    <row r="801" spans="1:28" ht="15" x14ac:dyDescent="0.25">
      <c r="A801" s="17">
        <f t="shared" si="27"/>
        <v>2007</v>
      </c>
      <c r="B801" s="14" t="str">
        <f t="shared" si="30"/>
        <v>Max</v>
      </c>
      <c r="C801" s="99">
        <f ca="1">HLOOKUP($O801,INDIRECT(R801),C$229,FALSE)*$T$231</f>
        <v>70682000000</v>
      </c>
      <c r="D801" s="99">
        <f ca="1">C801/$T$230</f>
        <v>216914.8368051282</v>
      </c>
      <c r="E801" s="99">
        <f ca="1">HLOOKUP($O801,INDIRECT(R801),E$229,FALSE)*$T$231</f>
        <v>0</v>
      </c>
      <c r="F801" s="99">
        <f ca="1">E801/$T$230</f>
        <v>0</v>
      </c>
      <c r="G801" s="99">
        <f ca="1">HLOOKUP($O801,INDIRECT(R801),G$229,FALSE)</f>
        <v>3937719000</v>
      </c>
      <c r="H801" s="99">
        <f ca="1">G801/$T$230</f>
        <v>12084.40160535147</v>
      </c>
      <c r="I801" s="95" t="str">
        <f t="shared" si="23"/>
        <v/>
      </c>
      <c r="J801" s="95" t="str">
        <f t="shared" si="29"/>
        <v/>
      </c>
      <c r="K801" s="97" t="str">
        <f t="shared" si="24"/>
        <v/>
      </c>
      <c r="N801" s="140" t="str">
        <f t="shared" si="28"/>
        <v/>
      </c>
      <c r="O801" s="139" t="str">
        <f t="shared" si="25"/>
        <v>2007Max</v>
      </c>
      <c r="P801" s="139">
        <f>MATCH(A801,Storage!A:A)-1</f>
        <v>188</v>
      </c>
      <c r="Q801" s="139">
        <f>MATCH(A801+1,Storage!A:A)-2</f>
        <v>192</v>
      </c>
      <c r="R801" s="139" t="str">
        <f t="shared" si="26"/>
        <v>Storage!P192:B188</v>
      </c>
      <c r="S801" s="7"/>
      <c r="T801" s="7"/>
      <c r="U801" s="7"/>
      <c r="V801" s="7"/>
      <c r="W801" s="7"/>
      <c r="X801" s="7"/>
      <c r="Y801" s="7"/>
      <c r="Z801" s="7"/>
      <c r="AA801" s="7"/>
      <c r="AB801" s="7"/>
    </row>
    <row r="802" spans="1:28" ht="15" x14ac:dyDescent="0.25">
      <c r="A802" s="17">
        <f t="shared" si="27"/>
        <v>2008</v>
      </c>
      <c r="B802" s="14" t="str">
        <f t="shared" si="30"/>
        <v>Jan</v>
      </c>
      <c r="C802" s="99">
        <f ca="1">HLOOKUP($O802,INDIRECT(R802),C$229,FALSE)*$T$231</f>
        <v>59132000000</v>
      </c>
      <c r="D802" s="99">
        <f ca="1">C802/$T$230</f>
        <v>181469.23021364477</v>
      </c>
      <c r="E802" s="99">
        <f ca="1">HLOOKUP($O802,INDIRECT(R802),E$229,FALSE)*$T$231</f>
        <v>79454000000</v>
      </c>
      <c r="F802" s="99">
        <f ca="1">E802/$T$230</f>
        <v>243835.08451253016</v>
      </c>
      <c r="G802" s="99">
        <f ca="1">HLOOKUP($O802,INDIRECT(R802),G$229,FALSE)</f>
        <v>1242344000</v>
      </c>
      <c r="H802" s="99">
        <f ca="1">G802/$T$230</f>
        <v>3812.6092359558329</v>
      </c>
      <c r="I802" s="95" t="str">
        <f t="shared" si="23"/>
        <v/>
      </c>
      <c r="J802" s="100">
        <f ca="1">IF(AND(I802="",NOT(K802="")),D802,"")</f>
        <v>181469.23021364477</v>
      </c>
      <c r="K802" s="97">
        <f t="shared" si="24"/>
        <v>39448</v>
      </c>
      <c r="N802" s="140">
        <f t="shared" si="28"/>
        <v>51915.630000000005</v>
      </c>
      <c r="O802" s="139" t="str">
        <f t="shared" si="25"/>
        <v>2008Jan</v>
      </c>
      <c r="P802" s="139">
        <f>MATCH(A802,Storage!A:A)-1</f>
        <v>193</v>
      </c>
      <c r="Q802" s="139">
        <f>MATCH(A802+1,Storage!A:A)-2</f>
        <v>197</v>
      </c>
      <c r="R802" s="139" t="str">
        <f t="shared" si="26"/>
        <v>Storage!P197:B193</v>
      </c>
      <c r="S802" s="7"/>
      <c r="T802" s="7"/>
      <c r="U802" s="7"/>
      <c r="V802" s="7"/>
      <c r="W802" s="7"/>
      <c r="X802" s="7"/>
      <c r="Y802" s="7"/>
      <c r="Z802" s="7"/>
      <c r="AA802" s="7"/>
      <c r="AB802" s="7"/>
    </row>
    <row r="803" spans="1:28" ht="15" x14ac:dyDescent="0.25">
      <c r="A803" s="17">
        <f t="shared" si="27"/>
        <v>2008</v>
      </c>
      <c r="B803" s="14" t="str">
        <f t="shared" si="30"/>
        <v>Feb</v>
      </c>
      <c r="C803" s="99">
        <f ca="1">HLOOKUP($O803,INDIRECT(R803),C$229,FALSE)*$T$231</f>
        <v>59002000000</v>
      </c>
      <c r="D803" s="99">
        <f ca="1">C803/$T$230</f>
        <v>181070.27533426011</v>
      </c>
      <c r="E803" s="99">
        <f ca="1">HLOOKUP($O803,INDIRECT(R803),E$229,FALSE)*$T$231</f>
        <v>79454000000</v>
      </c>
      <c r="F803" s="99">
        <f ca="1">E803/$T$230</f>
        <v>243835.08451253016</v>
      </c>
      <c r="G803" s="99">
        <f ca="1">HLOOKUP($O803,INDIRECT(R803),G$229,FALSE)</f>
        <v>1148075000</v>
      </c>
      <c r="H803" s="99">
        <f ca="1">G803/$T$230</f>
        <v>3523.3086396118892</v>
      </c>
      <c r="I803" s="95" t="str">
        <f t="shared" si="23"/>
        <v/>
      </c>
      <c r="J803" s="100">
        <f ca="1">IF(AND(I803="",NOT(K803="")),D803,"")</f>
        <v>181070.27533426011</v>
      </c>
      <c r="K803" s="97">
        <f t="shared" si="24"/>
        <v>39479</v>
      </c>
      <c r="N803" s="140">
        <f t="shared" si="28"/>
        <v>51915.630000000005</v>
      </c>
      <c r="O803" s="139" t="str">
        <f t="shared" si="25"/>
        <v>2008Feb</v>
      </c>
      <c r="P803" s="139">
        <f>MATCH(A803,Storage!A:A)-1</f>
        <v>193</v>
      </c>
      <c r="Q803" s="139">
        <f>MATCH(A803+1,Storage!A:A)-2</f>
        <v>197</v>
      </c>
      <c r="R803" s="139" t="str">
        <f t="shared" si="26"/>
        <v>Storage!P197:B193</v>
      </c>
      <c r="S803" s="7"/>
      <c r="T803" s="7"/>
      <c r="U803" s="7"/>
      <c r="V803" s="7"/>
      <c r="W803" s="7"/>
      <c r="X803" s="7"/>
      <c r="Y803" s="7"/>
      <c r="Z803" s="7"/>
      <c r="AA803" s="7"/>
      <c r="AB803" s="7"/>
    </row>
    <row r="804" spans="1:28" ht="15" x14ac:dyDescent="0.25">
      <c r="A804" s="17">
        <f t="shared" si="27"/>
        <v>2008</v>
      </c>
      <c r="B804" s="14" t="str">
        <f t="shared" si="30"/>
        <v>Mar</v>
      </c>
      <c r="C804" s="99">
        <f ca="1">HLOOKUP($O804,INDIRECT(R804),C$229,FALSE)*$T$231</f>
        <v>61127000000</v>
      </c>
      <c r="D804" s="99">
        <f ca="1">C804/$T$230</f>
        <v>187591.65317035557</v>
      </c>
      <c r="E804" s="99">
        <f ca="1">HLOOKUP($O804,INDIRECT(R804),E$229,FALSE)*$T$231</f>
        <v>79454000000</v>
      </c>
      <c r="F804" s="99">
        <f ca="1">E804/$T$230</f>
        <v>243835.08451253016</v>
      </c>
      <c r="G804" s="99">
        <f ca="1">HLOOKUP($O804,INDIRECT(R804),G$229,FALSE)</f>
        <v>1234399000</v>
      </c>
      <c r="H804" s="99">
        <f ca="1">G804/$T$230</f>
        <v>3788.226955058055</v>
      </c>
      <c r="I804" s="95" t="str">
        <f t="shared" si="23"/>
        <v/>
      </c>
      <c r="J804" s="100">
        <f ca="1">IF(AND(I804="",NOT(K804="")),D804,"")</f>
        <v>187591.65317035557</v>
      </c>
      <c r="K804" s="97">
        <f t="shared" si="24"/>
        <v>39508</v>
      </c>
      <c r="N804" s="140">
        <f t="shared" si="28"/>
        <v>51915.630000000005</v>
      </c>
      <c r="O804" s="139" t="str">
        <f t="shared" si="25"/>
        <v>2008Mar</v>
      </c>
      <c r="P804" s="139">
        <f>MATCH(A804,Storage!A:A)-1</f>
        <v>193</v>
      </c>
      <c r="Q804" s="139">
        <f>MATCH(A804+1,Storage!A:A)-2</f>
        <v>197</v>
      </c>
      <c r="R804" s="139" t="str">
        <f t="shared" si="26"/>
        <v>Storage!P197:B193</v>
      </c>
      <c r="S804" s="7"/>
      <c r="T804" s="7"/>
      <c r="U804" s="7"/>
      <c r="V804" s="7"/>
      <c r="W804" s="7"/>
      <c r="X804" s="7"/>
      <c r="Y804" s="7"/>
      <c r="Z804" s="7"/>
      <c r="AA804" s="7"/>
      <c r="AB804" s="7"/>
    </row>
    <row r="805" spans="1:28" ht="15" x14ac:dyDescent="0.25">
      <c r="A805" s="17">
        <f t="shared" si="27"/>
        <v>2008</v>
      </c>
      <c r="B805" s="14" t="str">
        <f t="shared" si="30"/>
        <v>Apr</v>
      </c>
      <c r="C805" s="99">
        <f ca="1">HLOOKUP($O805,INDIRECT(R805),C$229,FALSE)*$T$231</f>
        <v>61609000000</v>
      </c>
      <c r="D805" s="99">
        <f ca="1">C805/$T$230</f>
        <v>189070.85510776637</v>
      </c>
      <c r="E805" s="99">
        <f ca="1">HLOOKUP($O805,INDIRECT(R805),E$229,FALSE)*$T$231</f>
        <v>79454000000</v>
      </c>
      <c r="F805" s="99">
        <f ca="1">E805/$T$230</f>
        <v>243835.08451253016</v>
      </c>
      <c r="G805" s="99">
        <f ca="1">HLOOKUP($O805,INDIRECT(R805),G$229,FALSE)</f>
        <v>1749580000</v>
      </c>
      <c r="H805" s="99">
        <f ca="1">G805/$T$230</f>
        <v>5369.2575221062816</v>
      </c>
      <c r="I805" s="95" t="str">
        <f t="shared" si="23"/>
        <v/>
      </c>
      <c r="J805" s="100">
        <f ca="1">IF(AND(I805="",NOT(K805="")),D805,"")</f>
        <v>189070.85510776637</v>
      </c>
      <c r="K805" s="97">
        <f t="shared" si="24"/>
        <v>39539</v>
      </c>
      <c r="N805" s="140">
        <f t="shared" si="28"/>
        <v>51915.630000000005</v>
      </c>
      <c r="O805" s="139" t="str">
        <f t="shared" si="25"/>
        <v>2008Apr</v>
      </c>
      <c r="P805" s="139">
        <f>MATCH(A805,Storage!A:A)-1</f>
        <v>193</v>
      </c>
      <c r="Q805" s="139">
        <f>MATCH(A805+1,Storage!A:A)-2</f>
        <v>197</v>
      </c>
      <c r="R805" s="139" t="str">
        <f t="shared" si="26"/>
        <v>Storage!P197:B193</v>
      </c>
      <c r="S805" s="7"/>
      <c r="T805" s="7"/>
      <c r="U805" s="7"/>
      <c r="V805" s="7"/>
      <c r="W805" s="7"/>
      <c r="X805" s="7"/>
      <c r="Y805" s="7"/>
      <c r="Z805" s="7"/>
      <c r="AA805" s="7"/>
      <c r="AB805" s="7"/>
    </row>
    <row r="806" spans="1:28" ht="15" x14ac:dyDescent="0.25">
      <c r="A806" s="17">
        <f t="shared" si="27"/>
        <v>2008</v>
      </c>
      <c r="B806" s="14" t="str">
        <f t="shared" si="30"/>
        <v>May</v>
      </c>
      <c r="C806" s="99">
        <f ca="1">HLOOKUP($O806,INDIRECT(R806),C$229,FALSE)*$T$231</f>
        <v>60079000000</v>
      </c>
      <c r="D806" s="99">
        <f ca="1">C806/$T$230</f>
        <v>184375.46306577767</v>
      </c>
      <c r="E806" s="99">
        <f ca="1">HLOOKUP($O806,INDIRECT(R806),E$229,FALSE)*$T$231</f>
        <v>79454000000</v>
      </c>
      <c r="F806" s="99">
        <f ca="1">E806/$T$230</f>
        <v>243835.08451253016</v>
      </c>
      <c r="G806" s="99">
        <f ca="1">HLOOKUP($O806,INDIRECT(R806),G$229,FALSE)</f>
        <v>3161393000</v>
      </c>
      <c r="H806" s="99">
        <f ca="1">G806/$T$230</f>
        <v>9701.9474077116465</v>
      </c>
      <c r="I806" s="95" t="str">
        <f t="shared" si="23"/>
        <v/>
      </c>
      <c r="J806" s="100">
        <f ca="1">IF(AND(I806="",NOT(K806="")),D806,"")</f>
        <v>184375.46306577767</v>
      </c>
      <c r="K806" s="97">
        <f t="shared" si="24"/>
        <v>39569</v>
      </c>
      <c r="N806" s="140">
        <f t="shared" si="28"/>
        <v>51915.630000000005</v>
      </c>
      <c r="O806" s="139" t="str">
        <f t="shared" si="25"/>
        <v>2008May</v>
      </c>
      <c r="P806" s="139">
        <f>MATCH(A806,Storage!A:A)-1</f>
        <v>193</v>
      </c>
      <c r="Q806" s="139">
        <f>MATCH(A806+1,Storage!A:A)-2</f>
        <v>197</v>
      </c>
      <c r="R806" s="139" t="str">
        <f t="shared" si="26"/>
        <v>Storage!P197:B193</v>
      </c>
      <c r="S806" s="7"/>
      <c r="T806" s="7"/>
      <c r="U806" s="7"/>
      <c r="V806" s="7"/>
      <c r="W806" s="7"/>
      <c r="X806" s="7"/>
      <c r="Y806" s="7"/>
      <c r="Z806" s="7"/>
      <c r="AA806" s="7"/>
      <c r="AB806" s="7"/>
    </row>
    <row r="807" spans="1:28" ht="15" x14ac:dyDescent="0.25">
      <c r="A807" s="17">
        <f t="shared" si="27"/>
        <v>2008</v>
      </c>
      <c r="B807" s="14" t="str">
        <f t="shared" si="30"/>
        <v>Jun</v>
      </c>
      <c r="C807" s="99">
        <f ca="1">HLOOKUP($O807,INDIRECT(R807),C$229,FALSE)*$T$231</f>
        <v>71364000000</v>
      </c>
      <c r="D807" s="99">
        <f ca="1">C807/$T$230</f>
        <v>219007.81548005389</v>
      </c>
      <c r="E807" s="99">
        <f ca="1">HLOOKUP($O807,INDIRECT(R807),E$229,FALSE)*$T$231</f>
        <v>79454000000</v>
      </c>
      <c r="F807" s="99">
        <f ca="1">E807/$T$230</f>
        <v>243835.08451253016</v>
      </c>
      <c r="G807" s="99">
        <f ca="1">HLOOKUP($O807,INDIRECT(R807),G$229,FALSE)</f>
        <v>3907875000</v>
      </c>
      <c r="H807" s="99">
        <f ca="1">G807/$T$230</f>
        <v>11992.813840579502</v>
      </c>
      <c r="I807" s="95" t="str">
        <f t="shared" si="23"/>
        <v/>
      </c>
      <c r="J807" s="100">
        <f ca="1">IF(AND(I807="",NOT(K807="")),D807,"")</f>
        <v>219007.81548005389</v>
      </c>
      <c r="K807" s="97">
        <f t="shared" si="24"/>
        <v>39600</v>
      </c>
      <c r="N807" s="140">
        <f t="shared" si="28"/>
        <v>51915.630000000005</v>
      </c>
      <c r="O807" s="139" t="str">
        <f t="shared" si="25"/>
        <v>2008Jun</v>
      </c>
      <c r="P807" s="139">
        <f>MATCH(A807,Storage!A:A)-1</f>
        <v>193</v>
      </c>
      <c r="Q807" s="139">
        <f>MATCH(A807+1,Storage!A:A)-2</f>
        <v>197</v>
      </c>
      <c r="R807" s="139" t="str">
        <f t="shared" si="26"/>
        <v>Storage!P197:B193</v>
      </c>
      <c r="S807" s="7"/>
      <c r="T807" s="7"/>
      <c r="U807" s="7"/>
      <c r="V807" s="7"/>
      <c r="W807" s="7"/>
      <c r="X807" s="7"/>
      <c r="Y807" s="7"/>
      <c r="Z807" s="7"/>
      <c r="AA807" s="7"/>
      <c r="AB807" s="7"/>
    </row>
    <row r="808" spans="1:28" ht="15" x14ac:dyDescent="0.25">
      <c r="A808" s="17">
        <f t="shared" si="27"/>
        <v>2008</v>
      </c>
      <c r="B808" s="14" t="str">
        <f t="shared" si="30"/>
        <v>Jul</v>
      </c>
      <c r="C808" s="99">
        <f ca="1">HLOOKUP($O808,INDIRECT(R808),C$229,FALSE)*$T$231</f>
        <v>69210000000</v>
      </c>
      <c r="D808" s="99">
        <f ca="1">C808/$T$230</f>
        <v>212397.44001701879</v>
      </c>
      <c r="E808" s="99">
        <f ca="1">HLOOKUP($O808,INDIRECT(R808),E$229,FALSE)*$T$231</f>
        <v>79454000000</v>
      </c>
      <c r="F808" s="99">
        <f ca="1">E808/$T$230</f>
        <v>243835.08451253016</v>
      </c>
      <c r="G808" s="99">
        <f ca="1">HLOOKUP($O808,INDIRECT(R808),G$229,FALSE)</f>
        <v>4333534000</v>
      </c>
      <c r="H808" s="99">
        <f ca="1">G808/$T$230</f>
        <v>13299.1118021487</v>
      </c>
      <c r="I808" s="95" t="str">
        <f t="shared" si="23"/>
        <v/>
      </c>
      <c r="J808" s="100">
        <f ca="1">IF(AND(I808="",NOT(K808="")),D808,"")</f>
        <v>212397.44001701879</v>
      </c>
      <c r="K808" s="97">
        <f t="shared" si="24"/>
        <v>39630</v>
      </c>
      <c r="N808" s="140">
        <f t="shared" si="28"/>
        <v>51915.630000000005</v>
      </c>
      <c r="O808" s="139" t="str">
        <f t="shared" si="25"/>
        <v>2008Jul</v>
      </c>
      <c r="P808" s="139">
        <f>MATCH(A808,Storage!A:A)-1</f>
        <v>193</v>
      </c>
      <c r="Q808" s="139">
        <f>MATCH(A808+1,Storage!A:A)-2</f>
        <v>197</v>
      </c>
      <c r="R808" s="139" t="str">
        <f t="shared" si="26"/>
        <v>Storage!P197:B193</v>
      </c>
      <c r="S808" s="7"/>
      <c r="T808" s="7"/>
      <c r="U808" s="7"/>
      <c r="V808" s="7"/>
      <c r="W808" s="7"/>
      <c r="X808" s="7"/>
      <c r="Y808" s="7"/>
      <c r="Z808" s="7"/>
      <c r="AA808" s="7"/>
      <c r="AB808" s="7"/>
    </row>
    <row r="809" spans="1:28" ht="15" x14ac:dyDescent="0.25">
      <c r="A809" s="17">
        <f t="shared" si="27"/>
        <v>2008</v>
      </c>
      <c r="B809" s="14" t="str">
        <f t="shared" si="30"/>
        <v>Aug</v>
      </c>
      <c r="C809" s="99">
        <f ca="1">HLOOKUP($O809,INDIRECT(R809),C$229,FALSE)*$T$231</f>
        <v>68272000000</v>
      </c>
      <c r="D809" s="99">
        <f ca="1">C809/$T$230</f>
        <v>209518.82711807408</v>
      </c>
      <c r="E809" s="99">
        <f ca="1">HLOOKUP($O809,INDIRECT(R809),E$229,FALSE)*$T$231</f>
        <v>79454000000</v>
      </c>
      <c r="F809" s="99">
        <f ca="1">E809/$T$230</f>
        <v>243835.08451253016</v>
      </c>
      <c r="G809" s="99">
        <f ca="1">HLOOKUP($O809,INDIRECT(R809),G$229,FALSE)</f>
        <v>3200132000</v>
      </c>
      <c r="H809" s="99">
        <f ca="1">G809/$T$230</f>
        <v>9820.8328928845895</v>
      </c>
      <c r="I809" s="95" t="str">
        <f t="shared" si="23"/>
        <v/>
      </c>
      <c r="J809" s="100">
        <f ca="1">IF(AND(I809="",NOT(K809="")),D809,"")</f>
        <v>209518.82711807408</v>
      </c>
      <c r="K809" s="97">
        <f t="shared" si="24"/>
        <v>39661</v>
      </c>
      <c r="N809" s="140">
        <f t="shared" ref="N809:N872" si="31">IF(K809="","",$G$181)</f>
        <v>51915.630000000005</v>
      </c>
      <c r="O809" s="139" t="str">
        <f t="shared" si="25"/>
        <v>2008Aug</v>
      </c>
      <c r="P809" s="139">
        <f>MATCH(A809,Storage!A:A)-1</f>
        <v>193</v>
      </c>
      <c r="Q809" s="139">
        <f>MATCH(A809+1,Storage!A:A)-2</f>
        <v>197</v>
      </c>
      <c r="R809" s="139" t="str">
        <f t="shared" si="26"/>
        <v>Storage!P197:B193</v>
      </c>
      <c r="S809" s="7"/>
      <c r="T809" s="7"/>
      <c r="U809" s="7"/>
      <c r="V809" s="7"/>
      <c r="W809" s="7"/>
      <c r="X809" s="7"/>
      <c r="Y809" s="7"/>
      <c r="Z809" s="7"/>
      <c r="AA809" s="7"/>
      <c r="AB809" s="7"/>
    </row>
    <row r="810" spans="1:28" ht="15" x14ac:dyDescent="0.25">
      <c r="A810" s="17">
        <f t="shared" si="27"/>
        <v>2008</v>
      </c>
      <c r="B810" s="14" t="str">
        <f t="shared" si="30"/>
        <v>Sep</v>
      </c>
      <c r="C810" s="99">
        <f ca="1">HLOOKUP($O810,INDIRECT(R810),C$229,FALSE)*$T$231</f>
        <v>66137000000</v>
      </c>
      <c r="D810" s="99">
        <f ca="1">C810/$T$230</f>
        <v>202966.7604451029</v>
      </c>
      <c r="E810" s="99">
        <f ca="1">HLOOKUP($O810,INDIRECT(R810),E$229,FALSE)*$T$231</f>
        <v>79454000000</v>
      </c>
      <c r="F810" s="99">
        <f ca="1">E810/$T$230</f>
        <v>243835.08451253016</v>
      </c>
      <c r="G810" s="99">
        <f ca="1">HLOOKUP($O810,INDIRECT(R810),G$229,FALSE)</f>
        <v>2967276000</v>
      </c>
      <c r="H810" s="99">
        <f ca="1">G810/$T$230</f>
        <v>9106.224912930782</v>
      </c>
      <c r="I810" s="95" t="str">
        <f t="shared" si="23"/>
        <v/>
      </c>
      <c r="J810" s="100">
        <f ca="1">IF(AND(I810="",NOT(K810="")),D810,"")</f>
        <v>202966.7604451029</v>
      </c>
      <c r="K810" s="97">
        <f t="shared" si="24"/>
        <v>39692</v>
      </c>
      <c r="N810" s="140">
        <f t="shared" si="31"/>
        <v>51915.630000000005</v>
      </c>
      <c r="O810" s="139" t="str">
        <f t="shared" si="25"/>
        <v>2008Sep</v>
      </c>
      <c r="P810" s="139">
        <f>MATCH(A810,Storage!A:A)-1</f>
        <v>193</v>
      </c>
      <c r="Q810" s="139">
        <f>MATCH(A810+1,Storage!A:A)-2</f>
        <v>197</v>
      </c>
      <c r="R810" s="139" t="str">
        <f t="shared" si="26"/>
        <v>Storage!P197:B193</v>
      </c>
      <c r="S810" s="7"/>
      <c r="T810" s="7"/>
      <c r="U810" s="7"/>
      <c r="V810" s="7"/>
      <c r="W810" s="7"/>
      <c r="X810" s="7"/>
      <c r="Y810" s="7"/>
      <c r="Z810" s="7"/>
      <c r="AA810" s="7"/>
      <c r="AB810" s="7"/>
    </row>
    <row r="811" spans="1:28" ht="15" x14ac:dyDescent="0.25">
      <c r="A811" s="17">
        <f t="shared" si="27"/>
        <v>2008</v>
      </c>
      <c r="B811" s="14" t="str">
        <f t="shared" si="30"/>
        <v>Oct</v>
      </c>
      <c r="C811" s="99">
        <f ca="1">HLOOKUP($O811,INDIRECT(R811),C$229,FALSE)*$T$231</f>
        <v>64155000000</v>
      </c>
      <c r="D811" s="99">
        <f ca="1">C811/$T$230</f>
        <v>196884.23297633059</v>
      </c>
      <c r="E811" s="99">
        <f ca="1">HLOOKUP($O811,INDIRECT(R811),E$229,FALSE)*$T$231</f>
        <v>79454000000</v>
      </c>
      <c r="F811" s="99">
        <f ca="1">E811/$T$230</f>
        <v>243835.08451253016</v>
      </c>
      <c r="G811" s="99">
        <f ca="1">HLOOKUP($O811,INDIRECT(R811),G$229,FALSE)</f>
        <v>2047887000</v>
      </c>
      <c r="H811" s="99">
        <f ca="1">G811/$T$230</f>
        <v>6284.7270082955147</v>
      </c>
      <c r="I811" s="95" t="str">
        <f t="shared" si="23"/>
        <v/>
      </c>
      <c r="J811" s="100">
        <f ca="1">IF(AND(I811="",NOT(K811="")),D811,"")</f>
        <v>196884.23297633059</v>
      </c>
      <c r="K811" s="97">
        <f t="shared" si="24"/>
        <v>39722</v>
      </c>
      <c r="N811" s="140">
        <f t="shared" si="31"/>
        <v>51915.630000000005</v>
      </c>
      <c r="O811" s="139" t="str">
        <f t="shared" si="25"/>
        <v>2008Oct</v>
      </c>
      <c r="P811" s="139">
        <f>MATCH(A811,Storage!A:A)-1</f>
        <v>193</v>
      </c>
      <c r="Q811" s="139">
        <f>MATCH(A811+1,Storage!A:A)-2</f>
        <v>197</v>
      </c>
      <c r="R811" s="139" t="str">
        <f t="shared" si="26"/>
        <v>Storage!P197:B193</v>
      </c>
      <c r="S811" s="7"/>
      <c r="T811" s="7"/>
      <c r="U811" s="7"/>
      <c r="V811" s="7"/>
      <c r="W811" s="7"/>
      <c r="X811" s="7"/>
      <c r="Y811" s="7"/>
      <c r="Z811" s="7"/>
      <c r="AA811" s="7"/>
      <c r="AB811" s="7"/>
    </row>
    <row r="812" spans="1:28" ht="15" x14ac:dyDescent="0.25">
      <c r="A812" s="17">
        <f t="shared" si="27"/>
        <v>2008</v>
      </c>
      <c r="B812" s="14" t="str">
        <f t="shared" si="30"/>
        <v>Nov</v>
      </c>
      <c r="C812" s="99">
        <f ca="1">HLOOKUP($O812,INDIRECT(R812),C$229,FALSE)*$T$231</f>
        <v>63192000000</v>
      </c>
      <c r="D812" s="99">
        <f ca="1">C812/$T$230</f>
        <v>193928.89798519653</v>
      </c>
      <c r="E812" s="99">
        <f ca="1">HLOOKUP($O812,INDIRECT(R812),E$229,FALSE)*$T$231</f>
        <v>79454000000</v>
      </c>
      <c r="F812" s="99">
        <f ca="1">E812/$T$230</f>
        <v>243835.08451253016</v>
      </c>
      <c r="G812" s="99">
        <f ca="1">HLOOKUP($O812,INDIRECT(R812),G$229,FALSE)</f>
        <v>1343406000</v>
      </c>
      <c r="H812" s="99">
        <f ca="1">G812/$T$230</f>
        <v>4122.7567591894694</v>
      </c>
      <c r="I812" s="95" t="str">
        <f t="shared" si="23"/>
        <v/>
      </c>
      <c r="J812" s="100">
        <f ca="1">IF(AND(I812="",NOT(K812="")),D812,"")</f>
        <v>193928.89798519653</v>
      </c>
      <c r="K812" s="97">
        <f t="shared" si="24"/>
        <v>39753</v>
      </c>
      <c r="N812" s="140">
        <f t="shared" si="31"/>
        <v>51915.630000000005</v>
      </c>
      <c r="O812" s="139" t="str">
        <f t="shared" si="25"/>
        <v>2008Nov</v>
      </c>
      <c r="P812" s="139">
        <f>MATCH(A812,Storage!A:A)-1</f>
        <v>193</v>
      </c>
      <c r="Q812" s="139">
        <f>MATCH(A812+1,Storage!A:A)-2</f>
        <v>197</v>
      </c>
      <c r="R812" s="139" t="str">
        <f t="shared" si="26"/>
        <v>Storage!P197:B193</v>
      </c>
      <c r="S812" s="7"/>
      <c r="T812" s="7"/>
      <c r="U812" s="7"/>
      <c r="V812" s="7"/>
      <c r="W812" s="7"/>
      <c r="X812" s="7"/>
      <c r="Y812" s="7"/>
      <c r="Z812" s="7"/>
      <c r="AA812" s="7"/>
      <c r="AB812" s="7"/>
    </row>
    <row r="813" spans="1:28" ht="15" x14ac:dyDescent="0.25">
      <c r="A813" s="17">
        <f t="shared" si="27"/>
        <v>2008</v>
      </c>
      <c r="B813" s="14" t="str">
        <f t="shared" si="30"/>
        <v>Dec</v>
      </c>
      <c r="C813" s="99">
        <f ca="1">HLOOKUP($O813,INDIRECT(R813),C$229,FALSE)*$T$231</f>
        <v>62375000000</v>
      </c>
      <c r="D813" s="99">
        <f ca="1">C813/$T$230</f>
        <v>191421.62001244831</v>
      </c>
      <c r="E813" s="99">
        <f ca="1">HLOOKUP($O813,INDIRECT(R813),E$229,FALSE)*$T$231</f>
        <v>79454000000</v>
      </c>
      <c r="F813" s="99">
        <f ca="1">E813/$T$230</f>
        <v>243835.08451253016</v>
      </c>
      <c r="G813" s="99">
        <f ca="1">HLOOKUP($O813,INDIRECT(R813),G$229,FALSE)</f>
        <v>1290294000</v>
      </c>
      <c r="H813" s="99">
        <f ca="1">G813/$T$230</f>
        <v>3959.7622087750215</v>
      </c>
      <c r="I813" s="95" t="str">
        <f t="shared" si="23"/>
        <v/>
      </c>
      <c r="J813" s="100">
        <f ca="1">IF(AND(I813="",NOT(K813="")),D813,"")</f>
        <v>191421.62001244831</v>
      </c>
      <c r="K813" s="97">
        <f t="shared" si="24"/>
        <v>39783</v>
      </c>
      <c r="N813" s="140">
        <f t="shared" si="31"/>
        <v>51915.630000000005</v>
      </c>
      <c r="O813" s="139" t="str">
        <f t="shared" si="25"/>
        <v>2008Dec</v>
      </c>
      <c r="P813" s="139">
        <f>MATCH(A813,Storage!A:A)-1</f>
        <v>193</v>
      </c>
      <c r="Q813" s="139">
        <f>MATCH(A813+1,Storage!A:A)-2</f>
        <v>197</v>
      </c>
      <c r="R813" s="139" t="str">
        <f t="shared" si="26"/>
        <v>Storage!P197:B193</v>
      </c>
      <c r="S813" s="7"/>
      <c r="T813" s="7"/>
      <c r="U813" s="7"/>
      <c r="V813" s="7"/>
      <c r="W813" s="7"/>
      <c r="X813" s="7"/>
      <c r="Y813" s="7"/>
      <c r="Z813" s="7"/>
      <c r="AA813" s="7"/>
      <c r="AB813" s="7"/>
    </row>
    <row r="814" spans="1:28" ht="15" x14ac:dyDescent="0.25">
      <c r="A814" s="17">
        <f t="shared" si="27"/>
        <v>2008</v>
      </c>
      <c r="B814" s="14" t="str">
        <f t="shared" si="30"/>
        <v>(YE)&amp; Min Sto</v>
      </c>
      <c r="C814" s="99">
        <f ca="1">HLOOKUP($O814,INDIRECT(R814),C$229,FALSE)*$T$231</f>
        <v>59002000000</v>
      </c>
      <c r="D814" s="99">
        <f ca="1">C814/$T$230</f>
        <v>181070.27533426011</v>
      </c>
      <c r="E814" s="99">
        <f ca="1">HLOOKUP($O814,INDIRECT(R814),E$229,FALSE)*$T$231</f>
        <v>79454000000</v>
      </c>
      <c r="F814" s="99">
        <f ca="1">E814/$T$230</f>
        <v>243835.08451253016</v>
      </c>
      <c r="G814" s="99">
        <f ca="1">HLOOKUP($O814,INDIRECT(R814),G$229,FALSE)</f>
        <v>27626195000</v>
      </c>
      <c r="H814" s="99">
        <f ca="1">G814/$T$230</f>
        <v>84781.57918524729</v>
      </c>
      <c r="I814" s="100">
        <f ca="1">IF(B813="Dec",H814,"")</f>
        <v>84781.57918524729</v>
      </c>
      <c r="J814" s="95" t="str">
        <f ca="1">IF(AND(I814="",NOT(K814="")),D814,"")</f>
        <v/>
      </c>
      <c r="K814" s="97">
        <f ca="1">IFERROR(IF(I814="", DATEVALUE(CONCATENATE(B814,"-",A814)),K813),"")</f>
        <v>39783</v>
      </c>
      <c r="N814" s="140">
        <f ca="1">IF(K814="","",$G$181)</f>
        <v>51915.630000000005</v>
      </c>
      <c r="O814" s="139" t="str">
        <f t="shared" si="25"/>
        <v>2008(YE)&amp; Min Sto</v>
      </c>
      <c r="P814" s="139">
        <f>MATCH(A814,Storage!A:A)-1</f>
        <v>193</v>
      </c>
      <c r="Q814" s="139">
        <f>MATCH(A814+1,Storage!A:A)-2</f>
        <v>197</v>
      </c>
      <c r="R814" s="139" t="str">
        <f t="shared" si="26"/>
        <v>Storage!P197:B193</v>
      </c>
      <c r="S814" s="7"/>
      <c r="T814" s="7"/>
      <c r="U814" s="7"/>
      <c r="V814" s="7"/>
      <c r="W814" s="7"/>
      <c r="X814" s="7"/>
      <c r="Y814" s="7"/>
      <c r="Z814" s="7"/>
      <c r="AA814" s="7"/>
      <c r="AB814" s="7"/>
    </row>
    <row r="815" spans="1:28" ht="15" x14ac:dyDescent="0.25">
      <c r="A815" s="17">
        <f t="shared" si="27"/>
        <v>2008</v>
      </c>
      <c r="B815" s="14" t="str">
        <f t="shared" si="30"/>
        <v>Avg</v>
      </c>
      <c r="C815" s="99">
        <f ca="1">HLOOKUP($O815,INDIRECT(R815),C$229,FALSE)*$T$231</f>
        <v>63805000000</v>
      </c>
      <c r="D815" s="99">
        <f ca="1">C815/$T$230</f>
        <v>195810.12368567957</v>
      </c>
      <c r="E815" s="99">
        <f ca="1">HLOOKUP($O815,INDIRECT(R815),E$229,FALSE)*$T$231</f>
        <v>0</v>
      </c>
      <c r="F815" s="99">
        <f ca="1">E815/$T$230</f>
        <v>0</v>
      </c>
      <c r="G815" s="99">
        <f ca="1">HLOOKUP($O815,INDIRECT(R815),G$229,FALSE)</f>
        <v>0</v>
      </c>
      <c r="H815" s="99">
        <f ca="1">G815/$T$230</f>
        <v>0</v>
      </c>
      <c r="I815" s="95" t="str">
        <f t="shared" si="23"/>
        <v/>
      </c>
      <c r="J815" s="95" t="str">
        <f t="shared" si="29"/>
        <v/>
      </c>
      <c r="K815" s="97" t="str">
        <f t="shared" si="24"/>
        <v/>
      </c>
      <c r="N815" s="140" t="str">
        <f t="shared" si="31"/>
        <v/>
      </c>
      <c r="O815" s="139" t="str">
        <f t="shared" si="25"/>
        <v>2008Avg</v>
      </c>
      <c r="P815" s="139">
        <f>MATCH(A815,Storage!A:A)-1</f>
        <v>193</v>
      </c>
      <c r="Q815" s="139">
        <f>MATCH(A815+1,Storage!A:A)-2</f>
        <v>197</v>
      </c>
      <c r="R815" s="139" t="str">
        <f t="shared" si="26"/>
        <v>Storage!P197:B193</v>
      </c>
      <c r="S815" s="7"/>
      <c r="T815" s="7"/>
      <c r="U815" s="7"/>
      <c r="V815" s="7"/>
      <c r="W815" s="7"/>
      <c r="X815" s="7"/>
      <c r="Y815" s="7"/>
      <c r="Z815" s="7"/>
      <c r="AA815" s="7"/>
      <c r="AB815" s="7"/>
    </row>
    <row r="816" spans="1:28" ht="15" x14ac:dyDescent="0.25">
      <c r="A816" s="17">
        <f t="shared" si="27"/>
        <v>2008</v>
      </c>
      <c r="B816" s="14" t="str">
        <f t="shared" si="30"/>
        <v>Max</v>
      </c>
      <c r="C816" s="99">
        <f ca="1">HLOOKUP($O816,INDIRECT(R816),C$229,FALSE)*$T$231</f>
        <v>71364000000</v>
      </c>
      <c r="D816" s="99">
        <f ca="1">C816/$T$230</f>
        <v>219007.81548005389</v>
      </c>
      <c r="E816" s="99">
        <f ca="1">HLOOKUP($O816,INDIRECT(R816),E$229,FALSE)*$T$231</f>
        <v>0</v>
      </c>
      <c r="F816" s="99">
        <f ca="1">E816/$T$230</f>
        <v>0</v>
      </c>
      <c r="G816" s="99">
        <f ca="1">HLOOKUP($O816,INDIRECT(R816),G$229,FALSE)</f>
        <v>4333534000</v>
      </c>
      <c r="H816" s="99">
        <f ca="1">G816/$T$230</f>
        <v>13299.1118021487</v>
      </c>
      <c r="I816" s="95" t="str">
        <f t="shared" si="23"/>
        <v/>
      </c>
      <c r="J816" s="95" t="str">
        <f t="shared" si="29"/>
        <v/>
      </c>
      <c r="K816" s="97" t="str">
        <f t="shared" si="24"/>
        <v/>
      </c>
      <c r="N816" s="140" t="str">
        <f t="shared" si="31"/>
        <v/>
      </c>
      <c r="O816" s="139" t="str">
        <f t="shared" si="25"/>
        <v>2008Max</v>
      </c>
      <c r="P816" s="139">
        <f>MATCH(A816,Storage!A:A)-1</f>
        <v>193</v>
      </c>
      <c r="Q816" s="139">
        <f>MATCH(A816+1,Storage!A:A)-2</f>
        <v>197</v>
      </c>
      <c r="R816" s="139" t="str">
        <f t="shared" si="26"/>
        <v>Storage!P197:B193</v>
      </c>
      <c r="S816" s="7"/>
      <c r="T816" s="7"/>
      <c r="U816" s="7"/>
      <c r="V816" s="7"/>
      <c r="W816" s="7"/>
      <c r="X816" s="7"/>
      <c r="Y816" s="7"/>
      <c r="Z816" s="7"/>
      <c r="AA816" s="7"/>
      <c r="AB816" s="7"/>
    </row>
    <row r="817" spans="1:28" ht="15" x14ac:dyDescent="0.25">
      <c r="A817" s="17">
        <f t="shared" si="27"/>
        <v>2009</v>
      </c>
      <c r="B817" s="14" t="str">
        <f t="shared" si="30"/>
        <v>Jan</v>
      </c>
      <c r="C817" s="99">
        <f ca="1">HLOOKUP($O817,INDIRECT(R817),C$229,FALSE)*$T$231</f>
        <v>61933000000</v>
      </c>
      <c r="D817" s="99">
        <f ca="1">C817/$T$230</f>
        <v>190065.17342254045</v>
      </c>
      <c r="E817" s="99">
        <f ca="1">HLOOKUP($O817,INDIRECT(R817),E$229,FALSE)*$T$231</f>
        <v>79454000000</v>
      </c>
      <c r="F817" s="99">
        <f ca="1">E817/$T$230</f>
        <v>243835.08451253016</v>
      </c>
      <c r="G817" s="99">
        <f ca="1">HLOOKUP($O817,INDIRECT(R817),G$229,FALSE)</f>
        <v>1338394000</v>
      </c>
      <c r="H817" s="99">
        <f ca="1">G817/$T$230</f>
        <v>4107.3755141473466</v>
      </c>
      <c r="I817" s="95" t="str">
        <f t="shared" si="23"/>
        <v/>
      </c>
      <c r="J817" s="100">
        <f ca="1">IF(AND(I817="",NOT(K817="")),D817,"")</f>
        <v>190065.17342254045</v>
      </c>
      <c r="K817" s="97">
        <f t="shared" si="24"/>
        <v>39814</v>
      </c>
      <c r="N817" s="140">
        <f t="shared" si="31"/>
        <v>51915.630000000005</v>
      </c>
      <c r="O817" s="139" t="str">
        <f t="shared" si="25"/>
        <v>2009Jan</v>
      </c>
      <c r="P817" s="139">
        <f>MATCH(A817,Storage!A:A)-1</f>
        <v>198</v>
      </c>
      <c r="Q817" s="139">
        <f>MATCH(A817+1,Storage!A:A)-2</f>
        <v>202</v>
      </c>
      <c r="R817" s="139" t="str">
        <f t="shared" si="26"/>
        <v>Storage!P202:B198</v>
      </c>
      <c r="S817" s="7"/>
      <c r="T817" s="7"/>
      <c r="U817" s="7"/>
      <c r="V817" s="7"/>
      <c r="W817" s="7"/>
      <c r="X817" s="7"/>
      <c r="Y817" s="7"/>
      <c r="Z817" s="7"/>
      <c r="AA817" s="7"/>
      <c r="AB817" s="7"/>
    </row>
    <row r="818" spans="1:28" ht="15" x14ac:dyDescent="0.25">
      <c r="A818" s="17">
        <f t="shared" si="27"/>
        <v>2009</v>
      </c>
      <c r="B818" s="14" t="str">
        <f t="shared" si="30"/>
        <v>Feb</v>
      </c>
      <c r="C818" s="99">
        <f ca="1">HLOOKUP($O818,INDIRECT(R818),C$229,FALSE)*$T$231</f>
        <v>61739000000</v>
      </c>
      <c r="D818" s="99">
        <f ca="1">C818/$T$230</f>
        <v>189469.80998715103</v>
      </c>
      <c r="E818" s="99">
        <f ca="1">HLOOKUP($O818,INDIRECT(R818),E$229,FALSE)*$T$231</f>
        <v>79454000000</v>
      </c>
      <c r="F818" s="99">
        <f ca="1">E818/$T$230</f>
        <v>243835.08451253016</v>
      </c>
      <c r="G818" s="99">
        <f ca="1">HLOOKUP($O818,INDIRECT(R818),G$229,FALSE)</f>
        <v>1218793000</v>
      </c>
      <c r="H818" s="99">
        <f ca="1">G818/$T$230</f>
        <v>3740.3339562297701</v>
      </c>
      <c r="I818" s="95" t="str">
        <f t="shared" si="23"/>
        <v/>
      </c>
      <c r="J818" s="100">
        <f ca="1">IF(AND(I818="",NOT(K818="")),D818,"")</f>
        <v>189469.80998715103</v>
      </c>
      <c r="K818" s="97">
        <f t="shared" si="24"/>
        <v>39845</v>
      </c>
      <c r="N818" s="140">
        <f t="shared" si="31"/>
        <v>51915.630000000005</v>
      </c>
      <c r="O818" s="139" t="str">
        <f t="shared" si="25"/>
        <v>2009Feb</v>
      </c>
      <c r="P818" s="139">
        <f>MATCH(A818,Storage!A:A)-1</f>
        <v>198</v>
      </c>
      <c r="Q818" s="139">
        <f>MATCH(A818+1,Storage!A:A)-2</f>
        <v>202</v>
      </c>
      <c r="R818" s="139" t="str">
        <f t="shared" si="26"/>
        <v>Storage!P202:B198</v>
      </c>
      <c r="S818" s="7"/>
      <c r="T818" s="7"/>
      <c r="U818" s="7"/>
      <c r="V818" s="7"/>
      <c r="W818" s="7"/>
      <c r="X818" s="7"/>
      <c r="Y818" s="7"/>
      <c r="Z818" s="7"/>
      <c r="AA818" s="7"/>
      <c r="AB818" s="7"/>
    </row>
    <row r="819" spans="1:28" ht="15" x14ac:dyDescent="0.25">
      <c r="A819" s="17">
        <f t="shared" si="27"/>
        <v>2009</v>
      </c>
      <c r="B819" s="14" t="str">
        <f t="shared" si="30"/>
        <v>Mar</v>
      </c>
      <c r="C819" s="99">
        <f ca="1">HLOOKUP($O819,INDIRECT(R819),C$229,FALSE)*$T$231</f>
        <v>62874000000</v>
      </c>
      <c r="D819" s="99">
        <f ca="1">C819/$T$230</f>
        <v>192952.99297254789</v>
      </c>
      <c r="E819" s="99">
        <f ca="1">HLOOKUP($O819,INDIRECT(R819),E$229,FALSE)*$T$231</f>
        <v>79454000000</v>
      </c>
      <c r="F819" s="99">
        <f ca="1">E819/$T$230</f>
        <v>243835.08451253016</v>
      </c>
      <c r="G819" s="99">
        <f ca="1">HLOOKUP($O819,INDIRECT(R819),G$229,FALSE)</f>
        <v>1483838000</v>
      </c>
      <c r="H819" s="99">
        <f ca="1">G819/$T$230</f>
        <v>4553.7262332029059</v>
      </c>
      <c r="I819" s="95" t="str">
        <f t="shared" si="23"/>
        <v/>
      </c>
      <c r="J819" s="100">
        <f ca="1">IF(AND(I819="",NOT(K819="")),D819,"")</f>
        <v>192952.99297254789</v>
      </c>
      <c r="K819" s="97">
        <f t="shared" si="24"/>
        <v>39873</v>
      </c>
      <c r="N819" s="140">
        <f t="shared" si="31"/>
        <v>51915.630000000005</v>
      </c>
      <c r="O819" s="139" t="str">
        <f t="shared" si="25"/>
        <v>2009Mar</v>
      </c>
      <c r="P819" s="139">
        <f>MATCH(A819,Storage!A:A)-1</f>
        <v>198</v>
      </c>
      <c r="Q819" s="139">
        <f>MATCH(A819+1,Storage!A:A)-2</f>
        <v>202</v>
      </c>
      <c r="R819" s="139" t="str">
        <f t="shared" si="26"/>
        <v>Storage!P202:B198</v>
      </c>
      <c r="S819" s="7"/>
      <c r="T819" s="7"/>
      <c r="U819" s="7"/>
      <c r="V819" s="7"/>
      <c r="W819" s="7"/>
      <c r="X819" s="7"/>
      <c r="Y819" s="7"/>
      <c r="Z819" s="7"/>
      <c r="AA819" s="7"/>
      <c r="AB819" s="7"/>
    </row>
    <row r="820" spans="1:28" ht="15" x14ac:dyDescent="0.25">
      <c r="A820" s="17">
        <f t="shared" si="27"/>
        <v>2009</v>
      </c>
      <c r="B820" s="14" t="str">
        <f t="shared" si="30"/>
        <v>Apr</v>
      </c>
      <c r="C820" s="99">
        <f ca="1">HLOOKUP($O820,INDIRECT(R820),C$229,FALSE)*$T$231</f>
        <v>61970000000</v>
      </c>
      <c r="D820" s="99">
        <f ca="1">C820/$T$230</f>
        <v>190178.72211898072</v>
      </c>
      <c r="E820" s="99">
        <f ca="1">HLOOKUP($O820,INDIRECT(R820),E$229,FALSE)*$T$231</f>
        <v>79454000000</v>
      </c>
      <c r="F820" s="99">
        <f ca="1">E820/$T$230</f>
        <v>243835.08451253016</v>
      </c>
      <c r="G820" s="99">
        <f ca="1">HLOOKUP($O820,INDIRECT(R820),G$229,FALSE)</f>
        <v>1576084000</v>
      </c>
      <c r="H820" s="99">
        <f ca="1">G820/$T$230</f>
        <v>4836.8184778468867</v>
      </c>
      <c r="I820" s="95" t="str">
        <f t="shared" si="23"/>
        <v/>
      </c>
      <c r="J820" s="100">
        <f ca="1">IF(AND(I820="",NOT(K820="")),D820,"")</f>
        <v>190178.72211898072</v>
      </c>
      <c r="K820" s="97">
        <f t="shared" si="24"/>
        <v>39904</v>
      </c>
      <c r="N820" s="140">
        <f t="shared" si="31"/>
        <v>51915.630000000005</v>
      </c>
      <c r="O820" s="139" t="str">
        <f t="shared" si="25"/>
        <v>2009Apr</v>
      </c>
      <c r="P820" s="139">
        <f>MATCH(A820,Storage!A:A)-1</f>
        <v>198</v>
      </c>
      <c r="Q820" s="139">
        <f>MATCH(A820+1,Storage!A:A)-2</f>
        <v>202</v>
      </c>
      <c r="R820" s="139" t="str">
        <f t="shared" si="26"/>
        <v>Storage!P202:B198</v>
      </c>
      <c r="S820" s="7"/>
      <c r="T820" s="7"/>
      <c r="U820" s="7"/>
      <c r="V820" s="7"/>
      <c r="W820" s="7"/>
      <c r="X820" s="7"/>
      <c r="Y820" s="7"/>
      <c r="Z820" s="7"/>
      <c r="AA820" s="7"/>
      <c r="AB820" s="7"/>
    </row>
    <row r="821" spans="1:28" ht="15" x14ac:dyDescent="0.25">
      <c r="A821" s="17">
        <f t="shared" si="27"/>
        <v>2009</v>
      </c>
      <c r="B821" s="14" t="str">
        <f t="shared" si="30"/>
        <v>May</v>
      </c>
      <c r="C821" s="99">
        <f ca="1">HLOOKUP($O821,INDIRECT(R821),C$229,FALSE)*$T$231</f>
        <v>67208000000</v>
      </c>
      <c r="D821" s="99">
        <f ca="1">C821/$T$230</f>
        <v>206253.534874495</v>
      </c>
      <c r="E821" s="99">
        <f ca="1">HLOOKUP($O821,INDIRECT(R821),E$229,FALSE)*$T$231</f>
        <v>79454000000</v>
      </c>
      <c r="F821" s="99">
        <f ca="1">E821/$T$230</f>
        <v>243835.08451253016</v>
      </c>
      <c r="G821" s="99">
        <f ca="1">HLOOKUP($O821,INDIRECT(R821),G$229,FALSE)</f>
        <v>2713584000</v>
      </c>
      <c r="H821" s="99">
        <f ca="1">G821/$T$230</f>
        <v>8327.6736724626771</v>
      </c>
      <c r="I821" s="95" t="str">
        <f t="shared" si="23"/>
        <v/>
      </c>
      <c r="J821" s="100">
        <f ca="1">IF(AND(I821="",NOT(K821="")),D821,"")</f>
        <v>206253.534874495</v>
      </c>
      <c r="K821" s="97">
        <f t="shared" si="24"/>
        <v>39934</v>
      </c>
      <c r="N821" s="140">
        <f t="shared" si="31"/>
        <v>51915.630000000005</v>
      </c>
      <c r="O821" s="139" t="str">
        <f t="shared" si="25"/>
        <v>2009May</v>
      </c>
      <c r="P821" s="139">
        <f>MATCH(A821,Storage!A:A)-1</f>
        <v>198</v>
      </c>
      <c r="Q821" s="139">
        <f>MATCH(A821+1,Storage!A:A)-2</f>
        <v>202</v>
      </c>
      <c r="R821" s="139" t="str">
        <f t="shared" si="26"/>
        <v>Storage!P202:B198</v>
      </c>
      <c r="S821" s="7"/>
      <c r="T821" s="7"/>
      <c r="U821" s="7"/>
      <c r="V821" s="7"/>
      <c r="W821" s="7"/>
      <c r="X821" s="7"/>
      <c r="Y821" s="7"/>
      <c r="Z821" s="7"/>
      <c r="AA821" s="7"/>
      <c r="AB821" s="7"/>
    </row>
    <row r="822" spans="1:28" ht="15" x14ac:dyDescent="0.25">
      <c r="A822" s="17">
        <f t="shared" si="27"/>
        <v>2009</v>
      </c>
      <c r="B822" s="14" t="str">
        <f t="shared" si="30"/>
        <v>Jun</v>
      </c>
      <c r="C822" s="99">
        <f ca="1">HLOOKUP($O822,INDIRECT(R822),C$229,FALSE)*$T$231</f>
        <v>68291000000</v>
      </c>
      <c r="D822" s="99">
        <f ca="1">C822/$T$230</f>
        <v>209577.13590813801</v>
      </c>
      <c r="E822" s="99">
        <f ca="1">HLOOKUP($O822,INDIRECT(R822),E$229,FALSE)*$T$231</f>
        <v>79454000000</v>
      </c>
      <c r="F822" s="99">
        <f ca="1">E822/$T$230</f>
        <v>243835.08451253016</v>
      </c>
      <c r="G822" s="99">
        <f ca="1">HLOOKUP($O822,INDIRECT(R822),G$229,FALSE)</f>
        <v>2803467000</v>
      </c>
      <c r="H822" s="99">
        <f ca="1">G822/$T$230</f>
        <v>8603.5141449529201</v>
      </c>
      <c r="I822" s="95" t="str">
        <f t="shared" si="23"/>
        <v/>
      </c>
      <c r="J822" s="100">
        <f ca="1">IF(AND(I822="",NOT(K822="")),D822,"")</f>
        <v>209577.13590813801</v>
      </c>
      <c r="K822" s="97">
        <f t="shared" si="24"/>
        <v>39965</v>
      </c>
      <c r="N822" s="140">
        <f t="shared" si="31"/>
        <v>51915.630000000005</v>
      </c>
      <c r="O822" s="139" t="str">
        <f t="shared" si="25"/>
        <v>2009Jun</v>
      </c>
      <c r="P822" s="139">
        <f>MATCH(A822,Storage!A:A)-1</f>
        <v>198</v>
      </c>
      <c r="Q822" s="139">
        <f>MATCH(A822+1,Storage!A:A)-2</f>
        <v>202</v>
      </c>
      <c r="R822" s="139" t="str">
        <f t="shared" si="26"/>
        <v>Storage!P202:B198</v>
      </c>
      <c r="S822" s="7"/>
      <c r="T822" s="7"/>
      <c r="U822" s="7"/>
      <c r="V822" s="7"/>
      <c r="W822" s="7"/>
      <c r="X822" s="7"/>
      <c r="Y822" s="7"/>
      <c r="Z822" s="7"/>
      <c r="AA822" s="7"/>
      <c r="AB822" s="7"/>
    </row>
    <row r="823" spans="1:28" ht="15" x14ac:dyDescent="0.25">
      <c r="A823" s="17">
        <f t="shared" si="27"/>
        <v>2009</v>
      </c>
      <c r="B823" s="14" t="str">
        <f t="shared" si="30"/>
        <v>Jul</v>
      </c>
      <c r="C823" s="99">
        <f ca="1">HLOOKUP($O823,INDIRECT(R823),C$229,FALSE)*$T$231</f>
        <v>67291000000</v>
      </c>
      <c r="D823" s="99">
        <f ca="1">C823/$T$230</f>
        <v>206508.25222056368</v>
      </c>
      <c r="E823" s="99">
        <f ca="1">HLOOKUP($O823,INDIRECT(R823),E$229,FALSE)*$T$231</f>
        <v>79454000000</v>
      </c>
      <c r="F823" s="99">
        <f ca="1">E823/$T$230</f>
        <v>243835.08451253016</v>
      </c>
      <c r="G823" s="99">
        <f ca="1">HLOOKUP($O823,INDIRECT(R823),G$229,FALSE)</f>
        <v>2931120000</v>
      </c>
      <c r="H823" s="99">
        <f ca="1">G823/$T$230</f>
        <v>8995.2663543228446</v>
      </c>
      <c r="I823" s="95" t="str">
        <f t="shared" si="23"/>
        <v/>
      </c>
      <c r="J823" s="100">
        <f ca="1">IF(AND(I823="",NOT(K823="")),D823,"")</f>
        <v>206508.25222056368</v>
      </c>
      <c r="K823" s="97">
        <f t="shared" si="24"/>
        <v>39995</v>
      </c>
      <c r="N823" s="140">
        <f t="shared" si="31"/>
        <v>51915.630000000005</v>
      </c>
      <c r="O823" s="139" t="str">
        <f t="shared" si="25"/>
        <v>2009Jul</v>
      </c>
      <c r="P823" s="139">
        <f>MATCH(A823,Storage!A:A)-1</f>
        <v>198</v>
      </c>
      <c r="Q823" s="139">
        <f>MATCH(A823+1,Storage!A:A)-2</f>
        <v>202</v>
      </c>
      <c r="R823" s="139" t="str">
        <f t="shared" si="26"/>
        <v>Storage!P202:B198</v>
      </c>
      <c r="S823" s="7"/>
      <c r="T823" s="7"/>
      <c r="U823" s="7"/>
      <c r="V823" s="7"/>
      <c r="W823" s="7"/>
      <c r="X823" s="7"/>
      <c r="Y823" s="7"/>
      <c r="Z823" s="7"/>
      <c r="AA823" s="7"/>
      <c r="AB823" s="7"/>
    </row>
    <row r="824" spans="1:28" ht="15" x14ac:dyDescent="0.25">
      <c r="A824" s="17">
        <f t="shared" si="27"/>
        <v>2009</v>
      </c>
      <c r="B824" s="14" t="str">
        <f t="shared" si="30"/>
        <v>Aug</v>
      </c>
      <c r="C824" s="99">
        <f ca="1">HLOOKUP($O824,INDIRECT(R824),C$229,FALSE)*$T$231</f>
        <v>66168000000</v>
      </c>
      <c r="D824" s="99">
        <f ca="1">C824/$T$230</f>
        <v>203061.8958394177</v>
      </c>
      <c r="E824" s="99">
        <f ca="1">HLOOKUP($O824,INDIRECT(R824),E$229,FALSE)*$T$231</f>
        <v>79454000000</v>
      </c>
      <c r="F824" s="99">
        <f ca="1">E824/$T$230</f>
        <v>243835.08451253016</v>
      </c>
      <c r="G824" s="99">
        <f ca="1">HLOOKUP($O824,INDIRECT(R824),G$229,FALSE)</f>
        <v>3055260000</v>
      </c>
      <c r="H824" s="99">
        <f ca="1">G824/$T$230</f>
        <v>9376.2375752983226</v>
      </c>
      <c r="I824" s="95" t="str">
        <f t="shared" si="23"/>
        <v/>
      </c>
      <c r="J824" s="100">
        <f ca="1">IF(AND(I824="",NOT(K824="")),D824,"")</f>
        <v>203061.8958394177</v>
      </c>
      <c r="K824" s="97">
        <f t="shared" si="24"/>
        <v>40026</v>
      </c>
      <c r="N824" s="140">
        <f t="shared" si="31"/>
        <v>51915.630000000005</v>
      </c>
      <c r="O824" s="139" t="str">
        <f t="shared" si="25"/>
        <v>2009Aug</v>
      </c>
      <c r="P824" s="139">
        <f>MATCH(A824,Storage!A:A)-1</f>
        <v>198</v>
      </c>
      <c r="Q824" s="139">
        <f>MATCH(A824+1,Storage!A:A)-2</f>
        <v>202</v>
      </c>
      <c r="R824" s="139" t="str">
        <f t="shared" si="26"/>
        <v>Storage!P202:B198</v>
      </c>
      <c r="S824" s="7"/>
      <c r="T824" s="7"/>
      <c r="U824" s="7"/>
      <c r="V824" s="7"/>
      <c r="W824" s="7"/>
      <c r="X824" s="7"/>
      <c r="Y824" s="7"/>
      <c r="Z824" s="7"/>
      <c r="AA824" s="7"/>
      <c r="AB824" s="7"/>
    </row>
    <row r="825" spans="1:28" ht="15" x14ac:dyDescent="0.25">
      <c r="A825" s="17">
        <f t="shared" si="27"/>
        <v>2009</v>
      </c>
      <c r="B825" s="14" t="str">
        <f t="shared" si="30"/>
        <v>Sep</v>
      </c>
      <c r="C825" s="99">
        <f ca="1">HLOOKUP($O825,INDIRECT(R825),C$229,FALSE)*$T$231</f>
        <v>64013000000</v>
      </c>
      <c r="D825" s="99">
        <f ca="1">C825/$T$230</f>
        <v>196448.45149269505</v>
      </c>
      <c r="E825" s="99">
        <f ca="1">HLOOKUP($O825,INDIRECT(R825),E$229,FALSE)*$T$231</f>
        <v>79454000000</v>
      </c>
      <c r="F825" s="99">
        <f ca="1">E825/$T$230</f>
        <v>243835.08451253016</v>
      </c>
      <c r="G825" s="99">
        <f ca="1">HLOOKUP($O825,INDIRECT(R825),G$229,FALSE)</f>
        <v>2423490000</v>
      </c>
      <c r="H825" s="99">
        <f ca="1">G825/$T$230</f>
        <v>7437.4089279994923</v>
      </c>
      <c r="I825" s="95" t="str">
        <f t="shared" si="23"/>
        <v/>
      </c>
      <c r="J825" s="100">
        <f ca="1">IF(AND(I825="",NOT(K825="")),D825,"")</f>
        <v>196448.45149269505</v>
      </c>
      <c r="K825" s="97">
        <f t="shared" si="24"/>
        <v>40057</v>
      </c>
      <c r="N825" s="140">
        <f t="shared" si="31"/>
        <v>51915.630000000005</v>
      </c>
      <c r="O825" s="139" t="str">
        <f t="shared" si="25"/>
        <v>2009Sep</v>
      </c>
      <c r="P825" s="139">
        <f>MATCH(A825,Storage!A:A)-1</f>
        <v>198</v>
      </c>
      <c r="Q825" s="139">
        <f>MATCH(A825+1,Storage!A:A)-2</f>
        <v>202</v>
      </c>
      <c r="R825" s="139" t="str">
        <f t="shared" si="26"/>
        <v>Storage!P202:B198</v>
      </c>
      <c r="S825" s="7"/>
      <c r="T825" s="7"/>
      <c r="U825" s="7"/>
      <c r="V825" s="7"/>
      <c r="W825" s="7"/>
      <c r="X825" s="7"/>
      <c r="Y825" s="7"/>
      <c r="Z825" s="7"/>
      <c r="AA825" s="7"/>
      <c r="AB825" s="7"/>
    </row>
    <row r="826" spans="1:28" ht="15" x14ac:dyDescent="0.25">
      <c r="A826" s="17">
        <f t="shared" si="27"/>
        <v>2009</v>
      </c>
      <c r="B826" s="14" t="str">
        <f t="shared" si="30"/>
        <v>Oct</v>
      </c>
      <c r="C826" s="99">
        <f ca="1">HLOOKUP($O826,INDIRECT(R826),C$229,FALSE)*$T$231</f>
        <v>62670000000</v>
      </c>
      <c r="D826" s="99">
        <f ca="1">C826/$T$230</f>
        <v>192326.94070028272</v>
      </c>
      <c r="E826" s="99">
        <f ca="1">HLOOKUP($O826,INDIRECT(R826),E$229,FALSE)*$T$231</f>
        <v>79454000000</v>
      </c>
      <c r="F826" s="99">
        <f ca="1">E826/$T$230</f>
        <v>243835.08451253016</v>
      </c>
      <c r="G826" s="99">
        <f ca="1">HLOOKUP($O826,INDIRECT(R826),G$229,FALSE)</f>
        <v>1587992000</v>
      </c>
      <c r="H826" s="99">
        <f ca="1">G826/$T$230</f>
        <v>4873.3627447985218</v>
      </c>
      <c r="I826" s="95" t="str">
        <f t="shared" si="23"/>
        <v/>
      </c>
      <c r="J826" s="100">
        <f ca="1">IF(AND(I826="",NOT(K826="")),D826,"")</f>
        <v>192326.94070028272</v>
      </c>
      <c r="K826" s="97">
        <f t="shared" si="24"/>
        <v>40087</v>
      </c>
      <c r="N826" s="140">
        <f t="shared" si="31"/>
        <v>51915.630000000005</v>
      </c>
      <c r="O826" s="139" t="str">
        <f t="shared" si="25"/>
        <v>2009Oct</v>
      </c>
      <c r="P826" s="139">
        <f>MATCH(A826,Storage!A:A)-1</f>
        <v>198</v>
      </c>
      <c r="Q826" s="139">
        <f>MATCH(A826+1,Storage!A:A)-2</f>
        <v>202</v>
      </c>
      <c r="R826" s="139" t="str">
        <f t="shared" si="26"/>
        <v>Storage!P202:B198</v>
      </c>
      <c r="S826" s="7"/>
      <c r="T826" s="7"/>
      <c r="U826" s="7"/>
      <c r="V826" s="7"/>
      <c r="W826" s="7"/>
      <c r="X826" s="7"/>
      <c r="Y826" s="7"/>
      <c r="Z826" s="7"/>
      <c r="AA826" s="7"/>
      <c r="AB826" s="7"/>
    </row>
    <row r="827" spans="1:28" ht="15" x14ac:dyDescent="0.25">
      <c r="A827" s="17">
        <f t="shared" si="27"/>
        <v>2009</v>
      </c>
      <c r="B827" s="14" t="str">
        <f t="shared" si="30"/>
        <v>Nov</v>
      </c>
      <c r="C827" s="99">
        <f ca="1">HLOOKUP($O827,INDIRECT(R827),C$229,FALSE)*$T$231</f>
        <v>62240000000</v>
      </c>
      <c r="D827" s="99">
        <f ca="1">C827/$T$230</f>
        <v>191007.32071462576</v>
      </c>
      <c r="E827" s="99">
        <f ca="1">HLOOKUP($O827,INDIRECT(R827),E$229,FALSE)*$T$231</f>
        <v>79454000000</v>
      </c>
      <c r="F827" s="99">
        <f ca="1">E827/$T$230</f>
        <v>243835.08451253016</v>
      </c>
      <c r="G827" s="99">
        <f ca="1">HLOOKUP($O827,INDIRECT(R827),G$229,FALSE)</f>
        <v>1256581000</v>
      </c>
      <c r="H827" s="99">
        <f ca="1">G827/$T$230</f>
        <v>3856.3009330158284</v>
      </c>
      <c r="I827" s="95" t="str">
        <f t="shared" si="23"/>
        <v/>
      </c>
      <c r="J827" s="100">
        <f ca="1">IF(AND(I827="",NOT(K827="")),D827,"")</f>
        <v>191007.32071462576</v>
      </c>
      <c r="K827" s="97">
        <f t="shared" si="24"/>
        <v>40118</v>
      </c>
      <c r="N827" s="140">
        <f t="shared" si="31"/>
        <v>51915.630000000005</v>
      </c>
      <c r="O827" s="139" t="str">
        <f t="shared" si="25"/>
        <v>2009Nov</v>
      </c>
      <c r="P827" s="139">
        <f>MATCH(A827,Storage!A:A)-1</f>
        <v>198</v>
      </c>
      <c r="Q827" s="139">
        <f>MATCH(A827+1,Storage!A:A)-2</f>
        <v>202</v>
      </c>
      <c r="R827" s="139" t="str">
        <f t="shared" si="26"/>
        <v>Storage!P202:B198</v>
      </c>
      <c r="S827" s="7"/>
      <c r="T827" s="7"/>
      <c r="U827" s="7"/>
      <c r="V827" s="7"/>
      <c r="W827" s="7"/>
      <c r="X827" s="7"/>
      <c r="Y827" s="7"/>
      <c r="Z827" s="7"/>
      <c r="AA827" s="7"/>
      <c r="AB827" s="7"/>
    </row>
    <row r="828" spans="1:28" ht="15" x14ac:dyDescent="0.25">
      <c r="A828" s="17">
        <f t="shared" si="27"/>
        <v>2009</v>
      </c>
      <c r="B828" s="14" t="str">
        <f t="shared" si="30"/>
        <v>Dec</v>
      </c>
      <c r="C828" s="99">
        <f ca="1">HLOOKUP($O828,INDIRECT(R828),C$229,FALSE)*$T$231</f>
        <v>61345000000</v>
      </c>
      <c r="D828" s="99">
        <f ca="1">C828/$T$230</f>
        <v>188260.66981424676</v>
      </c>
      <c r="E828" s="99">
        <f ca="1">HLOOKUP($O828,INDIRECT(R828),E$229,FALSE)*$T$231</f>
        <v>79454000000</v>
      </c>
      <c r="F828" s="99">
        <f ca="1">E828/$T$230</f>
        <v>243835.08451253016</v>
      </c>
      <c r="G828" s="99">
        <f ca="1">HLOOKUP($O828,INDIRECT(R828),G$229,FALSE)</f>
        <v>1305456000</v>
      </c>
      <c r="H828" s="99">
        <f ca="1">G828/$T$230</f>
        <v>4006.2926232460236</v>
      </c>
      <c r="I828" s="95" t="str">
        <f t="shared" si="23"/>
        <v/>
      </c>
      <c r="J828" s="100">
        <f ca="1">IF(AND(I828="",NOT(K828="")),D828,"")</f>
        <v>188260.66981424676</v>
      </c>
      <c r="K828" s="97">
        <f t="shared" si="24"/>
        <v>40148</v>
      </c>
      <c r="N828" s="140">
        <f t="shared" si="31"/>
        <v>51915.630000000005</v>
      </c>
      <c r="O828" s="139" t="str">
        <f t="shared" si="25"/>
        <v>2009Dec</v>
      </c>
      <c r="P828" s="139">
        <f>MATCH(A828,Storage!A:A)-1</f>
        <v>198</v>
      </c>
      <c r="Q828" s="139">
        <f>MATCH(A828+1,Storage!A:A)-2</f>
        <v>202</v>
      </c>
      <c r="R828" s="139" t="str">
        <f t="shared" si="26"/>
        <v>Storage!P202:B198</v>
      </c>
      <c r="S828" s="7"/>
      <c r="T828" s="7"/>
      <c r="U828" s="7"/>
      <c r="V828" s="7"/>
      <c r="W828" s="7"/>
      <c r="X828" s="7"/>
      <c r="Y828" s="7"/>
      <c r="Z828" s="7"/>
      <c r="AA828" s="7"/>
      <c r="AB828" s="7"/>
    </row>
    <row r="829" spans="1:28" ht="15" x14ac:dyDescent="0.25">
      <c r="A829" s="17">
        <f t="shared" si="27"/>
        <v>2009</v>
      </c>
      <c r="B829" s="14" t="str">
        <f t="shared" si="30"/>
        <v>(YE)&amp; Min Sto</v>
      </c>
      <c r="C829" s="99">
        <f ca="1">HLOOKUP($O829,INDIRECT(R829),C$229,FALSE)*$T$231</f>
        <v>61345000000</v>
      </c>
      <c r="D829" s="99">
        <f ca="1">C829/$T$230</f>
        <v>188260.66981424676</v>
      </c>
      <c r="E829" s="99">
        <f ca="1">HLOOKUP($O829,INDIRECT(R829),E$229,FALSE)*$T$231</f>
        <v>79454000000</v>
      </c>
      <c r="F829" s="99">
        <f ca="1">E829/$T$230</f>
        <v>243835.08451253016</v>
      </c>
      <c r="G829" s="99">
        <f ca="1">HLOOKUP($O829,INDIRECT(R829),G$229,FALSE)</f>
        <v>23694059000</v>
      </c>
      <c r="H829" s="99">
        <f ca="1">G829/$T$230</f>
        <v>72714.311157523538</v>
      </c>
      <c r="I829" s="100">
        <f ca="1">IF(B828="Dec",H829,"")</f>
        <v>72714.311157523538</v>
      </c>
      <c r="J829" s="95" t="str">
        <f ca="1">IF(AND(I829="",NOT(K829="")),D829,"")</f>
        <v/>
      </c>
      <c r="K829" s="97">
        <f ca="1">IFERROR(IF(I829="", DATEVALUE(CONCATENATE(B829,"-",A829)),K828),"")</f>
        <v>40148</v>
      </c>
      <c r="N829" s="140">
        <f ca="1">IF(K829="","",$G$181)</f>
        <v>51915.630000000005</v>
      </c>
      <c r="O829" s="139" t="str">
        <f t="shared" si="25"/>
        <v>2009(YE)&amp; Min Sto</v>
      </c>
      <c r="P829" s="139">
        <f>MATCH(A829,Storage!A:A)-1</f>
        <v>198</v>
      </c>
      <c r="Q829" s="139">
        <f>MATCH(A829+1,Storage!A:A)-2</f>
        <v>202</v>
      </c>
      <c r="R829" s="139" t="str">
        <f t="shared" si="26"/>
        <v>Storage!P202:B198</v>
      </c>
      <c r="S829" s="7"/>
      <c r="T829" s="7"/>
      <c r="U829" s="7"/>
      <c r="V829" s="7"/>
      <c r="W829" s="7"/>
      <c r="X829" s="7"/>
      <c r="Y829" s="7"/>
      <c r="Z829" s="7"/>
      <c r="AA829" s="7"/>
      <c r="AB829" s="7"/>
    </row>
    <row r="830" spans="1:28" ht="15" x14ac:dyDescent="0.25">
      <c r="A830" s="17">
        <f t="shared" si="27"/>
        <v>2009</v>
      </c>
      <c r="B830" s="14" t="str">
        <f t="shared" si="30"/>
        <v>Avg</v>
      </c>
      <c r="C830" s="99">
        <f ca="1">HLOOKUP($O830,INDIRECT(R830),C$229,FALSE)*$T$231</f>
        <v>63978000000</v>
      </c>
      <c r="D830" s="99">
        <f ca="1">C830/$T$230</f>
        <v>196341.04056362994</v>
      </c>
      <c r="E830" s="99">
        <f ca="1">HLOOKUP($O830,INDIRECT(R830),E$229,FALSE)*$T$231</f>
        <v>0</v>
      </c>
      <c r="F830" s="99">
        <f ca="1">E830/$T$230</f>
        <v>0</v>
      </c>
      <c r="G830" s="99">
        <f ca="1">HLOOKUP($O830,INDIRECT(R830),G$229,FALSE)</f>
        <v>0</v>
      </c>
      <c r="H830" s="99">
        <f ca="1">G830/$T$230</f>
        <v>0</v>
      </c>
      <c r="I830" s="95" t="str">
        <f t="shared" si="23"/>
        <v/>
      </c>
      <c r="J830" s="95" t="str">
        <f t="shared" si="29"/>
        <v/>
      </c>
      <c r="K830" s="97" t="str">
        <f t="shared" si="24"/>
        <v/>
      </c>
      <c r="N830" s="140" t="str">
        <f t="shared" si="31"/>
        <v/>
      </c>
      <c r="O830" s="139" t="str">
        <f t="shared" si="25"/>
        <v>2009Avg</v>
      </c>
      <c r="P830" s="139">
        <f>MATCH(A830,Storage!A:A)-1</f>
        <v>198</v>
      </c>
      <c r="Q830" s="139">
        <f>MATCH(A830+1,Storage!A:A)-2</f>
        <v>202</v>
      </c>
      <c r="R830" s="139" t="str">
        <f t="shared" si="26"/>
        <v>Storage!P202:B198</v>
      </c>
      <c r="S830" s="7"/>
      <c r="T830" s="7"/>
      <c r="U830" s="7"/>
      <c r="V830" s="7"/>
      <c r="W830" s="7"/>
      <c r="X830" s="7"/>
      <c r="Y830" s="7"/>
      <c r="Z830" s="7"/>
      <c r="AA830" s="7"/>
      <c r="AB830" s="7"/>
    </row>
    <row r="831" spans="1:28" ht="15" x14ac:dyDescent="0.25">
      <c r="A831" s="17">
        <f t="shared" si="27"/>
        <v>2009</v>
      </c>
      <c r="B831" s="14" t="str">
        <f t="shared" si="30"/>
        <v>Max</v>
      </c>
      <c r="C831" s="99">
        <f ca="1">HLOOKUP($O831,INDIRECT(R831),C$229,FALSE)*$T$231</f>
        <v>68291000000</v>
      </c>
      <c r="D831" s="99">
        <f ca="1">C831/$T$230</f>
        <v>209577.13590813801</v>
      </c>
      <c r="E831" s="99">
        <f ca="1">HLOOKUP($O831,INDIRECT(R831),E$229,FALSE)*$T$231</f>
        <v>0</v>
      </c>
      <c r="F831" s="99">
        <f ca="1">E831/$T$230</f>
        <v>0</v>
      </c>
      <c r="G831" s="99">
        <f ca="1">HLOOKUP($O831,INDIRECT(R831),G$229,FALSE)</f>
        <v>3055260000</v>
      </c>
      <c r="H831" s="99">
        <f ca="1">G831/$T$230</f>
        <v>9376.2375752983226</v>
      </c>
      <c r="I831" s="95" t="str">
        <f t="shared" si="23"/>
        <v/>
      </c>
      <c r="J831" s="95" t="str">
        <f t="shared" si="29"/>
        <v/>
      </c>
      <c r="K831" s="97" t="str">
        <f t="shared" si="24"/>
        <v/>
      </c>
      <c r="N831" s="140" t="str">
        <f t="shared" si="31"/>
        <v/>
      </c>
      <c r="O831" s="139" t="str">
        <f t="shared" si="25"/>
        <v>2009Max</v>
      </c>
      <c r="P831" s="139">
        <f>MATCH(A831,Storage!A:A)-1</f>
        <v>198</v>
      </c>
      <c r="Q831" s="139">
        <f>MATCH(A831+1,Storage!A:A)-2</f>
        <v>202</v>
      </c>
      <c r="R831" s="139" t="str">
        <f t="shared" si="26"/>
        <v>Storage!P202:B198</v>
      </c>
      <c r="S831" s="7"/>
      <c r="T831" s="7"/>
      <c r="U831" s="7"/>
      <c r="V831" s="7"/>
      <c r="W831" s="7"/>
      <c r="X831" s="7"/>
      <c r="Y831" s="7"/>
      <c r="Z831" s="7"/>
      <c r="AA831" s="7"/>
      <c r="AB831" s="7"/>
    </row>
    <row r="832" spans="1:28" ht="15" x14ac:dyDescent="0.25">
      <c r="A832" s="17">
        <f t="shared" si="27"/>
        <v>2010</v>
      </c>
      <c r="B832" s="14" t="str">
        <f t="shared" si="30"/>
        <v>Jan</v>
      </c>
      <c r="C832" s="99">
        <f ca="1">HLOOKUP($O832,INDIRECT(R832),C$229,FALSE)*$T$231</f>
        <v>60516000000</v>
      </c>
      <c r="D832" s="99">
        <f ca="1">C832/$T$230</f>
        <v>185716.56523724765</v>
      </c>
      <c r="E832" s="99">
        <f ca="1">HLOOKUP($O832,INDIRECT(R832),E$229,FALSE)*$T$231</f>
        <v>79454000000</v>
      </c>
      <c r="F832" s="99">
        <f ca="1">E832/$T$230</f>
        <v>243835.08451253016</v>
      </c>
      <c r="G832" s="99">
        <f ca="1">HLOOKUP($O832,INDIRECT(R832),G$229,FALSE)</f>
        <v>1289117000</v>
      </c>
      <c r="H832" s="99">
        <f ca="1">G832/$T$230</f>
        <v>3956.1501326747466</v>
      </c>
      <c r="I832" s="95" t="str">
        <f t="shared" si="23"/>
        <v/>
      </c>
      <c r="J832" s="100">
        <f ca="1">IF(AND(I832="",NOT(K832="")),D832,"")</f>
        <v>185716.56523724765</v>
      </c>
      <c r="K832" s="97">
        <f t="shared" si="24"/>
        <v>40179</v>
      </c>
      <c r="N832" s="140">
        <f t="shared" si="31"/>
        <v>51915.630000000005</v>
      </c>
      <c r="O832" s="139" t="str">
        <f t="shared" si="25"/>
        <v>2010Jan</v>
      </c>
      <c r="P832" s="139">
        <f>MATCH(A832,Storage!A:A)-1</f>
        <v>203</v>
      </c>
      <c r="Q832" s="139">
        <f>MATCH(A832+1,Storage!A:A)-2</f>
        <v>207</v>
      </c>
      <c r="R832" s="139" t="str">
        <f t="shared" si="26"/>
        <v>Storage!P207:B203</v>
      </c>
      <c r="S832" s="7"/>
      <c r="T832" s="7"/>
      <c r="U832" s="7"/>
      <c r="V832" s="7"/>
      <c r="W832" s="7"/>
      <c r="X832" s="7"/>
      <c r="Y832" s="7"/>
      <c r="Z832" s="7"/>
      <c r="AA832" s="7"/>
      <c r="AB832" s="7"/>
    </row>
    <row r="833" spans="1:28" ht="15" x14ac:dyDescent="0.25">
      <c r="A833" s="17">
        <f t="shared" si="27"/>
        <v>2010</v>
      </c>
      <c r="B833" s="14" t="str">
        <f t="shared" si="30"/>
        <v>Feb</v>
      </c>
      <c r="C833" s="99">
        <f ca="1">HLOOKUP($O833,INDIRECT(R833),C$229,FALSE)*$T$231</f>
        <v>60915000000</v>
      </c>
      <c r="D833" s="99">
        <f ca="1">C833/$T$230</f>
        <v>186941.04982858981</v>
      </c>
      <c r="E833" s="99">
        <f ca="1">HLOOKUP($O833,INDIRECT(R833),E$229,FALSE)*$T$231</f>
        <v>79454000000</v>
      </c>
      <c r="F833" s="99">
        <f ca="1">E833/$T$230</f>
        <v>243835.08451253016</v>
      </c>
      <c r="G833" s="99">
        <f ca="1">HLOOKUP($O833,INDIRECT(R833),G$229,FALSE)</f>
        <v>1150252000</v>
      </c>
      <c r="H833" s="99">
        <f ca="1">G833/$T$230</f>
        <v>3529.9895993997384</v>
      </c>
      <c r="I833" s="95" t="str">
        <f t="shared" si="23"/>
        <v/>
      </c>
      <c r="J833" s="100">
        <f ca="1">IF(AND(I833="",NOT(K833="")),D833,"")</f>
        <v>186941.04982858981</v>
      </c>
      <c r="K833" s="97">
        <f t="shared" si="24"/>
        <v>40210</v>
      </c>
      <c r="N833" s="140">
        <f t="shared" si="31"/>
        <v>51915.630000000005</v>
      </c>
      <c r="O833" s="139" t="str">
        <f t="shared" si="25"/>
        <v>2010Feb</v>
      </c>
      <c r="P833" s="139">
        <f>MATCH(A833,Storage!A:A)-1</f>
        <v>203</v>
      </c>
      <c r="Q833" s="139">
        <f>MATCH(A833+1,Storage!A:A)-2</f>
        <v>207</v>
      </c>
      <c r="R833" s="139" t="str">
        <f t="shared" si="26"/>
        <v>Storage!P207:B203</v>
      </c>
      <c r="S833" s="7"/>
      <c r="T833" s="7"/>
      <c r="U833" s="7"/>
      <c r="V833" s="7"/>
      <c r="W833" s="7"/>
      <c r="X833" s="7"/>
      <c r="Y833" s="7"/>
      <c r="Z833" s="7"/>
      <c r="AA833" s="7"/>
      <c r="AB833" s="7"/>
    </row>
    <row r="834" spans="1:28" ht="15" x14ac:dyDescent="0.25">
      <c r="A834" s="17">
        <f t="shared" si="27"/>
        <v>2010</v>
      </c>
      <c r="B834" s="14" t="str">
        <f t="shared" si="30"/>
        <v>Mar</v>
      </c>
      <c r="C834" s="99">
        <f ca="1">HLOOKUP($O834,INDIRECT(R834),C$229,FALSE)*$T$231</f>
        <v>62715000000</v>
      </c>
      <c r="D834" s="99">
        <f ca="1">C834/$T$230</f>
        <v>192465.04046622358</v>
      </c>
      <c r="E834" s="99">
        <f ca="1">HLOOKUP($O834,INDIRECT(R834),E$229,FALSE)*$T$231</f>
        <v>79454000000</v>
      </c>
      <c r="F834" s="99">
        <f ca="1">E834/$T$230</f>
        <v>243835.08451253016</v>
      </c>
      <c r="G834" s="99">
        <f ca="1">HLOOKUP($O834,INDIRECT(R834),G$229,FALSE)</f>
        <v>1270875000</v>
      </c>
      <c r="H834" s="99">
        <f ca="1">G834/$T$230</f>
        <v>3900.1675564460161</v>
      </c>
      <c r="I834" s="95" t="str">
        <f t="shared" si="23"/>
        <v/>
      </c>
      <c r="J834" s="100">
        <f ca="1">IF(AND(I834="",NOT(K834="")),D834,"")</f>
        <v>192465.04046622358</v>
      </c>
      <c r="K834" s="97">
        <f t="shared" si="24"/>
        <v>40238</v>
      </c>
      <c r="N834" s="140">
        <f t="shared" si="31"/>
        <v>51915.630000000005</v>
      </c>
      <c r="O834" s="139" t="str">
        <f t="shared" si="25"/>
        <v>2010Mar</v>
      </c>
      <c r="P834" s="139">
        <f>MATCH(A834,Storage!A:A)-1</f>
        <v>203</v>
      </c>
      <c r="Q834" s="139">
        <f>MATCH(A834+1,Storage!A:A)-2</f>
        <v>207</v>
      </c>
      <c r="R834" s="139" t="str">
        <f t="shared" si="26"/>
        <v>Storage!P207:B203</v>
      </c>
      <c r="S834" s="7"/>
      <c r="T834" s="7"/>
      <c r="U834" s="7"/>
      <c r="V834" s="7"/>
      <c r="W834" s="7"/>
      <c r="X834" s="7"/>
      <c r="Y834" s="7"/>
      <c r="Z834" s="7"/>
      <c r="AA834" s="7"/>
      <c r="AB834" s="7"/>
    </row>
    <row r="835" spans="1:28" ht="15" x14ac:dyDescent="0.25">
      <c r="A835" s="17">
        <f t="shared" si="27"/>
        <v>2010</v>
      </c>
      <c r="B835" s="14" t="str">
        <f t="shared" si="30"/>
        <v>Apr</v>
      </c>
      <c r="C835" s="99">
        <f ca="1">HLOOKUP($O835,INDIRECT(R835),C$229,FALSE)*$T$231</f>
        <v>62864000000</v>
      </c>
      <c r="D835" s="99">
        <f ca="1">C835/$T$230</f>
        <v>192922.30413567214</v>
      </c>
      <c r="E835" s="99">
        <f ca="1">HLOOKUP($O835,INDIRECT(R835),E$229,FALSE)*$T$231</f>
        <v>79454000000</v>
      </c>
      <c r="F835" s="99">
        <f ca="1">E835/$T$230</f>
        <v>243835.08451253016</v>
      </c>
      <c r="G835" s="99">
        <f ca="1">HLOOKUP($O835,INDIRECT(R835),G$229,FALSE)</f>
        <v>1538735000</v>
      </c>
      <c r="H835" s="99">
        <f ca="1">G835/$T$230</f>
        <v>4722.1987409996736</v>
      </c>
      <c r="I835" s="95" t="str">
        <f t="shared" si="23"/>
        <v/>
      </c>
      <c r="J835" s="100">
        <f ca="1">IF(AND(I835="",NOT(K835="")),D835,"")</f>
        <v>192922.30413567214</v>
      </c>
      <c r="K835" s="97">
        <f t="shared" si="24"/>
        <v>40269</v>
      </c>
      <c r="N835" s="140">
        <f t="shared" si="31"/>
        <v>51915.630000000005</v>
      </c>
      <c r="O835" s="139" t="str">
        <f t="shared" si="25"/>
        <v>2010Apr</v>
      </c>
      <c r="P835" s="139">
        <f>MATCH(A835,Storage!A:A)-1</f>
        <v>203</v>
      </c>
      <c r="Q835" s="139">
        <f>MATCH(A835+1,Storage!A:A)-2</f>
        <v>207</v>
      </c>
      <c r="R835" s="139" t="str">
        <f t="shared" si="26"/>
        <v>Storage!P207:B203</v>
      </c>
      <c r="S835" s="7"/>
      <c r="T835" s="7"/>
      <c r="U835" s="7"/>
      <c r="V835" s="7"/>
      <c r="W835" s="7"/>
      <c r="X835" s="7"/>
      <c r="Y835" s="7"/>
      <c r="Z835" s="7"/>
      <c r="AA835" s="7"/>
      <c r="AB835" s="7"/>
    </row>
    <row r="836" spans="1:28" ht="15" x14ac:dyDescent="0.25">
      <c r="A836" s="17">
        <f t="shared" si="27"/>
        <v>2010</v>
      </c>
      <c r="B836" s="14" t="str">
        <f t="shared" si="30"/>
        <v>May</v>
      </c>
      <c r="C836" s="99">
        <f ca="1">HLOOKUP($O836,INDIRECT(R836),C$229,FALSE)*$T$231</f>
        <v>65830000000</v>
      </c>
      <c r="D836" s="99">
        <f ca="1">C836/$T$230</f>
        <v>202024.61315301759</v>
      </c>
      <c r="E836" s="99">
        <f ca="1">HLOOKUP($O836,INDIRECT(R836),E$229,FALSE)*$T$231</f>
        <v>79454000000</v>
      </c>
      <c r="F836" s="99">
        <f ca="1">E836/$T$230</f>
        <v>243835.08451253016</v>
      </c>
      <c r="G836" s="99">
        <f ca="1">HLOOKUP($O836,INDIRECT(R836),G$229,FALSE)</f>
        <v>2651757000</v>
      </c>
      <c r="H836" s="99">
        <f ca="1">G836/$T$230</f>
        <v>8137.93380071102</v>
      </c>
      <c r="I836" s="95" t="str">
        <f t="shared" si="23"/>
        <v/>
      </c>
      <c r="J836" s="100">
        <f ca="1">IF(AND(I836="",NOT(K836="")),D836,"")</f>
        <v>202024.61315301759</v>
      </c>
      <c r="K836" s="97">
        <f t="shared" si="24"/>
        <v>40299</v>
      </c>
      <c r="N836" s="140">
        <f t="shared" si="31"/>
        <v>51915.630000000005</v>
      </c>
      <c r="O836" s="139" t="str">
        <f t="shared" si="25"/>
        <v>2010May</v>
      </c>
      <c r="P836" s="139">
        <f>MATCH(A836,Storage!A:A)-1</f>
        <v>203</v>
      </c>
      <c r="Q836" s="139">
        <f>MATCH(A836+1,Storage!A:A)-2</f>
        <v>207</v>
      </c>
      <c r="R836" s="139" t="str">
        <f t="shared" si="26"/>
        <v>Storage!P207:B203</v>
      </c>
      <c r="S836" s="7"/>
      <c r="T836" s="7"/>
      <c r="U836" s="7"/>
      <c r="V836" s="7"/>
      <c r="W836" s="7"/>
      <c r="X836" s="7"/>
      <c r="Y836" s="7"/>
      <c r="Z836" s="7"/>
      <c r="AA836" s="7"/>
      <c r="AB836" s="7"/>
    </row>
    <row r="837" spans="1:28" ht="15" x14ac:dyDescent="0.25">
      <c r="A837" s="17">
        <f t="shared" si="27"/>
        <v>2010</v>
      </c>
      <c r="B837" s="14" t="str">
        <f t="shared" si="30"/>
        <v>Jun</v>
      </c>
      <c r="C837" s="99">
        <f ca="1">HLOOKUP($O837,INDIRECT(R837),C$229,FALSE)*$T$231</f>
        <v>72654000000</v>
      </c>
      <c r="D837" s="99">
        <f ca="1">C837/$T$230</f>
        <v>222966.67543702477</v>
      </c>
      <c r="E837" s="99">
        <f ca="1">HLOOKUP($O837,INDIRECT(R837),E$229,FALSE)*$T$231</f>
        <v>79454000000</v>
      </c>
      <c r="F837" s="99">
        <f ca="1">E837/$T$230</f>
        <v>243835.08451253016</v>
      </c>
      <c r="G837" s="99">
        <f ca="1">HLOOKUP($O837,INDIRECT(R837),G$229,FALSE)</f>
        <v>3821323000</v>
      </c>
      <c r="H837" s="99">
        <f ca="1">G837/$T$230</f>
        <v>11727.195819652568</v>
      </c>
      <c r="I837" s="95" t="str">
        <f t="shared" si="23"/>
        <v/>
      </c>
      <c r="J837" s="100">
        <f ca="1">IF(AND(I837="",NOT(K837="")),D837,"")</f>
        <v>222966.67543702477</v>
      </c>
      <c r="K837" s="97">
        <f t="shared" si="24"/>
        <v>40330</v>
      </c>
      <c r="N837" s="140">
        <f t="shared" si="31"/>
        <v>51915.630000000005</v>
      </c>
      <c r="O837" s="139" t="str">
        <f t="shared" si="25"/>
        <v>2010Jun</v>
      </c>
      <c r="P837" s="139">
        <f>MATCH(A837,Storage!A:A)-1</f>
        <v>203</v>
      </c>
      <c r="Q837" s="139">
        <f>MATCH(A837+1,Storage!A:A)-2</f>
        <v>207</v>
      </c>
      <c r="R837" s="139" t="str">
        <f t="shared" si="26"/>
        <v>Storage!P207:B203</v>
      </c>
      <c r="S837" s="7"/>
      <c r="T837" s="7"/>
      <c r="U837" s="7"/>
      <c r="V837" s="7"/>
      <c r="W837" s="7"/>
      <c r="X837" s="7"/>
      <c r="Y837" s="7"/>
      <c r="Z837" s="7"/>
      <c r="AA837" s="7"/>
      <c r="AB837" s="7"/>
    </row>
    <row r="838" spans="1:28" ht="15" x14ac:dyDescent="0.25">
      <c r="A838" s="17">
        <f t="shared" si="27"/>
        <v>2010</v>
      </c>
      <c r="B838" s="14" t="str">
        <f t="shared" si="30"/>
        <v>Jul</v>
      </c>
      <c r="C838" s="99">
        <f ca="1">HLOOKUP($O838,INDIRECT(R838),C$229,FALSE)*$T$231</f>
        <v>69561000000</v>
      </c>
      <c r="D838" s="99">
        <f ca="1">C838/$T$230</f>
        <v>213474.61819135738</v>
      </c>
      <c r="E838" s="99">
        <f ca="1">HLOOKUP($O838,INDIRECT(R838),E$229,FALSE)*$T$231</f>
        <v>79454000000</v>
      </c>
      <c r="F838" s="99">
        <f ca="1">E838/$T$230</f>
        <v>243835.08451253016</v>
      </c>
      <c r="G838" s="99">
        <f ca="1">HLOOKUP($O838,INDIRECT(R838),G$229,FALSE)</f>
        <v>3564108000</v>
      </c>
      <c r="H838" s="99">
        <f ca="1">G838/$T$230</f>
        <v>10937.832901953139</v>
      </c>
      <c r="I838" s="95" t="str">
        <f t="shared" si="23"/>
        <v/>
      </c>
      <c r="J838" s="100">
        <f ca="1">IF(AND(I838="",NOT(K838="")),D838,"")</f>
        <v>213474.61819135738</v>
      </c>
      <c r="K838" s="97">
        <f t="shared" si="24"/>
        <v>40360</v>
      </c>
      <c r="N838" s="140">
        <f t="shared" si="31"/>
        <v>51915.630000000005</v>
      </c>
      <c r="O838" s="139" t="str">
        <f t="shared" si="25"/>
        <v>2010Jul</v>
      </c>
      <c r="P838" s="139">
        <f>MATCH(A838,Storage!A:A)-1</f>
        <v>203</v>
      </c>
      <c r="Q838" s="139">
        <f>MATCH(A838+1,Storage!A:A)-2</f>
        <v>207</v>
      </c>
      <c r="R838" s="139" t="str">
        <f t="shared" si="26"/>
        <v>Storage!P207:B203</v>
      </c>
      <c r="S838" s="7"/>
      <c r="T838" s="7"/>
      <c r="U838" s="7"/>
      <c r="V838" s="7"/>
      <c r="W838" s="7"/>
      <c r="X838" s="7"/>
      <c r="Y838" s="7"/>
      <c r="Z838" s="7"/>
      <c r="AA838" s="7"/>
      <c r="AB838" s="7"/>
    </row>
    <row r="839" spans="1:28" ht="15" x14ac:dyDescent="0.25">
      <c r="A839" s="17">
        <f t="shared" si="27"/>
        <v>2010</v>
      </c>
      <c r="B839" s="14" t="str">
        <f t="shared" si="30"/>
        <v>Aug</v>
      </c>
      <c r="C839" s="99">
        <f ca="1">HLOOKUP($O839,INDIRECT(R839),C$229,FALSE)*$T$231</f>
        <v>68725000000</v>
      </c>
      <c r="D839" s="99">
        <f ca="1">C839/$T$230</f>
        <v>210909.03142854525</v>
      </c>
      <c r="E839" s="99">
        <f ca="1">HLOOKUP($O839,INDIRECT(R839),E$229,FALSE)*$T$231</f>
        <v>79454000000</v>
      </c>
      <c r="F839" s="99">
        <f ca="1">E839/$T$230</f>
        <v>243835.08451253016</v>
      </c>
      <c r="G839" s="99">
        <f ca="1">HLOOKUP($O839,INDIRECT(R839),G$229,FALSE)</f>
        <v>2957834000</v>
      </c>
      <c r="H839" s="99">
        <f ca="1">G839/$T$230</f>
        <v>9077.2485131527064</v>
      </c>
      <c r="I839" s="95" t="str">
        <f t="shared" si="23"/>
        <v/>
      </c>
      <c r="J839" s="100">
        <f ca="1">IF(AND(I839="",NOT(K839="")),D839,"")</f>
        <v>210909.03142854525</v>
      </c>
      <c r="K839" s="97">
        <f t="shared" si="24"/>
        <v>40391</v>
      </c>
      <c r="N839" s="140">
        <f t="shared" si="31"/>
        <v>51915.630000000005</v>
      </c>
      <c r="O839" s="139" t="str">
        <f t="shared" si="25"/>
        <v>2010Aug</v>
      </c>
      <c r="P839" s="139">
        <f>MATCH(A839,Storage!A:A)-1</f>
        <v>203</v>
      </c>
      <c r="Q839" s="139">
        <f>MATCH(A839+1,Storage!A:A)-2</f>
        <v>207</v>
      </c>
      <c r="R839" s="139" t="str">
        <f t="shared" si="26"/>
        <v>Storage!P207:B203</v>
      </c>
      <c r="S839" s="7"/>
      <c r="T839" s="7"/>
      <c r="U839" s="7"/>
      <c r="V839" s="7"/>
      <c r="W839" s="7"/>
      <c r="X839" s="7"/>
      <c r="Y839" s="7"/>
      <c r="Z839" s="7"/>
      <c r="AA839" s="7"/>
      <c r="AB839" s="7"/>
    </row>
    <row r="840" spans="1:28" ht="15" x14ac:dyDescent="0.25">
      <c r="A840" s="17">
        <f t="shared" si="27"/>
        <v>2010</v>
      </c>
      <c r="B840" s="14" t="str">
        <f t="shared" si="30"/>
        <v>Sep</v>
      </c>
      <c r="C840" s="99">
        <f ca="1">HLOOKUP($O840,INDIRECT(R840),C$229,FALSE)*$T$231</f>
        <v>64520000000</v>
      </c>
      <c r="D840" s="99">
        <f ca="1">C840/$T$230</f>
        <v>198004.37552229522</v>
      </c>
      <c r="E840" s="99">
        <f ca="1">HLOOKUP($O840,INDIRECT(R840),E$229,FALSE)*$T$231</f>
        <v>79454000000</v>
      </c>
      <c r="F840" s="99">
        <f ca="1">E840/$T$230</f>
        <v>243835.08451253016</v>
      </c>
      <c r="G840" s="99">
        <f ca="1">HLOOKUP($O840,INDIRECT(R840),G$229,FALSE)</f>
        <v>3501924000</v>
      </c>
      <c r="H840" s="99">
        <f ca="1">G840/$T$230</f>
        <v>10746.997438725019</v>
      </c>
      <c r="I840" s="95" t="str">
        <f t="shared" si="23"/>
        <v/>
      </c>
      <c r="J840" s="100">
        <f ca="1">IF(AND(I840="",NOT(K840="")),D840,"")</f>
        <v>198004.37552229522</v>
      </c>
      <c r="K840" s="97">
        <f t="shared" si="24"/>
        <v>40422</v>
      </c>
      <c r="N840" s="140">
        <f t="shared" si="31"/>
        <v>51915.630000000005</v>
      </c>
      <c r="O840" s="139" t="str">
        <f t="shared" si="25"/>
        <v>2010Sep</v>
      </c>
      <c r="P840" s="139">
        <f>MATCH(A840,Storage!A:A)-1</f>
        <v>203</v>
      </c>
      <c r="Q840" s="139">
        <f>MATCH(A840+1,Storage!A:A)-2</f>
        <v>207</v>
      </c>
      <c r="R840" s="139" t="str">
        <f t="shared" si="26"/>
        <v>Storage!P207:B203</v>
      </c>
      <c r="S840" s="7"/>
      <c r="T840" s="7"/>
      <c r="U840" s="7"/>
      <c r="V840" s="7"/>
      <c r="W840" s="7"/>
      <c r="X840" s="7"/>
      <c r="Y840" s="7"/>
      <c r="Z840" s="7"/>
      <c r="AA840" s="7"/>
      <c r="AB840" s="7"/>
    </row>
    <row r="841" spans="1:28" ht="15" x14ac:dyDescent="0.25">
      <c r="A841" s="17">
        <f t="shared" si="27"/>
        <v>2010</v>
      </c>
      <c r="B841" s="14" t="str">
        <f t="shared" si="30"/>
        <v>Oct</v>
      </c>
      <c r="C841" s="99">
        <f ca="1">HLOOKUP($O841,INDIRECT(R841),C$229,FALSE)*$T$231</f>
        <v>62334000000</v>
      </c>
      <c r="D841" s="99">
        <f ca="1">C841/$T$230</f>
        <v>191295.79578125777</v>
      </c>
      <c r="E841" s="99">
        <f ca="1">HLOOKUP($O841,INDIRECT(R841),E$229,FALSE)*$T$231</f>
        <v>79454000000</v>
      </c>
      <c r="F841" s="99">
        <f ca="1">E841/$T$230</f>
        <v>243835.08451253016</v>
      </c>
      <c r="G841" s="99">
        <f ca="1">HLOOKUP($O841,INDIRECT(R841),G$229,FALSE)</f>
        <v>2299955000</v>
      </c>
      <c r="H841" s="99">
        <f ca="1">G841/$T$230</f>
        <v>7058.2943816549987</v>
      </c>
      <c r="I841" s="95" t="str">
        <f t="shared" si="23"/>
        <v/>
      </c>
      <c r="J841" s="100">
        <f ca="1">IF(AND(I841="",NOT(K841="")),D841,"")</f>
        <v>191295.79578125777</v>
      </c>
      <c r="K841" s="97">
        <f t="shared" si="24"/>
        <v>40452</v>
      </c>
      <c r="N841" s="140">
        <f t="shared" si="31"/>
        <v>51915.630000000005</v>
      </c>
      <c r="O841" s="139" t="str">
        <f t="shared" si="25"/>
        <v>2010Oct</v>
      </c>
      <c r="P841" s="139">
        <f>MATCH(A841,Storage!A:A)-1</f>
        <v>203</v>
      </c>
      <c r="Q841" s="139">
        <f>MATCH(A841+1,Storage!A:A)-2</f>
        <v>207</v>
      </c>
      <c r="R841" s="139" t="str">
        <f t="shared" si="26"/>
        <v>Storage!P207:B203</v>
      </c>
      <c r="S841" s="7"/>
      <c r="T841" s="7"/>
      <c r="U841" s="7"/>
      <c r="V841" s="7"/>
      <c r="W841" s="7"/>
      <c r="X841" s="7"/>
      <c r="Y841" s="7"/>
      <c r="Z841" s="7"/>
      <c r="AA841" s="7"/>
      <c r="AB841" s="7"/>
    </row>
    <row r="842" spans="1:28" ht="15" x14ac:dyDescent="0.25">
      <c r="A842" s="17">
        <f t="shared" si="27"/>
        <v>2010</v>
      </c>
      <c r="B842" s="14" t="str">
        <f t="shared" si="30"/>
        <v>Nov</v>
      </c>
      <c r="C842" s="99">
        <f ca="1">HLOOKUP($O842,INDIRECT(R842),C$229,FALSE)*$T$231</f>
        <v>61122000000</v>
      </c>
      <c r="D842" s="99">
        <f ca="1">C842/$T$230</f>
        <v>187576.30875191768</v>
      </c>
      <c r="E842" s="99">
        <f ca="1">HLOOKUP($O842,INDIRECT(R842),E$229,FALSE)*$T$231</f>
        <v>79454000000</v>
      </c>
      <c r="F842" s="99">
        <f ca="1">E842/$T$230</f>
        <v>243835.08451253016</v>
      </c>
      <c r="G842" s="99">
        <f ca="1">HLOOKUP($O842,INDIRECT(R842),G$229,FALSE)</f>
        <v>1300697000</v>
      </c>
      <c r="H842" s="99">
        <f ca="1">G842/$T$230</f>
        <v>3991.6878057768572</v>
      </c>
      <c r="I842" s="95" t="str">
        <f t="shared" si="23"/>
        <v/>
      </c>
      <c r="J842" s="100">
        <f ca="1">IF(AND(I842="",NOT(K842="")),D842,"")</f>
        <v>187576.30875191768</v>
      </c>
      <c r="K842" s="97">
        <f t="shared" si="24"/>
        <v>40483</v>
      </c>
      <c r="N842" s="140">
        <f t="shared" si="31"/>
        <v>51915.630000000005</v>
      </c>
      <c r="O842" s="139" t="str">
        <f t="shared" si="25"/>
        <v>2010Nov</v>
      </c>
      <c r="P842" s="139">
        <f>MATCH(A842,Storage!A:A)-1</f>
        <v>203</v>
      </c>
      <c r="Q842" s="139">
        <f>MATCH(A842+1,Storage!A:A)-2</f>
        <v>207</v>
      </c>
      <c r="R842" s="139" t="str">
        <f t="shared" si="26"/>
        <v>Storage!P207:B203</v>
      </c>
      <c r="S842" s="7"/>
      <c r="T842" s="7"/>
      <c r="U842" s="7"/>
      <c r="V842" s="7"/>
      <c r="W842" s="7"/>
      <c r="X842" s="7"/>
      <c r="Y842" s="7"/>
      <c r="Z842" s="7"/>
      <c r="AA842" s="7"/>
      <c r="AB842" s="7"/>
    </row>
    <row r="843" spans="1:28" ht="15" x14ac:dyDescent="0.25">
      <c r="A843" s="17">
        <f t="shared" si="27"/>
        <v>2010</v>
      </c>
      <c r="B843" s="14" t="str">
        <f t="shared" si="30"/>
        <v>Dec</v>
      </c>
      <c r="C843" s="99">
        <f ca="1">HLOOKUP($O843,INDIRECT(R843),C$229,FALSE)*$T$231</f>
        <v>61280000000</v>
      </c>
      <c r="D843" s="99">
        <f ca="1">C843/$T$230</f>
        <v>188061.19237455443</v>
      </c>
      <c r="E843" s="99">
        <f ca="1">HLOOKUP($O843,INDIRECT(R843),E$229,FALSE)*$T$231</f>
        <v>79454000000</v>
      </c>
      <c r="F843" s="99">
        <f ca="1">E843/$T$230</f>
        <v>243835.08451253016</v>
      </c>
      <c r="G843" s="99">
        <f ca="1">HLOOKUP($O843,INDIRECT(R843),G$229,FALSE)</f>
        <v>1308839000</v>
      </c>
      <c r="H843" s="99">
        <f ca="1">G843/$T$230</f>
        <v>4016.6746567610876</v>
      </c>
      <c r="I843" s="95" t="str">
        <f t="shared" si="23"/>
        <v/>
      </c>
      <c r="J843" s="100">
        <f ca="1">IF(AND(I843="",NOT(K843="")),D843,"")</f>
        <v>188061.19237455443</v>
      </c>
      <c r="K843" s="97">
        <f t="shared" si="24"/>
        <v>40513</v>
      </c>
      <c r="N843" s="140">
        <f t="shared" si="31"/>
        <v>51915.630000000005</v>
      </c>
      <c r="O843" s="139" t="str">
        <f t="shared" si="25"/>
        <v>2010Dec</v>
      </c>
      <c r="P843" s="139">
        <f>MATCH(A843,Storage!A:A)-1</f>
        <v>203</v>
      </c>
      <c r="Q843" s="139">
        <f>MATCH(A843+1,Storage!A:A)-2</f>
        <v>207</v>
      </c>
      <c r="R843" s="139" t="str">
        <f t="shared" si="26"/>
        <v>Storage!P207:B203</v>
      </c>
      <c r="S843" s="7"/>
      <c r="T843" s="7"/>
      <c r="U843" s="7"/>
      <c r="V843" s="7"/>
      <c r="W843" s="7"/>
      <c r="X843" s="7"/>
      <c r="Y843" s="7"/>
      <c r="Z843" s="7"/>
      <c r="AA843" s="7"/>
      <c r="AB843" s="7"/>
    </row>
    <row r="844" spans="1:28" ht="15" x14ac:dyDescent="0.25">
      <c r="A844" s="17">
        <f t="shared" si="27"/>
        <v>2010</v>
      </c>
      <c r="B844" s="14" t="str">
        <f t="shared" si="30"/>
        <v>(YE)&amp; Min Sto</v>
      </c>
      <c r="C844" s="99">
        <f ca="1">HLOOKUP($O844,INDIRECT(R844),C$229,FALSE)*$T$231</f>
        <v>60516000000</v>
      </c>
      <c r="D844" s="99">
        <f ca="1">C844/$T$230</f>
        <v>185716.56523724765</v>
      </c>
      <c r="E844" s="99">
        <f ca="1">HLOOKUP($O844,INDIRECT(R844),E$229,FALSE)*$T$231</f>
        <v>79454000000</v>
      </c>
      <c r="F844" s="99">
        <f ca="1">E844/$T$230</f>
        <v>243835.08451253016</v>
      </c>
      <c r="G844" s="99">
        <f ca="1">HLOOKUP($O844,INDIRECT(R844),G$229,FALSE)</f>
        <v>26655416000</v>
      </c>
      <c r="H844" s="99">
        <f ca="1">G844/$T$230</f>
        <v>81802.371347907567</v>
      </c>
      <c r="I844" s="100">
        <f ca="1">IF(B843="Dec",H844,"")</f>
        <v>81802.371347907567</v>
      </c>
      <c r="J844" s="95" t="str">
        <f ca="1">IF(AND(I844="",NOT(K844="")),D844,"")</f>
        <v/>
      </c>
      <c r="K844" s="97">
        <f ca="1">IFERROR(IF(I844="", DATEVALUE(CONCATENATE(B844,"-",A844)),K843),"")</f>
        <v>40513</v>
      </c>
      <c r="N844" s="140">
        <f ca="1">IF(K844="","",$G$181)</f>
        <v>51915.630000000005</v>
      </c>
      <c r="O844" s="139" t="str">
        <f t="shared" si="25"/>
        <v>2010(YE)&amp; Min Sto</v>
      </c>
      <c r="P844" s="139">
        <f>MATCH(A844,Storage!A:A)-1</f>
        <v>203</v>
      </c>
      <c r="Q844" s="139">
        <f>MATCH(A844+1,Storage!A:A)-2</f>
        <v>207</v>
      </c>
      <c r="R844" s="139" t="str">
        <f t="shared" si="26"/>
        <v>Storage!P207:B203</v>
      </c>
      <c r="S844" s="7"/>
      <c r="T844" s="7"/>
      <c r="U844" s="7"/>
      <c r="V844" s="7"/>
      <c r="W844" s="7"/>
      <c r="X844" s="7"/>
      <c r="Y844" s="7"/>
      <c r="Z844" s="7"/>
      <c r="AA844" s="7"/>
      <c r="AB844" s="7"/>
    </row>
    <row r="845" spans="1:28" ht="15" x14ac:dyDescent="0.25">
      <c r="A845" s="17">
        <f t="shared" si="27"/>
        <v>2010</v>
      </c>
      <c r="B845" s="14" t="str">
        <f t="shared" si="30"/>
        <v>Avg</v>
      </c>
      <c r="C845" s="99">
        <f ca="1">HLOOKUP($O845,INDIRECT(R845),C$229,FALSE)*$T$231</f>
        <v>64420000000</v>
      </c>
      <c r="D845" s="99">
        <f ca="1">C845/$T$230</f>
        <v>197697.4871535378</v>
      </c>
      <c r="E845" s="99">
        <f ca="1">HLOOKUP($O845,INDIRECT(R845),E$229,FALSE)*$T$231</f>
        <v>0</v>
      </c>
      <c r="F845" s="99">
        <f ca="1">E845/$T$230</f>
        <v>0</v>
      </c>
      <c r="G845" s="99">
        <f ca="1">HLOOKUP($O845,INDIRECT(R845),G$229,FALSE)</f>
        <v>0</v>
      </c>
      <c r="H845" s="99">
        <f ca="1">G845/$T$230</f>
        <v>0</v>
      </c>
      <c r="I845" s="95" t="str">
        <f t="shared" si="23"/>
        <v/>
      </c>
      <c r="J845" s="95" t="str">
        <f t="shared" si="29"/>
        <v/>
      </c>
      <c r="K845" s="97" t="str">
        <f t="shared" si="24"/>
        <v/>
      </c>
      <c r="N845" s="140" t="str">
        <f t="shared" si="31"/>
        <v/>
      </c>
      <c r="O845" s="139" t="str">
        <f t="shared" si="25"/>
        <v>2010Avg</v>
      </c>
      <c r="P845" s="139">
        <f>MATCH(A845,Storage!A:A)-1</f>
        <v>203</v>
      </c>
      <c r="Q845" s="139">
        <f>MATCH(A845+1,Storage!A:A)-2</f>
        <v>207</v>
      </c>
      <c r="R845" s="139" t="str">
        <f t="shared" si="26"/>
        <v>Storage!P207:B203</v>
      </c>
      <c r="S845" s="7"/>
      <c r="T845" s="7"/>
      <c r="U845" s="7"/>
      <c r="V845" s="7"/>
      <c r="W845" s="7"/>
      <c r="X845" s="7"/>
      <c r="Y845" s="7"/>
      <c r="Z845" s="7"/>
      <c r="AA845" s="7"/>
      <c r="AB845" s="7"/>
    </row>
    <row r="846" spans="1:28" ht="15" x14ac:dyDescent="0.25">
      <c r="A846" s="17">
        <f t="shared" si="27"/>
        <v>2010</v>
      </c>
      <c r="B846" s="14" t="str">
        <f t="shared" si="30"/>
        <v>Max</v>
      </c>
      <c r="C846" s="99">
        <f ca="1">HLOOKUP($O846,INDIRECT(R846),C$229,FALSE)*$T$231</f>
        <v>72654000000</v>
      </c>
      <c r="D846" s="99">
        <f ca="1">C846/$T$230</f>
        <v>222966.67543702477</v>
      </c>
      <c r="E846" s="99">
        <f ca="1">HLOOKUP($O846,INDIRECT(R846),E$229,FALSE)*$T$231</f>
        <v>0</v>
      </c>
      <c r="F846" s="99">
        <f ca="1">E846/$T$230</f>
        <v>0</v>
      </c>
      <c r="G846" s="99">
        <f ca="1">HLOOKUP($O846,INDIRECT(R846),G$229,FALSE)</f>
        <v>3821323000</v>
      </c>
      <c r="H846" s="99">
        <f ca="1">G846/$T$230</f>
        <v>11727.195819652568</v>
      </c>
      <c r="I846" s="95" t="str">
        <f t="shared" si="23"/>
        <v/>
      </c>
      <c r="J846" s="95" t="str">
        <f t="shared" si="29"/>
        <v/>
      </c>
      <c r="K846" s="97" t="str">
        <f t="shared" si="24"/>
        <v/>
      </c>
      <c r="N846" s="140" t="str">
        <f t="shared" si="31"/>
        <v/>
      </c>
      <c r="O846" s="139" t="str">
        <f t="shared" si="25"/>
        <v>2010Max</v>
      </c>
      <c r="P846" s="139">
        <f>MATCH(A846,Storage!A:A)-1</f>
        <v>203</v>
      </c>
      <c r="Q846" s="139">
        <f>MATCH(A846+1,Storage!A:A)-2</f>
        <v>207</v>
      </c>
      <c r="R846" s="139" t="str">
        <f t="shared" si="26"/>
        <v>Storage!P207:B203</v>
      </c>
      <c r="S846" s="7"/>
      <c r="T846" s="7"/>
      <c r="U846" s="7"/>
      <c r="V846" s="7"/>
      <c r="W846" s="7"/>
      <c r="X846" s="7"/>
      <c r="Y846" s="7"/>
      <c r="Z846" s="7"/>
      <c r="AA846" s="7"/>
      <c r="AB846" s="7"/>
    </row>
    <row r="847" spans="1:28" ht="15" x14ac:dyDescent="0.25">
      <c r="A847" s="17">
        <f t="shared" si="27"/>
        <v>2011</v>
      </c>
      <c r="B847" s="14" t="str">
        <f t="shared" si="30"/>
        <v>Jan</v>
      </c>
      <c r="C847" s="99">
        <f ca="1">HLOOKUP($O847,INDIRECT(R847),C$229,FALSE)*$T$231</f>
        <v>60614000000</v>
      </c>
      <c r="D847" s="99">
        <f ca="1">C847/$T$230</f>
        <v>186017.31583862993</v>
      </c>
      <c r="E847" s="99">
        <f ca="1">HLOOKUP($O847,INDIRECT(R847),E$229,FALSE)*$T$231</f>
        <v>79454000000</v>
      </c>
      <c r="F847" s="99">
        <f ca="1">E847/$T$230</f>
        <v>243835.08451253016</v>
      </c>
      <c r="G847" s="99">
        <f ca="1">HLOOKUP($O847,INDIRECT(R847),G$229,FALSE)</f>
        <v>1313348000</v>
      </c>
      <c r="H847" s="99">
        <f ca="1">G847/$T$230</f>
        <v>4030.51225330836</v>
      </c>
      <c r="I847" s="95" t="str">
        <f t="shared" si="23"/>
        <v/>
      </c>
      <c r="J847" s="100">
        <f ca="1">IF(AND(I847="",NOT(K847="")),D847,"")</f>
        <v>186017.31583862993</v>
      </c>
      <c r="K847" s="97">
        <f t="shared" si="24"/>
        <v>40544</v>
      </c>
      <c r="N847" s="140">
        <f t="shared" si="31"/>
        <v>51915.630000000005</v>
      </c>
      <c r="O847" s="139" t="str">
        <f t="shared" si="25"/>
        <v>2011Jan</v>
      </c>
      <c r="P847" s="139">
        <f>MATCH(A847,Storage!A:A)-1</f>
        <v>208</v>
      </c>
      <c r="Q847" s="139">
        <f>MATCH(A847+1,Storage!A:A)-2</f>
        <v>212</v>
      </c>
      <c r="R847" s="139" t="str">
        <f t="shared" si="26"/>
        <v>Storage!P212:B208</v>
      </c>
      <c r="S847" s="7"/>
      <c r="T847" s="7"/>
      <c r="U847" s="7"/>
      <c r="V847" s="7"/>
      <c r="W847" s="7"/>
      <c r="X847" s="7"/>
      <c r="Y847" s="7"/>
      <c r="Z847" s="7"/>
      <c r="AA847" s="7"/>
      <c r="AB847" s="7"/>
    </row>
    <row r="848" spans="1:28" ht="15" x14ac:dyDescent="0.25">
      <c r="A848" s="17">
        <f t="shared" si="27"/>
        <v>2011</v>
      </c>
      <c r="B848" s="14" t="str">
        <f t="shared" si="30"/>
        <v>Feb</v>
      </c>
      <c r="C848" s="99">
        <f ca="1">HLOOKUP($O848,INDIRECT(R848),C$229,FALSE)*$T$231</f>
        <v>60282000000</v>
      </c>
      <c r="D848" s="99">
        <f ca="1">C848/$T$230</f>
        <v>184998.44645435526</v>
      </c>
      <c r="E848" s="99">
        <f ca="1">HLOOKUP($O848,INDIRECT(R848),E$229,FALSE)*$T$231</f>
        <v>79454000000</v>
      </c>
      <c r="F848" s="99">
        <f ca="1">E848/$T$230</f>
        <v>243835.08451253016</v>
      </c>
      <c r="G848" s="99">
        <f ca="1">HLOOKUP($O848,INDIRECT(R848),G$229,FALSE)</f>
        <v>1236236000</v>
      </c>
      <c r="H848" s="99">
        <f ca="1">G848/$T$230</f>
        <v>3793.864494392129</v>
      </c>
      <c r="I848" s="95" t="str">
        <f t="shared" si="23"/>
        <v/>
      </c>
      <c r="J848" s="100">
        <f ca="1">IF(AND(I848="",NOT(K848="")),D848,"")</f>
        <v>184998.44645435526</v>
      </c>
      <c r="K848" s="97">
        <f t="shared" si="24"/>
        <v>40575</v>
      </c>
      <c r="N848" s="140">
        <f t="shared" si="31"/>
        <v>51915.630000000005</v>
      </c>
      <c r="O848" s="139" t="str">
        <f t="shared" si="25"/>
        <v>2011Feb</v>
      </c>
      <c r="P848" s="139">
        <f>MATCH(A848,Storage!A:A)-1</f>
        <v>208</v>
      </c>
      <c r="Q848" s="139">
        <f>MATCH(A848+1,Storage!A:A)-2</f>
        <v>212</v>
      </c>
      <c r="R848" s="139" t="str">
        <f t="shared" si="26"/>
        <v>Storage!P212:B208</v>
      </c>
      <c r="S848" s="7"/>
      <c r="T848" s="7"/>
      <c r="U848" s="7"/>
      <c r="V848" s="7"/>
      <c r="W848" s="7"/>
      <c r="X848" s="7"/>
      <c r="Y848" s="7"/>
      <c r="Z848" s="7"/>
      <c r="AA848" s="7"/>
      <c r="AB848" s="7"/>
    </row>
    <row r="849" spans="1:28" ht="15" x14ac:dyDescent="0.25">
      <c r="A849" s="17">
        <f t="shared" si="27"/>
        <v>2011</v>
      </c>
      <c r="B849" s="14" t="str">
        <f t="shared" si="30"/>
        <v>Mar</v>
      </c>
      <c r="C849" s="99">
        <f ca="1">HLOOKUP($O849,INDIRECT(R849),C$229,FALSE)*$T$231</f>
        <v>60783000000</v>
      </c>
      <c r="D849" s="99">
        <f ca="1">C849/$T$230</f>
        <v>186535.95718182999</v>
      </c>
      <c r="E849" s="99">
        <f ca="1">HLOOKUP($O849,INDIRECT(R849),E$229,FALSE)*$T$231</f>
        <v>79454000000</v>
      </c>
      <c r="F849" s="99">
        <f ca="1">E849/$T$230</f>
        <v>243835.08451253016</v>
      </c>
      <c r="G849" s="99">
        <f ca="1">HLOOKUP($O849,INDIRECT(R849),G$229,FALSE)</f>
        <v>1443228000</v>
      </c>
      <c r="H849" s="99">
        <f ca="1">G849/$T$230</f>
        <v>4429.0988666505127</v>
      </c>
      <c r="I849" s="95" t="str">
        <f t="shared" si="23"/>
        <v/>
      </c>
      <c r="J849" s="100">
        <f ca="1">IF(AND(I849="",NOT(K849="")),D849,"")</f>
        <v>186535.95718182999</v>
      </c>
      <c r="K849" s="97">
        <f t="shared" si="24"/>
        <v>40603</v>
      </c>
      <c r="N849" s="140">
        <f t="shared" si="31"/>
        <v>51915.630000000005</v>
      </c>
      <c r="O849" s="139" t="str">
        <f t="shared" si="25"/>
        <v>2011Mar</v>
      </c>
      <c r="P849" s="139">
        <f>MATCH(A849,Storage!A:A)-1</f>
        <v>208</v>
      </c>
      <c r="Q849" s="139">
        <f>MATCH(A849+1,Storage!A:A)-2</f>
        <v>212</v>
      </c>
      <c r="R849" s="139" t="str">
        <f t="shared" si="26"/>
        <v>Storage!P212:B208</v>
      </c>
      <c r="S849" s="7"/>
      <c r="T849" s="7"/>
      <c r="U849" s="7"/>
      <c r="V849" s="7"/>
      <c r="W849" s="7"/>
      <c r="X849" s="7"/>
      <c r="Y849" s="7"/>
      <c r="Z849" s="7"/>
      <c r="AA849" s="7"/>
      <c r="AB849" s="7"/>
    </row>
    <row r="850" spans="1:28" ht="15" x14ac:dyDescent="0.25">
      <c r="A850" s="17">
        <f t="shared" si="27"/>
        <v>2011</v>
      </c>
      <c r="B850" s="14" t="str">
        <f t="shared" si="30"/>
        <v>Apr</v>
      </c>
      <c r="C850" s="99">
        <f ca="1">HLOOKUP($O850,INDIRECT(R850),C$229,FALSE)*$T$231</f>
        <v>58986000000</v>
      </c>
      <c r="D850" s="99">
        <f ca="1">C850/$T$230</f>
        <v>181021.17319525892</v>
      </c>
      <c r="E850" s="99">
        <f ca="1">HLOOKUP($O850,INDIRECT(R850),E$229,FALSE)*$T$231</f>
        <v>79454000000</v>
      </c>
      <c r="F850" s="99">
        <f ca="1">E850/$T$230</f>
        <v>243835.08451253016</v>
      </c>
      <c r="G850" s="99">
        <f ca="1">HLOOKUP($O850,INDIRECT(R850),G$229,FALSE)</f>
        <v>1887019000</v>
      </c>
      <c r="H850" s="99">
        <f ca="1">G850/$T$230</f>
        <v>5791.0418272428087</v>
      </c>
      <c r="I850" s="95" t="str">
        <f t="shared" si="23"/>
        <v/>
      </c>
      <c r="J850" s="100">
        <f ca="1">IF(AND(I850="",NOT(K850="")),D850,"")</f>
        <v>181021.17319525892</v>
      </c>
      <c r="K850" s="97">
        <f t="shared" si="24"/>
        <v>40634</v>
      </c>
      <c r="N850" s="140">
        <f t="shared" si="31"/>
        <v>51915.630000000005</v>
      </c>
      <c r="O850" s="139" t="str">
        <f t="shared" si="25"/>
        <v>2011Apr</v>
      </c>
      <c r="P850" s="139">
        <f>MATCH(A850,Storage!A:A)-1</f>
        <v>208</v>
      </c>
      <c r="Q850" s="139">
        <f>MATCH(A850+1,Storage!A:A)-2</f>
        <v>212</v>
      </c>
      <c r="R850" s="139" t="str">
        <f t="shared" si="26"/>
        <v>Storage!P212:B208</v>
      </c>
      <c r="S850" s="7"/>
      <c r="T850" s="7"/>
      <c r="U850" s="7"/>
      <c r="V850" s="7"/>
      <c r="W850" s="7"/>
      <c r="X850" s="7"/>
      <c r="Y850" s="7"/>
      <c r="Z850" s="7"/>
      <c r="AA850" s="7"/>
      <c r="AB850" s="7"/>
    </row>
    <row r="851" spans="1:28" ht="15" x14ac:dyDescent="0.25">
      <c r="A851" s="17">
        <f t="shared" si="27"/>
        <v>2011</v>
      </c>
      <c r="B851" s="14" t="str">
        <f t="shared" si="30"/>
        <v>May</v>
      </c>
      <c r="C851" s="99">
        <f ca="1">HLOOKUP($O851,INDIRECT(R851),C$229,FALSE)*$T$231</f>
        <v>57615000000</v>
      </c>
      <c r="D851" s="99">
        <f ca="1">C851/$T$230</f>
        <v>176813.73365959452</v>
      </c>
      <c r="E851" s="99">
        <f ca="1">HLOOKUP($O851,INDIRECT(R851),E$229,FALSE)*$T$231</f>
        <v>79454000000</v>
      </c>
      <c r="F851" s="99">
        <f ca="1">E851/$T$230</f>
        <v>243835.08451253016</v>
      </c>
      <c r="G851" s="99">
        <f ca="1">HLOOKUP($O851,INDIRECT(R851),G$229,FALSE)</f>
        <v>2759129000</v>
      </c>
      <c r="H851" s="99">
        <f ca="1">G851/$T$230</f>
        <v>8467.4459800132499</v>
      </c>
      <c r="I851" s="95" t="str">
        <f t="shared" si="23"/>
        <v/>
      </c>
      <c r="J851" s="100">
        <f ca="1">IF(AND(I851="",NOT(K851="")),D851,"")</f>
        <v>176813.73365959452</v>
      </c>
      <c r="K851" s="97">
        <f t="shared" si="24"/>
        <v>40664</v>
      </c>
      <c r="N851" s="140">
        <f t="shared" si="31"/>
        <v>51915.630000000005</v>
      </c>
      <c r="O851" s="139" t="str">
        <f t="shared" si="25"/>
        <v>2011May</v>
      </c>
      <c r="P851" s="139">
        <f>MATCH(A851,Storage!A:A)-1</f>
        <v>208</v>
      </c>
      <c r="Q851" s="139">
        <f>MATCH(A851+1,Storage!A:A)-2</f>
        <v>212</v>
      </c>
      <c r="R851" s="139" t="str">
        <f t="shared" si="26"/>
        <v>Storage!P212:B208</v>
      </c>
      <c r="S851" s="7"/>
      <c r="T851" s="7"/>
      <c r="U851" s="7"/>
      <c r="V851" s="7"/>
      <c r="W851" s="7"/>
      <c r="X851" s="7"/>
      <c r="Y851" s="7"/>
      <c r="Z851" s="7"/>
      <c r="AA851" s="7"/>
      <c r="AB851" s="7"/>
    </row>
    <row r="852" spans="1:28" ht="15" x14ac:dyDescent="0.25">
      <c r="A852" s="17">
        <f t="shared" si="27"/>
        <v>2011</v>
      </c>
      <c r="B852" s="14" t="str">
        <f t="shared" si="30"/>
        <v>Jun</v>
      </c>
      <c r="C852" s="99">
        <f ca="1">HLOOKUP($O852,INDIRECT(R852),C$229,FALSE)*$T$231</f>
        <v>64344000000</v>
      </c>
      <c r="D852" s="99">
        <f ca="1">C852/$T$230</f>
        <v>197464.25199328215</v>
      </c>
      <c r="E852" s="99">
        <f ca="1">HLOOKUP($O852,INDIRECT(R852),E$229,FALSE)*$T$231</f>
        <v>79454000000</v>
      </c>
      <c r="F852" s="99">
        <f ca="1">E852/$T$230</f>
        <v>243835.08451253016</v>
      </c>
      <c r="G852" s="99">
        <f ca="1">HLOOKUP($O852,INDIRECT(R852),G$229,FALSE)</f>
        <v>3933826000</v>
      </c>
      <c r="H852" s="99">
        <f ca="1">G852/$T$230</f>
        <v>12072.454441155744</v>
      </c>
      <c r="I852" s="95" t="str">
        <f t="shared" si="23"/>
        <v/>
      </c>
      <c r="J852" s="100">
        <f ca="1">IF(AND(I852="",NOT(K852="")),D852,"")</f>
        <v>197464.25199328215</v>
      </c>
      <c r="K852" s="97">
        <f t="shared" si="24"/>
        <v>40695</v>
      </c>
      <c r="N852" s="140">
        <f t="shared" si="31"/>
        <v>51915.630000000005</v>
      </c>
      <c r="O852" s="139" t="str">
        <f t="shared" si="25"/>
        <v>2011Jun</v>
      </c>
      <c r="P852" s="139">
        <f>MATCH(A852,Storage!A:A)-1</f>
        <v>208</v>
      </c>
      <c r="Q852" s="139">
        <f>MATCH(A852+1,Storage!A:A)-2</f>
        <v>212</v>
      </c>
      <c r="R852" s="139" t="str">
        <f t="shared" si="26"/>
        <v>Storage!P212:B208</v>
      </c>
      <c r="S852" s="7"/>
      <c r="T852" s="7"/>
      <c r="U852" s="7"/>
      <c r="V852" s="7"/>
      <c r="W852" s="7"/>
      <c r="X852" s="7"/>
      <c r="Y852" s="7"/>
      <c r="Z852" s="7"/>
      <c r="AA852" s="7"/>
      <c r="AB852" s="7"/>
    </row>
    <row r="853" spans="1:28" ht="15" x14ac:dyDescent="0.25">
      <c r="A853" s="17">
        <f t="shared" si="27"/>
        <v>2011</v>
      </c>
      <c r="B853" s="14" t="str">
        <f t="shared" si="30"/>
        <v>Jul</v>
      </c>
      <c r="C853" s="99">
        <f ca="1">HLOOKUP($O853,INDIRECT(R853),C$229,FALSE)*$T$231</f>
        <v>65518000000</v>
      </c>
      <c r="D853" s="99">
        <f ca="1">C853/$T$230</f>
        <v>201067.12144249439</v>
      </c>
      <c r="E853" s="99">
        <f ca="1">HLOOKUP($O853,INDIRECT(R853),E$229,FALSE)*$T$231</f>
        <v>79454000000</v>
      </c>
      <c r="F853" s="99">
        <f ca="1">E853/$T$230</f>
        <v>243835.08451253016</v>
      </c>
      <c r="G853" s="99">
        <f ca="1">HLOOKUP($O853,INDIRECT(R853),G$229,FALSE)</f>
        <v>3428908000</v>
      </c>
      <c r="H853" s="99">
        <f ca="1">G853/$T$230</f>
        <v>10522.919827393092</v>
      </c>
      <c r="I853" s="95" t="str">
        <f t="shared" si="23"/>
        <v/>
      </c>
      <c r="J853" s="100">
        <f ca="1">IF(AND(I853="",NOT(K853="")),D853,"")</f>
        <v>201067.12144249439</v>
      </c>
      <c r="K853" s="97">
        <f t="shared" si="24"/>
        <v>40725</v>
      </c>
      <c r="N853" s="140">
        <f t="shared" si="31"/>
        <v>51915.630000000005</v>
      </c>
      <c r="O853" s="139" t="str">
        <f t="shared" si="25"/>
        <v>2011Jul</v>
      </c>
      <c r="P853" s="139">
        <f>MATCH(A853,Storage!A:A)-1</f>
        <v>208</v>
      </c>
      <c r="Q853" s="139">
        <f>MATCH(A853+1,Storage!A:A)-2</f>
        <v>212</v>
      </c>
      <c r="R853" s="139" t="str">
        <f t="shared" si="26"/>
        <v>Storage!P212:B208</v>
      </c>
      <c r="S853" s="7"/>
      <c r="T853" s="7"/>
      <c r="U853" s="7"/>
      <c r="V853" s="7"/>
      <c r="W853" s="7"/>
      <c r="X853" s="7"/>
      <c r="Y853" s="7"/>
      <c r="Z853" s="7"/>
      <c r="AA853" s="7"/>
      <c r="AB853" s="7"/>
    </row>
    <row r="854" spans="1:28" ht="15" x14ac:dyDescent="0.25">
      <c r="A854" s="17">
        <f t="shared" si="27"/>
        <v>2011</v>
      </c>
      <c r="B854" s="14" t="str">
        <f t="shared" si="30"/>
        <v>Aug</v>
      </c>
      <c r="C854" s="99">
        <f ca="1">HLOOKUP($O854,INDIRECT(R854),C$229,FALSE)*$T$231</f>
        <v>62633000000</v>
      </c>
      <c r="D854" s="99">
        <f ca="1">C854/$T$230</f>
        <v>192213.39200384248</v>
      </c>
      <c r="E854" s="99">
        <f ca="1">HLOOKUP($O854,INDIRECT(R854),E$229,FALSE)*$T$231</f>
        <v>79454000000</v>
      </c>
      <c r="F854" s="99">
        <f ca="1">E854/$T$230</f>
        <v>243835.08451253016</v>
      </c>
      <c r="G854" s="99">
        <f ca="1">HLOOKUP($O854,INDIRECT(R854),G$229,FALSE)</f>
        <v>3263108000</v>
      </c>
      <c r="H854" s="99">
        <f ca="1">G854/$T$230</f>
        <v>10014.098911993269</v>
      </c>
      <c r="I854" s="95" t="str">
        <f t="shared" si="23"/>
        <v/>
      </c>
      <c r="J854" s="100">
        <f ca="1">IF(AND(I854="",NOT(K854="")),D854,"")</f>
        <v>192213.39200384248</v>
      </c>
      <c r="K854" s="97">
        <f t="shared" si="24"/>
        <v>40756</v>
      </c>
      <c r="N854" s="140">
        <f t="shared" si="31"/>
        <v>51915.630000000005</v>
      </c>
      <c r="O854" s="139" t="str">
        <f t="shared" si="25"/>
        <v>2011Aug</v>
      </c>
      <c r="P854" s="139">
        <f>MATCH(A854,Storage!A:A)-1</f>
        <v>208</v>
      </c>
      <c r="Q854" s="139">
        <f>MATCH(A854+1,Storage!A:A)-2</f>
        <v>212</v>
      </c>
      <c r="R854" s="139" t="str">
        <f t="shared" si="26"/>
        <v>Storage!P212:B208</v>
      </c>
      <c r="S854" s="7"/>
      <c r="T854" s="7"/>
      <c r="U854" s="7"/>
      <c r="V854" s="7"/>
      <c r="W854" s="7"/>
      <c r="X854" s="7"/>
      <c r="Y854" s="7"/>
      <c r="Z854" s="7"/>
      <c r="AA854" s="7"/>
      <c r="AB854" s="7"/>
    </row>
    <row r="855" spans="1:28" ht="15" x14ac:dyDescent="0.25">
      <c r="A855" s="17">
        <f t="shared" si="27"/>
        <v>2011</v>
      </c>
      <c r="B855" s="14" t="str">
        <f t="shared" si="30"/>
        <v>Sep</v>
      </c>
      <c r="C855" s="99">
        <f ca="1">HLOOKUP($O855,INDIRECT(R855),C$229,FALSE)*$T$231</f>
        <v>60065000000</v>
      </c>
      <c r="D855" s="99">
        <f ca="1">C855/$T$230</f>
        <v>184332.49869415161</v>
      </c>
      <c r="E855" s="99">
        <f ca="1">HLOOKUP($O855,INDIRECT(R855),E$229,FALSE)*$T$231</f>
        <v>79454000000</v>
      </c>
      <c r="F855" s="99">
        <f ca="1">E855/$T$230</f>
        <v>243835.08451253016</v>
      </c>
      <c r="G855" s="99">
        <f ca="1">HLOOKUP($O855,INDIRECT(R855),G$229,FALSE)</f>
        <v>2707800000</v>
      </c>
      <c r="H855" s="99">
        <f ca="1">G855/$T$230</f>
        <v>8309.9232492137471</v>
      </c>
      <c r="I855" s="95" t="str">
        <f t="shared" si="23"/>
        <v/>
      </c>
      <c r="J855" s="100">
        <f ca="1">IF(AND(I855="",NOT(K855="")),D855,"")</f>
        <v>184332.49869415161</v>
      </c>
      <c r="K855" s="97">
        <f t="shared" si="24"/>
        <v>40787</v>
      </c>
      <c r="N855" s="140">
        <f t="shared" si="31"/>
        <v>51915.630000000005</v>
      </c>
      <c r="O855" s="139" t="str">
        <f t="shared" si="25"/>
        <v>2011Sep</v>
      </c>
      <c r="P855" s="139">
        <f>MATCH(A855,Storage!A:A)-1</f>
        <v>208</v>
      </c>
      <c r="Q855" s="139">
        <f>MATCH(A855+1,Storage!A:A)-2</f>
        <v>212</v>
      </c>
      <c r="R855" s="139" t="str">
        <f t="shared" si="26"/>
        <v>Storage!P212:B208</v>
      </c>
      <c r="S855" s="7"/>
      <c r="T855" s="7"/>
      <c r="U855" s="7"/>
      <c r="V855" s="7"/>
      <c r="W855" s="7"/>
      <c r="X855" s="7"/>
      <c r="Y855" s="7"/>
      <c r="Z855" s="7"/>
      <c r="AA855" s="7"/>
      <c r="AB855" s="7"/>
    </row>
    <row r="856" spans="1:28" ht="15" x14ac:dyDescent="0.25">
      <c r="A856" s="17">
        <f t="shared" si="27"/>
        <v>2011</v>
      </c>
      <c r="B856" s="14" t="str">
        <f t="shared" si="30"/>
        <v>Oct</v>
      </c>
      <c r="C856" s="99">
        <f ca="1">HLOOKUP($O856,INDIRECT(R856),C$229,FALSE)*$T$231</f>
        <v>58218000000</v>
      </c>
      <c r="D856" s="99">
        <f ca="1">C856/$T$230</f>
        <v>178664.27052320185</v>
      </c>
      <c r="E856" s="99">
        <f ca="1">HLOOKUP($O856,INDIRECT(R856),E$229,FALSE)*$T$231</f>
        <v>79454000000</v>
      </c>
      <c r="F856" s="99">
        <f ca="1">E856/$T$230</f>
        <v>243835.08451253016</v>
      </c>
      <c r="G856" s="99">
        <f ca="1">HLOOKUP($O856,INDIRECT(R856),G$229,FALSE)</f>
        <v>1998027000</v>
      </c>
      <c r="H856" s="99">
        <f ca="1">G856/$T$230</f>
        <v>6131.7124676330586</v>
      </c>
      <c r="I856" s="95" t="str">
        <f t="shared" si="23"/>
        <v/>
      </c>
      <c r="J856" s="100">
        <f ca="1">IF(AND(I856="",NOT(K856="")),D856,"")</f>
        <v>178664.27052320185</v>
      </c>
      <c r="K856" s="97">
        <f t="shared" si="24"/>
        <v>40817</v>
      </c>
      <c r="N856" s="140">
        <f t="shared" si="31"/>
        <v>51915.630000000005</v>
      </c>
      <c r="O856" s="139" t="str">
        <f t="shared" si="25"/>
        <v>2011Oct</v>
      </c>
      <c r="P856" s="139">
        <f>MATCH(A856,Storage!A:A)-1</f>
        <v>208</v>
      </c>
      <c r="Q856" s="139">
        <f>MATCH(A856+1,Storage!A:A)-2</f>
        <v>212</v>
      </c>
      <c r="R856" s="139" t="str">
        <f t="shared" si="26"/>
        <v>Storage!P212:B208</v>
      </c>
      <c r="S856" s="7"/>
      <c r="T856" s="7"/>
      <c r="U856" s="7"/>
      <c r="V856" s="7"/>
      <c r="W856" s="7"/>
      <c r="X856" s="7"/>
      <c r="Y856" s="7"/>
      <c r="Z856" s="7"/>
      <c r="AA856" s="7"/>
      <c r="AB856" s="7"/>
    </row>
    <row r="857" spans="1:28" ht="15" x14ac:dyDescent="0.25">
      <c r="A857" s="17">
        <f t="shared" si="27"/>
        <v>2011</v>
      </c>
      <c r="B857" s="14" t="str">
        <f t="shared" si="30"/>
        <v>Nov</v>
      </c>
      <c r="C857" s="99">
        <f ca="1">HLOOKUP($O857,INDIRECT(R857),C$229,FALSE)*$T$231</f>
        <v>57165000000</v>
      </c>
      <c r="D857" s="99">
        <f ca="1">C857/$T$230</f>
        <v>175432.73600018609</v>
      </c>
      <c r="E857" s="99">
        <f ca="1">HLOOKUP($O857,INDIRECT(R857),E$229,FALSE)*$T$231</f>
        <v>79454000000</v>
      </c>
      <c r="F857" s="99">
        <f ca="1">E857/$T$230</f>
        <v>243835.08451253016</v>
      </c>
      <c r="G857" s="99">
        <f ca="1">HLOOKUP($O857,INDIRECT(R857),G$229,FALSE)</f>
        <v>1303923000</v>
      </c>
      <c r="H857" s="99">
        <f ca="1">G857/$T$230</f>
        <v>4001.588024552972</v>
      </c>
      <c r="I857" s="95" t="str">
        <f t="shared" si="23"/>
        <v/>
      </c>
      <c r="J857" s="100">
        <f ca="1">IF(AND(I857="",NOT(K857="")),D857,"")</f>
        <v>175432.73600018609</v>
      </c>
      <c r="K857" s="97">
        <f t="shared" si="24"/>
        <v>40848</v>
      </c>
      <c r="N857" s="140">
        <f t="shared" si="31"/>
        <v>51915.630000000005</v>
      </c>
      <c r="O857" s="139" t="str">
        <f t="shared" si="25"/>
        <v>2011Nov</v>
      </c>
      <c r="P857" s="139">
        <f>MATCH(A857,Storage!A:A)-1</f>
        <v>208</v>
      </c>
      <c r="Q857" s="139">
        <f>MATCH(A857+1,Storage!A:A)-2</f>
        <v>212</v>
      </c>
      <c r="R857" s="139" t="str">
        <f t="shared" si="26"/>
        <v>Storage!P212:B208</v>
      </c>
      <c r="S857" s="7"/>
      <c r="T857" s="7"/>
      <c r="U857" s="7"/>
      <c r="V857" s="7"/>
      <c r="W857" s="7"/>
      <c r="X857" s="7"/>
      <c r="Y857" s="7"/>
      <c r="Z857" s="7"/>
      <c r="AA857" s="7"/>
      <c r="AB857" s="7"/>
    </row>
    <row r="858" spans="1:28" ht="15" x14ac:dyDescent="0.25">
      <c r="A858" s="17">
        <f t="shared" si="27"/>
        <v>2011</v>
      </c>
      <c r="B858" s="14" t="str">
        <f t="shared" si="30"/>
        <v>Dec</v>
      </c>
      <c r="C858" s="99">
        <f ca="1">HLOOKUP($O858,INDIRECT(R858),C$229,FALSE)*$T$231</f>
        <v>56626000000</v>
      </c>
      <c r="D858" s="99">
        <f ca="1">C858/$T$230</f>
        <v>173778.60769258352</v>
      </c>
      <c r="E858" s="99">
        <f ca="1">HLOOKUP($O858,INDIRECT(R858),E$229,FALSE)*$T$231</f>
        <v>79454000000</v>
      </c>
      <c r="F858" s="99">
        <f ca="1">E858/$T$230</f>
        <v>243835.08451253016</v>
      </c>
      <c r="G858" s="99">
        <f ca="1">HLOOKUP($O858,INDIRECT(R858),G$229,FALSE)</f>
        <v>1364679000</v>
      </c>
      <c r="H858" s="99">
        <f ca="1">G858/$T$230</f>
        <v>4188.0411218752379</v>
      </c>
      <c r="I858" s="95" t="str">
        <f t="shared" si="23"/>
        <v/>
      </c>
      <c r="J858" s="100">
        <f ca="1">IF(AND(I858="",NOT(K858="")),D858,"")</f>
        <v>173778.60769258352</v>
      </c>
      <c r="K858" s="97">
        <f t="shared" si="24"/>
        <v>40878</v>
      </c>
      <c r="N858" s="140">
        <f t="shared" si="31"/>
        <v>51915.630000000005</v>
      </c>
      <c r="O858" s="139" t="str">
        <f t="shared" si="25"/>
        <v>2011Dec</v>
      </c>
      <c r="P858" s="139">
        <f>MATCH(A858,Storage!A:A)-1</f>
        <v>208</v>
      </c>
      <c r="Q858" s="139">
        <f>MATCH(A858+1,Storage!A:A)-2</f>
        <v>212</v>
      </c>
      <c r="R858" s="139" t="str">
        <f t="shared" si="26"/>
        <v>Storage!P212:B208</v>
      </c>
      <c r="S858" s="7"/>
      <c r="T858" s="7"/>
      <c r="U858" s="7"/>
      <c r="V858" s="7"/>
      <c r="W858" s="7"/>
      <c r="X858" s="7"/>
      <c r="Y858" s="7"/>
      <c r="Z858" s="7"/>
      <c r="AA858" s="7"/>
      <c r="AB858" s="7"/>
    </row>
    <row r="859" spans="1:28" ht="15" x14ac:dyDescent="0.25">
      <c r="A859" s="17">
        <f t="shared" si="27"/>
        <v>2011</v>
      </c>
      <c r="B859" s="14" t="str">
        <f t="shared" si="30"/>
        <v>(YE)&amp; Min Sto</v>
      </c>
      <c r="C859" s="99">
        <f ca="1">HLOOKUP($O859,INDIRECT(R859),C$229,FALSE)*$T$231</f>
        <v>56626000000</v>
      </c>
      <c r="D859" s="99">
        <f ca="1">C859/$T$230</f>
        <v>173778.60769258352</v>
      </c>
      <c r="E859" s="99">
        <f ca="1">HLOOKUP($O859,INDIRECT(R859),E$229,FALSE)*$T$231</f>
        <v>79454000000</v>
      </c>
      <c r="F859" s="99">
        <f ca="1">E859/$T$230</f>
        <v>243835.08451253016</v>
      </c>
      <c r="G859" s="99">
        <f ca="1">HLOOKUP($O859,INDIRECT(R859),G$229,FALSE)</f>
        <v>26639231000</v>
      </c>
      <c r="H859" s="99">
        <f ca="1">G859/$T$230</f>
        <v>81752.701465424179</v>
      </c>
      <c r="I859" s="100">
        <f ca="1">IF(B858="Dec",H859,"")</f>
        <v>81752.701465424179</v>
      </c>
      <c r="J859" s="95" t="str">
        <f ca="1">IF(AND(I859="",NOT(K859="")),D859,"")</f>
        <v/>
      </c>
      <c r="K859" s="97">
        <f ca="1">IFERROR(IF(I859="", DATEVALUE(CONCATENATE(B859,"-",A859)),K858),"")</f>
        <v>40878</v>
      </c>
      <c r="N859" s="140">
        <f ca="1">IF(K859="","",$G$181)</f>
        <v>51915.630000000005</v>
      </c>
      <c r="O859" s="139" t="str">
        <f t="shared" si="25"/>
        <v>2011(YE)&amp; Min Sto</v>
      </c>
      <c r="P859" s="139">
        <f>MATCH(A859,Storage!A:A)-1</f>
        <v>208</v>
      </c>
      <c r="Q859" s="139">
        <f>MATCH(A859+1,Storage!A:A)-2</f>
        <v>212</v>
      </c>
      <c r="R859" s="139" t="str">
        <f t="shared" si="26"/>
        <v>Storage!P212:B208</v>
      </c>
      <c r="S859" s="7"/>
      <c r="T859" s="7"/>
      <c r="U859" s="7"/>
      <c r="V859" s="7"/>
      <c r="W859" s="7"/>
      <c r="X859" s="7"/>
      <c r="Y859" s="7"/>
      <c r="Z859" s="7"/>
      <c r="AA859" s="7"/>
      <c r="AB859" s="7"/>
    </row>
    <row r="860" spans="1:28" ht="15" x14ac:dyDescent="0.25">
      <c r="A860" s="17">
        <f t="shared" si="27"/>
        <v>2011</v>
      </c>
      <c r="B860" s="14" t="str">
        <f t="shared" si="30"/>
        <v>Avg</v>
      </c>
      <c r="C860" s="99">
        <f ca="1">HLOOKUP($O860,INDIRECT(R860),C$229,FALSE)*$T$231</f>
        <v>60237000000</v>
      </c>
      <c r="D860" s="99">
        <f ca="1">C860/$T$230</f>
        <v>184860.3466884144</v>
      </c>
      <c r="E860" s="99">
        <f ca="1">HLOOKUP($O860,INDIRECT(R860),E$229,FALSE)*$T$231</f>
        <v>0</v>
      </c>
      <c r="F860" s="99">
        <f ca="1">E860/$T$230</f>
        <v>0</v>
      </c>
      <c r="G860" s="99">
        <f ca="1">HLOOKUP($O860,INDIRECT(R860),G$229,FALSE)</f>
        <v>0</v>
      </c>
      <c r="H860" s="99">
        <f ca="1">G860/$T$230</f>
        <v>0</v>
      </c>
      <c r="I860" s="95" t="str">
        <f t="shared" si="23"/>
        <v/>
      </c>
      <c r="J860" s="95" t="str">
        <f t="shared" si="29"/>
        <v/>
      </c>
      <c r="K860" s="97" t="str">
        <f t="shared" si="24"/>
        <v/>
      </c>
      <c r="N860" s="140" t="str">
        <f t="shared" si="31"/>
        <v/>
      </c>
      <c r="O860" s="139" t="str">
        <f t="shared" si="25"/>
        <v>2011Avg</v>
      </c>
      <c r="P860" s="139">
        <f>MATCH(A860,Storage!A:A)-1</f>
        <v>208</v>
      </c>
      <c r="Q860" s="139">
        <f>MATCH(A860+1,Storage!A:A)-2</f>
        <v>212</v>
      </c>
      <c r="R860" s="139" t="str">
        <f t="shared" si="26"/>
        <v>Storage!P212:B208</v>
      </c>
      <c r="S860" s="7"/>
      <c r="T860" s="7"/>
      <c r="U860" s="7"/>
      <c r="V860" s="7"/>
      <c r="W860" s="7"/>
      <c r="X860" s="7"/>
      <c r="Y860" s="7"/>
      <c r="Z860" s="7"/>
      <c r="AA860" s="7"/>
      <c r="AB860" s="7"/>
    </row>
    <row r="861" spans="1:28" ht="15" x14ac:dyDescent="0.25">
      <c r="A861" s="17">
        <f t="shared" si="27"/>
        <v>2011</v>
      </c>
      <c r="B861" s="14" t="str">
        <f t="shared" si="30"/>
        <v>Max</v>
      </c>
      <c r="C861" s="99">
        <f ca="1">HLOOKUP($O861,INDIRECT(R861),C$229,FALSE)*$T$231</f>
        <v>65518000000</v>
      </c>
      <c r="D861" s="99">
        <f ca="1">C861/$T$230</f>
        <v>201067.12144249439</v>
      </c>
      <c r="E861" s="99">
        <f ca="1">HLOOKUP($O861,INDIRECT(R861),E$229,FALSE)*$T$231</f>
        <v>0</v>
      </c>
      <c r="F861" s="99">
        <f ca="1">E861/$T$230</f>
        <v>0</v>
      </c>
      <c r="G861" s="99">
        <f ca="1">HLOOKUP($O861,INDIRECT(R861),G$229,FALSE)</f>
        <v>3933826000</v>
      </c>
      <c r="H861" s="99">
        <f ca="1">G861/$T$230</f>
        <v>12072.454441155744</v>
      </c>
      <c r="I861" s="95" t="str">
        <f t="shared" si="23"/>
        <v/>
      </c>
      <c r="J861" s="95" t="str">
        <f t="shared" si="29"/>
        <v/>
      </c>
      <c r="K861" s="97" t="str">
        <f t="shared" si="24"/>
        <v/>
      </c>
      <c r="N861" s="140" t="str">
        <f t="shared" si="31"/>
        <v/>
      </c>
      <c r="O861" s="139" t="str">
        <f t="shared" si="25"/>
        <v>2011Max</v>
      </c>
      <c r="P861" s="139">
        <f>MATCH(A861,Storage!A:A)-1</f>
        <v>208</v>
      </c>
      <c r="Q861" s="139">
        <f>MATCH(A861+1,Storage!A:A)-2</f>
        <v>212</v>
      </c>
      <c r="R861" s="139" t="str">
        <f t="shared" si="26"/>
        <v>Storage!P212:B208</v>
      </c>
      <c r="S861" s="7"/>
      <c r="T861" s="7"/>
      <c r="U861" s="7"/>
      <c r="V861" s="7"/>
      <c r="W861" s="7"/>
      <c r="X861" s="7"/>
      <c r="Y861" s="7"/>
      <c r="Z861" s="7"/>
      <c r="AA861" s="7"/>
      <c r="AB861" s="7"/>
    </row>
    <row r="862" spans="1:28" ht="15" x14ac:dyDescent="0.25">
      <c r="A862" s="17">
        <f t="shared" si="27"/>
        <v>2012</v>
      </c>
      <c r="B862" s="14" t="str">
        <f t="shared" si="30"/>
        <v>Jan</v>
      </c>
      <c r="C862" s="99">
        <f ca="1">HLOOKUP($O862,INDIRECT(R862),C$229,FALSE)*$T$231</f>
        <v>55775000000</v>
      </c>
      <c r="D862" s="99">
        <f ca="1">C862/$T$230</f>
        <v>171166.98767445778</v>
      </c>
      <c r="E862" s="99">
        <f ca="1">HLOOKUP($O862,INDIRECT(R862),E$229,FALSE)*$T$231</f>
        <v>79683000000</v>
      </c>
      <c r="F862" s="99">
        <f ca="1">E862/$T$230</f>
        <v>244537.85887698465</v>
      </c>
      <c r="G862" s="99">
        <f ca="1">HLOOKUP($O862,INDIRECT(R862),G$229,FALSE)</f>
        <v>1329294000</v>
      </c>
      <c r="H862" s="99">
        <f ca="1">G862/$T$230</f>
        <v>4079.4486725904203</v>
      </c>
      <c r="I862" s="95" t="str">
        <f t="shared" si="23"/>
        <v/>
      </c>
      <c r="J862" s="100">
        <f ca="1">IF(AND(I862="",NOT(K862="")),D862,"")</f>
        <v>171166.98767445778</v>
      </c>
      <c r="K862" s="97">
        <f t="shared" si="24"/>
        <v>40909</v>
      </c>
      <c r="N862" s="140">
        <f t="shared" si="31"/>
        <v>51915.630000000005</v>
      </c>
      <c r="O862" s="139" t="str">
        <f t="shared" si="25"/>
        <v>2012Jan</v>
      </c>
      <c r="P862" s="139">
        <f>MATCH(A862,Storage!A:A)-1</f>
        <v>213</v>
      </c>
      <c r="Q862" s="139">
        <f>MATCH(A862+1,Storage!A:A)-2</f>
        <v>217</v>
      </c>
      <c r="R862" s="139" t="str">
        <f t="shared" si="26"/>
        <v>Storage!P217:B213</v>
      </c>
      <c r="S862" s="7"/>
      <c r="T862" s="7"/>
      <c r="U862" s="7"/>
      <c r="V862" s="7"/>
      <c r="W862" s="7"/>
      <c r="X862" s="7"/>
      <c r="Y862" s="7"/>
      <c r="Z862" s="7"/>
      <c r="AA862" s="7"/>
      <c r="AB862" s="7"/>
    </row>
    <row r="863" spans="1:28" ht="15" x14ac:dyDescent="0.25">
      <c r="A863" s="17">
        <f t="shared" si="27"/>
        <v>2012</v>
      </c>
      <c r="B863" s="14" t="str">
        <f t="shared" si="30"/>
        <v>Feb</v>
      </c>
      <c r="C863" s="99">
        <f ca="1">HLOOKUP($O863,INDIRECT(R863),C$229,FALSE)*$T$231</f>
        <v>54273000000</v>
      </c>
      <c r="D863" s="99">
        <f ca="1">C863/$T$230</f>
        <v>166557.52437572114</v>
      </c>
      <c r="E863" s="99">
        <f ca="1">HLOOKUP($O863,INDIRECT(R863),E$229,FALSE)*$T$231</f>
        <v>79683000000</v>
      </c>
      <c r="F863" s="99">
        <f ca="1">E863/$T$230</f>
        <v>244537.85887698465</v>
      </c>
      <c r="G863" s="99">
        <f ca="1">HLOOKUP($O863,INDIRECT(R863),G$229,FALSE)</f>
        <v>1178258000</v>
      </c>
      <c r="H863" s="99">
        <f ca="1">G863/$T$230</f>
        <v>3615.9367559539451</v>
      </c>
      <c r="I863" s="95" t="str">
        <f t="shared" si="23"/>
        <v/>
      </c>
      <c r="J863" s="100">
        <f ca="1">IF(AND(I863="",NOT(K863="")),D863,"")</f>
        <v>166557.52437572114</v>
      </c>
      <c r="K863" s="97">
        <f t="shared" si="24"/>
        <v>40940</v>
      </c>
      <c r="N863" s="140">
        <f t="shared" si="31"/>
        <v>51915.630000000005</v>
      </c>
      <c r="O863" s="139" t="str">
        <f t="shared" si="25"/>
        <v>2012Feb</v>
      </c>
      <c r="P863" s="139">
        <f>MATCH(A863,Storage!A:A)-1</f>
        <v>213</v>
      </c>
      <c r="Q863" s="139">
        <f>MATCH(A863+1,Storage!A:A)-2</f>
        <v>217</v>
      </c>
      <c r="R863" s="139" t="str">
        <f t="shared" si="26"/>
        <v>Storage!P217:B213</v>
      </c>
      <c r="S863" s="7"/>
      <c r="T863" s="7"/>
      <c r="U863" s="7"/>
      <c r="V863" s="7"/>
      <c r="W863" s="7"/>
      <c r="X863" s="7"/>
      <c r="Y863" s="7"/>
      <c r="Z863" s="7"/>
      <c r="AA863" s="7"/>
      <c r="AB863" s="7"/>
    </row>
    <row r="864" spans="1:28" ht="15" x14ac:dyDescent="0.25">
      <c r="A864" s="17">
        <f t="shared" si="27"/>
        <v>2012</v>
      </c>
      <c r="B864" s="14" t="str">
        <f t="shared" si="30"/>
        <v>Mar</v>
      </c>
      <c r="C864" s="99">
        <f ca="1">HLOOKUP($O864,INDIRECT(R864),C$229,FALSE)*$T$231</f>
        <v>54926000000</v>
      </c>
      <c r="D864" s="99">
        <f ca="1">C864/$T$230</f>
        <v>168561.50542370719</v>
      </c>
      <c r="E864" s="99">
        <f ca="1">HLOOKUP($O864,INDIRECT(R864),E$229,FALSE)*$T$231</f>
        <v>79683000000</v>
      </c>
      <c r="F864" s="99">
        <f ca="1">E864/$T$230</f>
        <v>244537.85887698465</v>
      </c>
      <c r="G864" s="99">
        <f ca="1">HLOOKUP($O864,INDIRECT(R864),G$229,FALSE)</f>
        <v>1662837000</v>
      </c>
      <c r="H864" s="99">
        <f ca="1">G864/$T$230</f>
        <v>5103.0533443950226</v>
      </c>
      <c r="I864" s="95" t="str">
        <f t="shared" si="23"/>
        <v/>
      </c>
      <c r="J864" s="100">
        <f ca="1">IF(AND(I864="",NOT(K864="")),D864,"")</f>
        <v>168561.50542370719</v>
      </c>
      <c r="K864" s="97">
        <f t="shared" si="24"/>
        <v>40969</v>
      </c>
      <c r="N864" s="140">
        <f t="shared" si="31"/>
        <v>51915.630000000005</v>
      </c>
      <c r="O864" s="139" t="str">
        <f t="shared" si="25"/>
        <v>2012Mar</v>
      </c>
      <c r="P864" s="139">
        <f>MATCH(A864,Storage!A:A)-1</f>
        <v>213</v>
      </c>
      <c r="Q864" s="139">
        <f>MATCH(A864+1,Storage!A:A)-2</f>
        <v>217</v>
      </c>
      <c r="R864" s="139" t="str">
        <f t="shared" si="26"/>
        <v>Storage!P217:B213</v>
      </c>
      <c r="S864" s="7"/>
      <c r="T864" s="7"/>
      <c r="U864" s="7"/>
      <c r="V864" s="7"/>
      <c r="W864" s="7"/>
      <c r="X864" s="7"/>
      <c r="Y864" s="7"/>
      <c r="Z864" s="7"/>
      <c r="AA864" s="7"/>
      <c r="AB864" s="7"/>
    </row>
    <row r="865" spans="1:28" ht="15" x14ac:dyDescent="0.25">
      <c r="A865" s="17">
        <f t="shared" si="27"/>
        <v>2012</v>
      </c>
      <c r="B865" s="14" t="str">
        <f t="shared" si="30"/>
        <v>Apr</v>
      </c>
      <c r="C865" s="99">
        <f ca="1">HLOOKUP($O865,INDIRECT(R865),C$229,FALSE)*$T$231</f>
        <v>53369000000</v>
      </c>
      <c r="D865" s="99">
        <f ca="1">C865/$T$230</f>
        <v>163783.25352215397</v>
      </c>
      <c r="E865" s="99">
        <f ca="1">HLOOKUP($O865,INDIRECT(R865),E$229,FALSE)*$T$231</f>
        <v>79683000000</v>
      </c>
      <c r="F865" s="99">
        <f ca="1">E865/$T$230</f>
        <v>244537.85887698465</v>
      </c>
      <c r="G865" s="99">
        <f ca="1">HLOOKUP($O865,INDIRECT(R865),G$229,FALSE)</f>
        <v>2296963000</v>
      </c>
      <c r="H865" s="99">
        <f ca="1">G865/$T$230</f>
        <v>7049.1122816617763</v>
      </c>
      <c r="I865" s="95" t="str">
        <f t="shared" si="23"/>
        <v/>
      </c>
      <c r="J865" s="100">
        <f ca="1">IF(AND(I865="",NOT(K865="")),D865,"")</f>
        <v>163783.25352215397</v>
      </c>
      <c r="K865" s="97">
        <f t="shared" si="24"/>
        <v>41000</v>
      </c>
      <c r="N865" s="140">
        <f t="shared" si="31"/>
        <v>51915.630000000005</v>
      </c>
      <c r="O865" s="139" t="str">
        <f t="shared" si="25"/>
        <v>2012Apr</v>
      </c>
      <c r="P865" s="139">
        <f>MATCH(A865,Storage!A:A)-1</f>
        <v>213</v>
      </c>
      <c r="Q865" s="139">
        <f>MATCH(A865+1,Storage!A:A)-2</f>
        <v>217</v>
      </c>
      <c r="R865" s="139" t="str">
        <f t="shared" si="26"/>
        <v>Storage!P217:B213</v>
      </c>
      <c r="S865" s="7"/>
      <c r="T865" s="7"/>
      <c r="U865" s="7"/>
      <c r="V865" s="7"/>
      <c r="W865" s="7"/>
      <c r="X865" s="7"/>
      <c r="Y865" s="7"/>
      <c r="Z865" s="7"/>
      <c r="AA865" s="7"/>
      <c r="AB865" s="7"/>
    </row>
    <row r="866" spans="1:28" ht="15" x14ac:dyDescent="0.25">
      <c r="A866" s="17">
        <f t="shared" si="27"/>
        <v>2012</v>
      </c>
      <c r="B866" s="14" t="str">
        <f t="shared" si="30"/>
        <v>May</v>
      </c>
      <c r="C866" s="99">
        <f ca="1">HLOOKUP($O866,INDIRECT(R866),C$229,FALSE)*$T$231</f>
        <v>53287000000</v>
      </c>
      <c r="D866" s="99">
        <f ca="1">C866/$T$230</f>
        <v>163531.60505977288</v>
      </c>
      <c r="E866" s="99">
        <f ca="1">HLOOKUP($O866,INDIRECT(R866),E$229,FALSE)*$T$231</f>
        <v>79683000000</v>
      </c>
      <c r="F866" s="99">
        <f ca="1">E866/$T$230</f>
        <v>244537.85887698465</v>
      </c>
      <c r="G866" s="99">
        <f ca="1">HLOOKUP($O866,INDIRECT(R866),G$229,FALSE)</f>
        <v>3172362000</v>
      </c>
      <c r="H866" s="99">
        <f ca="1">G866/$T$230</f>
        <v>9735.6099928806507</v>
      </c>
      <c r="I866" s="95" t="str">
        <f t="shared" si="23"/>
        <v/>
      </c>
      <c r="J866" s="100">
        <f ca="1">IF(AND(I866="",NOT(K866="")),D866,"")</f>
        <v>163531.60505977288</v>
      </c>
      <c r="K866" s="97">
        <f t="shared" si="24"/>
        <v>41030</v>
      </c>
      <c r="N866" s="140">
        <f t="shared" si="31"/>
        <v>51915.630000000005</v>
      </c>
      <c r="O866" s="139" t="str">
        <f t="shared" si="25"/>
        <v>2012May</v>
      </c>
      <c r="P866" s="139">
        <f>MATCH(A866,Storage!A:A)-1</f>
        <v>213</v>
      </c>
      <c r="Q866" s="139">
        <f>MATCH(A866+1,Storage!A:A)-2</f>
        <v>217</v>
      </c>
      <c r="R866" s="139" t="str">
        <f t="shared" si="26"/>
        <v>Storage!P217:B213</v>
      </c>
      <c r="S866" s="7"/>
      <c r="T866" s="7"/>
      <c r="U866" s="7"/>
      <c r="V866" s="7"/>
      <c r="W866" s="7"/>
      <c r="X866" s="7"/>
      <c r="Y866" s="7"/>
      <c r="Z866" s="7"/>
      <c r="AA866" s="7"/>
      <c r="AB866" s="7"/>
    </row>
    <row r="867" spans="1:28" ht="15" x14ac:dyDescent="0.25">
      <c r="A867" s="17">
        <f t="shared" si="27"/>
        <v>2012</v>
      </c>
      <c r="B867" s="14" t="str">
        <f t="shared" si="30"/>
        <v>Jun</v>
      </c>
      <c r="C867" s="99">
        <f ca="1">HLOOKUP($O867,INDIRECT(R867),C$229,FALSE)*$T$231</f>
        <v>52767000000</v>
      </c>
      <c r="D867" s="99">
        <f ca="1">C867/$T$230</f>
        <v>161935.78554223423</v>
      </c>
      <c r="E867" s="99">
        <f ca="1">HLOOKUP($O867,INDIRECT(R867),E$229,FALSE)*$T$231</f>
        <v>79683000000</v>
      </c>
      <c r="F867" s="99">
        <f ca="1">E867/$T$230</f>
        <v>244537.85887698465</v>
      </c>
      <c r="G867" s="99">
        <f ca="1">HLOOKUP($O867,INDIRECT(R867),G$229,FALSE)</f>
        <v>3927843000</v>
      </c>
      <c r="H867" s="99">
        <f ca="1">G867/$T$230</f>
        <v>12054.093310052986</v>
      </c>
      <c r="I867" s="95" t="str">
        <f t="shared" si="23"/>
        <v/>
      </c>
      <c r="J867" s="100">
        <f ca="1">IF(AND(I867="",NOT(K867="")),D867,"")</f>
        <v>161935.78554223423</v>
      </c>
      <c r="K867" s="97">
        <f t="shared" si="24"/>
        <v>41061</v>
      </c>
      <c r="N867" s="140">
        <f t="shared" si="31"/>
        <v>51915.630000000005</v>
      </c>
      <c r="O867" s="139" t="str">
        <f t="shared" si="25"/>
        <v>2012Jun</v>
      </c>
      <c r="P867" s="139">
        <f>MATCH(A867,Storage!A:A)-1</f>
        <v>213</v>
      </c>
      <c r="Q867" s="139">
        <f>MATCH(A867+1,Storage!A:A)-2</f>
        <v>217</v>
      </c>
      <c r="R867" s="139" t="str">
        <f t="shared" si="26"/>
        <v>Storage!P217:B213</v>
      </c>
      <c r="S867" s="7"/>
      <c r="T867" s="7"/>
      <c r="U867" s="7"/>
      <c r="V867" s="7"/>
      <c r="W867" s="7"/>
      <c r="X867" s="7"/>
      <c r="Y867" s="7"/>
      <c r="Z867" s="7"/>
      <c r="AA867" s="7"/>
      <c r="AB867" s="7"/>
    </row>
    <row r="868" spans="1:28" ht="15" x14ac:dyDescent="0.25">
      <c r="A868" s="17">
        <f t="shared" si="27"/>
        <v>2012</v>
      </c>
      <c r="B868" s="14" t="str">
        <f t="shared" si="30"/>
        <v>Jul</v>
      </c>
      <c r="C868" s="99">
        <f ca="1">HLOOKUP($O868,INDIRECT(R868),C$229,FALSE)*$T$231</f>
        <v>51810000000</v>
      </c>
      <c r="D868" s="99">
        <f ca="1">C868/$T$230</f>
        <v>158998.8638532256</v>
      </c>
      <c r="E868" s="99">
        <f ca="1">HLOOKUP($O868,INDIRECT(R868),E$229,FALSE)*$T$231</f>
        <v>85385000000</v>
      </c>
      <c r="F868" s="99">
        <f ca="1">E868/$T$230</f>
        <v>262036.63366353346</v>
      </c>
      <c r="G868" s="99">
        <f ca="1">HLOOKUP($O868,INDIRECT(R868),G$229,FALSE)</f>
        <v>3878315000</v>
      </c>
      <c r="H868" s="99">
        <f ca="1">G868/$T$230</f>
        <v>11902.097638774805</v>
      </c>
      <c r="I868" s="95" t="str">
        <f t="shared" si="23"/>
        <v/>
      </c>
      <c r="J868" s="100">
        <f ca="1">IF(AND(I868="",NOT(K868="")),D868,"")</f>
        <v>158998.8638532256</v>
      </c>
      <c r="K868" s="97">
        <f t="shared" si="24"/>
        <v>41091</v>
      </c>
      <c r="N868" s="140">
        <f t="shared" si="31"/>
        <v>51915.630000000005</v>
      </c>
      <c r="O868" s="139" t="str">
        <f t="shared" si="25"/>
        <v>2012Jul</v>
      </c>
      <c r="P868" s="139">
        <f>MATCH(A868,Storage!A:A)-1</f>
        <v>213</v>
      </c>
      <c r="Q868" s="139">
        <f>MATCH(A868+1,Storage!A:A)-2</f>
        <v>217</v>
      </c>
      <c r="R868" s="139" t="str">
        <f t="shared" si="26"/>
        <v>Storage!P217:B213</v>
      </c>
      <c r="S868" s="7"/>
      <c r="T868" s="7"/>
      <c r="U868" s="7"/>
      <c r="V868" s="7"/>
      <c r="W868" s="7"/>
      <c r="X868" s="7"/>
      <c r="Y868" s="7"/>
      <c r="Z868" s="7"/>
      <c r="AA868" s="7"/>
      <c r="AB868" s="7"/>
    </row>
    <row r="869" spans="1:28" ht="15" x14ac:dyDescent="0.25">
      <c r="A869" s="17">
        <f t="shared" si="27"/>
        <v>2012</v>
      </c>
      <c r="B869" s="14" t="str">
        <f t="shared" si="30"/>
        <v>Aug</v>
      </c>
      <c r="C869" s="99">
        <f ca="1">HLOOKUP($O869,INDIRECT(R869),C$229,FALSE)*$T$231</f>
        <v>48167000000</v>
      </c>
      <c r="D869" s="99">
        <f ca="1">C869/$T$230</f>
        <v>147818.92057939235</v>
      </c>
      <c r="E869" s="99">
        <f ca="1">HLOOKUP($O869,INDIRECT(R869),E$229,FALSE)*$T$231</f>
        <v>85385000000</v>
      </c>
      <c r="F869" s="99">
        <f ca="1">E869/$T$230</f>
        <v>262036.63366353346</v>
      </c>
      <c r="G869" s="99">
        <f ca="1">HLOOKUP($O869,INDIRECT(R869),G$229,FALSE)</f>
        <v>3719948000</v>
      </c>
      <c r="H869" s="99">
        <f ca="1">G869/$T$230</f>
        <v>11416.087735824722</v>
      </c>
      <c r="I869" s="95" t="str">
        <f t="shared" si="23"/>
        <v/>
      </c>
      <c r="J869" s="100">
        <f ca="1">IF(AND(I869="",NOT(K869="")),D869,"")</f>
        <v>147818.92057939235</v>
      </c>
      <c r="K869" s="97">
        <f t="shared" si="24"/>
        <v>41122</v>
      </c>
      <c r="N869" s="140">
        <f t="shared" si="31"/>
        <v>51915.630000000005</v>
      </c>
      <c r="O869" s="139" t="str">
        <f t="shared" si="25"/>
        <v>2012Aug</v>
      </c>
      <c r="P869" s="139">
        <f>MATCH(A869,Storage!A:A)-1</f>
        <v>213</v>
      </c>
      <c r="Q869" s="139">
        <f>MATCH(A869+1,Storage!A:A)-2</f>
        <v>217</v>
      </c>
      <c r="R869" s="139" t="str">
        <f t="shared" si="26"/>
        <v>Storage!P217:B213</v>
      </c>
      <c r="S869" s="7"/>
      <c r="T869" s="7"/>
      <c r="U869" s="7"/>
      <c r="V869" s="7"/>
      <c r="W869" s="7"/>
      <c r="X869" s="7"/>
      <c r="Y869" s="7"/>
      <c r="Z869" s="7"/>
      <c r="AA869" s="7"/>
      <c r="AB869" s="7"/>
    </row>
    <row r="870" spans="1:28" ht="15" x14ac:dyDescent="0.25">
      <c r="A870" s="17">
        <f t="shared" si="27"/>
        <v>2012</v>
      </c>
      <c r="B870" s="14" t="str">
        <f t="shared" si="30"/>
        <v>Sep</v>
      </c>
      <c r="C870" s="99">
        <f ca="1">HLOOKUP($O870,INDIRECT(R870),C$229,FALSE)*$T$231</f>
        <v>45190000000</v>
      </c>
      <c r="D870" s="99">
        <f ca="1">C870/$T$230</f>
        <v>138682.85384148359</v>
      </c>
      <c r="E870" s="99">
        <f ca="1">HLOOKUP($O870,INDIRECT(R870),E$229,FALSE)*$T$231</f>
        <v>85385000000</v>
      </c>
      <c r="F870" s="99">
        <f ca="1">E870/$T$230</f>
        <v>262036.63366353346</v>
      </c>
      <c r="G870" s="99">
        <f ca="1">HLOOKUP($O870,INDIRECT(R870),G$229,FALSE)</f>
        <v>2941514000</v>
      </c>
      <c r="H870" s="99">
        <f ca="1">G870/$T$230</f>
        <v>9027.1643313714922</v>
      </c>
      <c r="I870" s="95" t="str">
        <f t="shared" si="23"/>
        <v/>
      </c>
      <c r="J870" s="100">
        <f ca="1">IF(AND(I870="",NOT(K870="")),D870,"")</f>
        <v>138682.85384148359</v>
      </c>
      <c r="K870" s="97">
        <f t="shared" si="24"/>
        <v>41153</v>
      </c>
      <c r="N870" s="140">
        <f t="shared" si="31"/>
        <v>51915.630000000005</v>
      </c>
      <c r="O870" s="139" t="str">
        <f t="shared" si="25"/>
        <v>2012Sep</v>
      </c>
      <c r="P870" s="139">
        <f>MATCH(A870,Storage!A:A)-1</f>
        <v>213</v>
      </c>
      <c r="Q870" s="139">
        <f>MATCH(A870+1,Storage!A:A)-2</f>
        <v>217</v>
      </c>
      <c r="R870" s="139" t="str">
        <f t="shared" si="26"/>
        <v>Storage!P217:B213</v>
      </c>
      <c r="S870" s="7"/>
      <c r="T870" s="7"/>
      <c r="U870" s="7"/>
      <c r="V870" s="7"/>
      <c r="W870" s="7"/>
      <c r="X870" s="7"/>
      <c r="Y870" s="7"/>
      <c r="Z870" s="7"/>
      <c r="AA870" s="7"/>
      <c r="AB870" s="7"/>
    </row>
    <row r="871" spans="1:28" ht="15" x14ac:dyDescent="0.25">
      <c r="A871" s="17">
        <f t="shared" si="27"/>
        <v>2012</v>
      </c>
      <c r="B871" s="14" t="str">
        <f t="shared" si="30"/>
        <v>Oct</v>
      </c>
      <c r="C871" s="99">
        <f ca="1">HLOOKUP($O871,INDIRECT(R871),C$229,FALSE)*$T$231</f>
        <v>42811000000</v>
      </c>
      <c r="D871" s="99">
        <f ca="1">C871/$T$230</f>
        <v>131381.97954874428</v>
      </c>
      <c r="E871" s="99">
        <f ca="1">HLOOKUP($O871,INDIRECT(R871),E$229,FALSE)*$T$231</f>
        <v>85385000000</v>
      </c>
      <c r="F871" s="99">
        <f ca="1">E871/$T$230</f>
        <v>262036.63366353346</v>
      </c>
      <c r="G871" s="99">
        <f ca="1">HLOOKUP($O871,INDIRECT(R871),G$229,FALSE)</f>
        <v>1832608000</v>
      </c>
      <c r="H871" s="99">
        <f ca="1">G871/$T$230</f>
        <v>5624.060796918202</v>
      </c>
      <c r="I871" s="95" t="str">
        <f t="shared" si="23"/>
        <v/>
      </c>
      <c r="J871" s="100">
        <f ca="1">IF(AND(I871="",NOT(K871="")),D871,"")</f>
        <v>131381.97954874428</v>
      </c>
      <c r="K871" s="97">
        <f t="shared" si="24"/>
        <v>41183</v>
      </c>
      <c r="N871" s="140">
        <f t="shared" si="31"/>
        <v>51915.630000000005</v>
      </c>
      <c r="O871" s="139" t="str">
        <f t="shared" si="25"/>
        <v>2012Oct</v>
      </c>
      <c r="P871" s="139">
        <f>MATCH(A871,Storage!A:A)-1</f>
        <v>213</v>
      </c>
      <c r="Q871" s="139">
        <f>MATCH(A871+1,Storage!A:A)-2</f>
        <v>217</v>
      </c>
      <c r="R871" s="139" t="str">
        <f t="shared" si="26"/>
        <v>Storage!P217:B213</v>
      </c>
      <c r="S871" s="7"/>
      <c r="T871" s="7"/>
      <c r="U871" s="7"/>
      <c r="V871" s="7"/>
      <c r="W871" s="7"/>
      <c r="X871" s="7"/>
      <c r="Y871" s="7"/>
      <c r="Z871" s="7"/>
      <c r="AA871" s="7"/>
      <c r="AB871" s="7"/>
    </row>
    <row r="872" spans="1:28" ht="15" x14ac:dyDescent="0.25">
      <c r="A872" s="17">
        <f t="shared" si="27"/>
        <v>2012</v>
      </c>
      <c r="B872" s="14" t="str">
        <f t="shared" si="30"/>
        <v>Nov</v>
      </c>
      <c r="C872" s="99">
        <f ca="1">HLOOKUP($O872,INDIRECT(R872),C$229,FALSE)*$T$231</f>
        <v>41781000000</v>
      </c>
      <c r="D872" s="99">
        <f ca="1">C872/$T$230</f>
        <v>128221.02935054273</v>
      </c>
      <c r="E872" s="99">
        <f ca="1">HLOOKUP($O872,INDIRECT(R872),E$229,FALSE)*$T$231</f>
        <v>85385000000</v>
      </c>
      <c r="F872" s="99">
        <f ca="1">E872/$T$230</f>
        <v>262036.63366353346</v>
      </c>
      <c r="G872" s="99">
        <f ca="1">HLOOKUP($O872,INDIRECT(R872),G$229,FALSE)</f>
        <v>1391380000</v>
      </c>
      <c r="H872" s="99">
        <f ca="1">G872/$T$230</f>
        <v>4269.9833852171596</v>
      </c>
      <c r="I872" s="95" t="str">
        <f t="shared" si="23"/>
        <v/>
      </c>
      <c r="J872" s="100">
        <f ca="1">IF(AND(I872="",NOT(K872="")),D872,"")</f>
        <v>128221.02935054273</v>
      </c>
      <c r="K872" s="97">
        <f t="shared" si="24"/>
        <v>41214</v>
      </c>
      <c r="N872" s="140">
        <f t="shared" si="31"/>
        <v>51915.630000000005</v>
      </c>
      <c r="O872" s="139" t="str">
        <f t="shared" si="25"/>
        <v>2012Nov</v>
      </c>
      <c r="P872" s="139">
        <f>MATCH(A872,Storage!A:A)-1</f>
        <v>213</v>
      </c>
      <c r="Q872" s="139">
        <f>MATCH(A872+1,Storage!A:A)-2</f>
        <v>217</v>
      </c>
      <c r="R872" s="139" t="str">
        <f t="shared" si="26"/>
        <v>Storage!P217:B213</v>
      </c>
      <c r="S872" s="7"/>
      <c r="T872" s="7"/>
      <c r="U872" s="7"/>
      <c r="V872" s="7"/>
      <c r="W872" s="7"/>
      <c r="X872" s="7"/>
      <c r="Y872" s="7"/>
      <c r="Z872" s="7"/>
      <c r="AA872" s="7"/>
      <c r="AB872" s="7"/>
    </row>
    <row r="873" spans="1:28" ht="15" x14ac:dyDescent="0.25">
      <c r="A873" s="17">
        <f t="shared" si="27"/>
        <v>2012</v>
      </c>
      <c r="B873" s="14" t="str">
        <f t="shared" si="30"/>
        <v>Dec</v>
      </c>
      <c r="C873" s="99">
        <f ca="1">HLOOKUP($O873,INDIRECT(R873),C$229,FALSE)*$T$231</f>
        <v>41188000000</v>
      </c>
      <c r="D873" s="99">
        <f ca="1">C873/$T$230</f>
        <v>126401.18132381115</v>
      </c>
      <c r="E873" s="99">
        <f ca="1">HLOOKUP($O873,INDIRECT(R873),E$229,FALSE)*$T$231</f>
        <v>85385000000</v>
      </c>
      <c r="F873" s="99">
        <f ca="1">E873/$T$230</f>
        <v>262036.63366353346</v>
      </c>
      <c r="G873" s="99">
        <f ca="1">HLOOKUP($O873,INDIRECT(R873),G$229,FALSE)</f>
        <v>1330649000</v>
      </c>
      <c r="H873" s="99">
        <f ca="1">G873/$T$230</f>
        <v>4083.6070099870835</v>
      </c>
      <c r="I873" s="95" t="str">
        <f t="shared" si="23"/>
        <v/>
      </c>
      <c r="J873" s="100">
        <f ca="1">IF(AND(I873="",NOT(K873="")),D873,"")</f>
        <v>126401.18132381115</v>
      </c>
      <c r="K873" s="97">
        <f t="shared" si="24"/>
        <v>41244</v>
      </c>
      <c r="N873" s="140">
        <f t="shared" ref="N873:N936" si="32">IF(K873="","",$G$181)</f>
        <v>51915.630000000005</v>
      </c>
      <c r="O873" s="139" t="str">
        <f t="shared" si="25"/>
        <v>2012Dec</v>
      </c>
      <c r="P873" s="139">
        <f>MATCH(A873,Storage!A:A)-1</f>
        <v>213</v>
      </c>
      <c r="Q873" s="139">
        <f>MATCH(A873+1,Storage!A:A)-2</f>
        <v>217</v>
      </c>
      <c r="R873" s="139" t="str">
        <f t="shared" si="26"/>
        <v>Storage!P217:B213</v>
      </c>
      <c r="S873" s="7"/>
      <c r="T873" s="7"/>
      <c r="U873" s="7"/>
      <c r="V873" s="7"/>
      <c r="W873" s="7"/>
      <c r="X873" s="7"/>
      <c r="Y873" s="7"/>
      <c r="Z873" s="7"/>
      <c r="AA873" s="7"/>
      <c r="AB873" s="7"/>
    </row>
    <row r="874" spans="1:28" ht="15" x14ac:dyDescent="0.25">
      <c r="A874" s="17">
        <f t="shared" si="27"/>
        <v>2012</v>
      </c>
      <c r="B874" s="14" t="str">
        <f t="shared" si="30"/>
        <v>(YE)&amp; Min Sto</v>
      </c>
      <c r="C874" s="99">
        <f ca="1">HLOOKUP($O874,INDIRECT(R874),C$229,FALSE)*$T$231</f>
        <v>41188000000</v>
      </c>
      <c r="D874" s="99">
        <f ca="1">C874/$T$230</f>
        <v>126401.18132381115</v>
      </c>
      <c r="E874" s="99">
        <f ca="1">HLOOKUP($O874,INDIRECT(R874),E$229,FALSE)*$T$231</f>
        <v>85385000000</v>
      </c>
      <c r="F874" s="99">
        <f ca="1">E874/$T$230</f>
        <v>262036.63366353346</v>
      </c>
      <c r="G874" s="99">
        <f ca="1">HLOOKUP($O874,INDIRECT(R874),G$229,FALSE)</f>
        <v>28661971000</v>
      </c>
      <c r="H874" s="99">
        <f ca="1">G874/$T$230</f>
        <v>87960.255255628261</v>
      </c>
      <c r="I874" s="100">
        <f ca="1">IF(B873="Dec",H874,"")</f>
        <v>87960.255255628261</v>
      </c>
      <c r="J874" s="95" t="str">
        <f ca="1">IF(AND(I874="",NOT(K874="")),D874,"")</f>
        <v/>
      </c>
      <c r="K874" s="97">
        <f ca="1">IFERROR(IF(I874="", DATEVALUE(CONCATENATE(B874,"-",A874)),K873),"")</f>
        <v>41244</v>
      </c>
      <c r="N874" s="140">
        <f ca="1">IF(K874="","",$G$181)</f>
        <v>51915.630000000005</v>
      </c>
      <c r="O874" s="139" t="str">
        <f t="shared" si="25"/>
        <v>2012(YE)&amp; Min Sto</v>
      </c>
      <c r="P874" s="139">
        <f>MATCH(A874,Storage!A:A)-1</f>
        <v>213</v>
      </c>
      <c r="Q874" s="139">
        <f>MATCH(A874+1,Storage!A:A)-2</f>
        <v>217</v>
      </c>
      <c r="R874" s="139" t="str">
        <f t="shared" si="26"/>
        <v>Storage!P217:B213</v>
      </c>
      <c r="S874" s="7"/>
      <c r="T874" s="7"/>
      <c r="U874" s="7"/>
      <c r="V874" s="7"/>
      <c r="W874" s="7"/>
      <c r="X874" s="7"/>
      <c r="Y874" s="7"/>
      <c r="Z874" s="7"/>
      <c r="AA874" s="7"/>
      <c r="AB874" s="7"/>
    </row>
    <row r="875" spans="1:28" ht="15" x14ac:dyDescent="0.25">
      <c r="A875" s="17">
        <f t="shared" si="27"/>
        <v>2012</v>
      </c>
      <c r="B875" s="14" t="str">
        <f t="shared" si="30"/>
        <v>Avg</v>
      </c>
      <c r="C875" s="99">
        <f ca="1">HLOOKUP($O875,INDIRECT(R875),C$229,FALSE)*$T$231</f>
        <v>49612000000</v>
      </c>
      <c r="D875" s="99">
        <f ca="1">C875/$T$230</f>
        <v>152253.45750793724</v>
      </c>
      <c r="E875" s="99">
        <f ca="1">HLOOKUP($O875,INDIRECT(R875),E$229,FALSE)*$T$231</f>
        <v>0</v>
      </c>
      <c r="F875" s="99">
        <f ca="1">E875/$T$230</f>
        <v>0</v>
      </c>
      <c r="G875" s="99">
        <f ca="1">HLOOKUP($O875,INDIRECT(R875),G$229,FALSE)</f>
        <v>0</v>
      </c>
      <c r="H875" s="99">
        <f ca="1">G875/$T$230</f>
        <v>0</v>
      </c>
      <c r="I875" s="95" t="str">
        <f t="shared" si="23"/>
        <v/>
      </c>
      <c r="J875" s="95" t="str">
        <f t="shared" si="29"/>
        <v/>
      </c>
      <c r="K875" s="97" t="str">
        <f t="shared" si="24"/>
        <v/>
      </c>
      <c r="N875" s="140" t="str">
        <f t="shared" si="32"/>
        <v/>
      </c>
      <c r="O875" s="139" t="str">
        <f t="shared" si="25"/>
        <v>2012Avg</v>
      </c>
      <c r="P875" s="139">
        <f>MATCH(A875,Storage!A:A)-1</f>
        <v>213</v>
      </c>
      <c r="Q875" s="139">
        <f>MATCH(A875+1,Storage!A:A)-2</f>
        <v>217</v>
      </c>
      <c r="R875" s="139" t="str">
        <f t="shared" si="26"/>
        <v>Storage!P217:B213</v>
      </c>
      <c r="S875" s="7"/>
      <c r="T875" s="7"/>
      <c r="U875" s="7"/>
      <c r="V875" s="7"/>
      <c r="W875" s="7"/>
      <c r="X875" s="7"/>
      <c r="Y875" s="7"/>
      <c r="Z875" s="7"/>
      <c r="AA875" s="7"/>
      <c r="AB875" s="7"/>
    </row>
    <row r="876" spans="1:28" ht="15" x14ac:dyDescent="0.25">
      <c r="A876" s="17">
        <f t="shared" si="27"/>
        <v>2012</v>
      </c>
      <c r="B876" s="14" t="str">
        <f t="shared" si="30"/>
        <v>Max</v>
      </c>
      <c r="C876" s="99">
        <f ca="1">HLOOKUP($O876,INDIRECT(R876),C$229,FALSE)*$T$231</f>
        <v>55775000000</v>
      </c>
      <c r="D876" s="99">
        <f ca="1">C876/$T$230</f>
        <v>171166.98767445778</v>
      </c>
      <c r="E876" s="99">
        <f ca="1">HLOOKUP($O876,INDIRECT(R876),E$229,FALSE)*$T$231</f>
        <v>0</v>
      </c>
      <c r="F876" s="99">
        <f ca="1">E876/$T$230</f>
        <v>0</v>
      </c>
      <c r="G876" s="99">
        <f ca="1">HLOOKUP($O876,INDIRECT(R876),G$229,FALSE)</f>
        <v>3927843000</v>
      </c>
      <c r="H876" s="99">
        <f ca="1">G876/$T$230</f>
        <v>12054.093310052986</v>
      </c>
      <c r="I876" s="95" t="str">
        <f t="shared" si="23"/>
        <v/>
      </c>
      <c r="J876" s="95" t="str">
        <f t="shared" si="29"/>
        <v/>
      </c>
      <c r="K876" s="97" t="str">
        <f t="shared" si="24"/>
        <v/>
      </c>
      <c r="N876" s="140" t="str">
        <f t="shared" si="32"/>
        <v/>
      </c>
      <c r="O876" s="139" t="str">
        <f t="shared" si="25"/>
        <v>2012Max</v>
      </c>
      <c r="P876" s="139">
        <f>MATCH(A876,Storage!A:A)-1</f>
        <v>213</v>
      </c>
      <c r="Q876" s="139">
        <f>MATCH(A876+1,Storage!A:A)-2</f>
        <v>217</v>
      </c>
      <c r="R876" s="139" t="str">
        <f t="shared" si="26"/>
        <v>Storage!P217:B213</v>
      </c>
      <c r="S876" s="7"/>
      <c r="T876" s="7"/>
      <c r="U876" s="7"/>
      <c r="V876" s="7"/>
      <c r="W876" s="7"/>
      <c r="X876" s="7"/>
      <c r="Y876" s="7"/>
      <c r="Z876" s="7"/>
      <c r="AA876" s="7"/>
      <c r="AB876" s="7"/>
    </row>
    <row r="877" spans="1:28" ht="15" x14ac:dyDescent="0.25">
      <c r="A877" s="17">
        <f t="shared" si="27"/>
        <v>2013</v>
      </c>
      <c r="B877" s="14" t="str">
        <f t="shared" si="30"/>
        <v>Jan</v>
      </c>
      <c r="C877" s="99">
        <f ca="1">HLOOKUP($O877,INDIRECT(R877),C$229,FALSE)*$T$231</f>
        <v>41077000000</v>
      </c>
      <c r="D877" s="99">
        <f ca="1">C877/$T$230</f>
        <v>126060.53523449041</v>
      </c>
      <c r="E877" s="99">
        <f ca="1">HLOOKUP($O877,INDIRECT(R877),E$229,FALSE)*$T$231</f>
        <v>85539000000</v>
      </c>
      <c r="F877" s="99">
        <f ca="1">E877/$T$230</f>
        <v>262509.2417514199</v>
      </c>
      <c r="G877" s="99">
        <f ca="1">HLOOKUP($O877,INDIRECT(R877),G$229,FALSE)</f>
        <v>1340510000</v>
      </c>
      <c r="H877" s="99">
        <f ca="1">G877/$T$230</f>
        <v>4113.8692720302543</v>
      </c>
      <c r="I877" s="95" t="str">
        <f t="shared" si="23"/>
        <v/>
      </c>
      <c r="J877" s="100">
        <f ca="1">IF(AND(I877="",NOT(K877="")),D877,"")</f>
        <v>126060.53523449041</v>
      </c>
      <c r="K877" s="97">
        <f t="shared" si="24"/>
        <v>41275</v>
      </c>
      <c r="N877" s="140">
        <f t="shared" si="32"/>
        <v>51915.630000000005</v>
      </c>
      <c r="O877" s="139" t="str">
        <f t="shared" si="25"/>
        <v>2013Jan</v>
      </c>
      <c r="P877" s="139">
        <f>MATCH(A877,Storage!A:A)-1</f>
        <v>218</v>
      </c>
      <c r="Q877" s="139">
        <f>MATCH(A877+1,Storage!A:A)-2</f>
        <v>222</v>
      </c>
      <c r="R877" s="139" t="str">
        <f t="shared" si="26"/>
        <v>Storage!P222:B218</v>
      </c>
      <c r="S877" s="7"/>
      <c r="T877" s="7"/>
      <c r="U877" s="7"/>
      <c r="V877" s="7"/>
      <c r="W877" s="7"/>
      <c r="X877" s="7"/>
      <c r="Y877" s="7"/>
      <c r="Z877" s="7"/>
      <c r="AA877" s="7"/>
      <c r="AB877" s="7"/>
    </row>
    <row r="878" spans="1:28" ht="15" x14ac:dyDescent="0.25">
      <c r="A878" s="17">
        <f t="shared" si="27"/>
        <v>2013</v>
      </c>
      <c r="B878" s="14" t="str">
        <f t="shared" si="30"/>
        <v>Feb</v>
      </c>
      <c r="C878" s="99">
        <f ca="1">HLOOKUP($O878,INDIRECT(R878),C$229,FALSE)*$T$231</f>
        <v>40980000000</v>
      </c>
      <c r="D878" s="99">
        <f ca="1">C878/$T$230</f>
        <v>125762.8535167957</v>
      </c>
      <c r="E878" s="99">
        <f ca="1">HLOOKUP($O878,INDIRECT(R878),E$229,FALSE)*$T$231</f>
        <v>85539000000</v>
      </c>
      <c r="F878" s="99">
        <f ca="1">E878/$T$230</f>
        <v>262509.2417514199</v>
      </c>
      <c r="G878" s="99">
        <f ca="1">HLOOKUP($O878,INDIRECT(R878),G$229,FALSE)</f>
        <v>1166863000</v>
      </c>
      <c r="H878" s="99">
        <f ca="1">G878/$T$230</f>
        <v>3580.9668263340354</v>
      </c>
      <c r="I878" s="95" t="str">
        <f t="shared" si="23"/>
        <v/>
      </c>
      <c r="J878" s="100">
        <f ca="1">IF(AND(I878="",NOT(K878="")),D878,"")</f>
        <v>125762.8535167957</v>
      </c>
      <c r="K878" s="97">
        <f t="shared" si="24"/>
        <v>41306</v>
      </c>
      <c r="N878" s="140">
        <f t="shared" si="32"/>
        <v>51915.630000000005</v>
      </c>
      <c r="O878" s="139" t="str">
        <f t="shared" si="25"/>
        <v>2013Feb</v>
      </c>
      <c r="P878" s="139">
        <f>MATCH(A878,Storage!A:A)-1</f>
        <v>218</v>
      </c>
      <c r="Q878" s="139">
        <f>MATCH(A878+1,Storage!A:A)-2</f>
        <v>222</v>
      </c>
      <c r="R878" s="139" t="str">
        <f t="shared" si="26"/>
        <v>Storage!P222:B218</v>
      </c>
      <c r="S878" s="7"/>
      <c r="T878" s="7"/>
      <c r="U878" s="7"/>
      <c r="V878" s="7"/>
      <c r="W878" s="7"/>
      <c r="X878" s="7"/>
      <c r="Y878" s="7"/>
      <c r="Z878" s="7"/>
      <c r="AA878" s="7"/>
      <c r="AB878" s="7"/>
    </row>
    <row r="879" spans="1:28" ht="15" x14ac:dyDescent="0.25">
      <c r="A879" s="17">
        <f t="shared" si="27"/>
        <v>2013</v>
      </c>
      <c r="B879" s="14" t="str">
        <f t="shared" si="30"/>
        <v>Mar</v>
      </c>
      <c r="C879" s="99">
        <f ca="1">HLOOKUP($O879,INDIRECT(R879),C$229,FALSE)*$T$231</f>
        <v>41460000000</v>
      </c>
      <c r="D879" s="99">
        <f ca="1">C879/$T$230</f>
        <v>127235.91768683137</v>
      </c>
      <c r="E879" s="99">
        <f ca="1">HLOOKUP($O879,INDIRECT(R879),E$229,FALSE)*$T$231</f>
        <v>85539000000</v>
      </c>
      <c r="F879" s="99">
        <f ca="1">E879/$T$230</f>
        <v>262509.2417514199</v>
      </c>
      <c r="G879" s="99">
        <f ca="1">HLOOKUP($O879,INDIRECT(R879),G$229,FALSE)</f>
        <v>1352031000</v>
      </c>
      <c r="H879" s="99">
        <f ca="1">G879/$T$230</f>
        <v>4149.225880994798</v>
      </c>
      <c r="I879" s="95" t="str">
        <f t="shared" si="23"/>
        <v/>
      </c>
      <c r="J879" s="100">
        <f ca="1">IF(AND(I879="",NOT(K879="")),D879,"")</f>
        <v>127235.91768683137</v>
      </c>
      <c r="K879" s="97">
        <f t="shared" si="24"/>
        <v>41334</v>
      </c>
      <c r="N879" s="140">
        <f t="shared" si="32"/>
        <v>51915.630000000005</v>
      </c>
      <c r="O879" s="139" t="str">
        <f t="shared" si="25"/>
        <v>2013Mar</v>
      </c>
      <c r="P879" s="139">
        <f>MATCH(A879,Storage!A:A)-1</f>
        <v>218</v>
      </c>
      <c r="Q879" s="139">
        <f>MATCH(A879+1,Storage!A:A)-2</f>
        <v>222</v>
      </c>
      <c r="R879" s="139" t="str">
        <f t="shared" si="26"/>
        <v>Storage!P222:B218</v>
      </c>
      <c r="S879" s="7"/>
      <c r="T879" s="7"/>
      <c r="U879" s="7"/>
      <c r="V879" s="7"/>
      <c r="W879" s="7"/>
      <c r="X879" s="7"/>
      <c r="Y879" s="7"/>
      <c r="Z879" s="7"/>
      <c r="AA879" s="7"/>
      <c r="AB879" s="7"/>
    </row>
    <row r="880" spans="1:28" ht="15" x14ac:dyDescent="0.25">
      <c r="A880" s="17">
        <f t="shared" si="27"/>
        <v>2013</v>
      </c>
      <c r="B880" s="14" t="str">
        <f t="shared" si="30"/>
        <v>Apr</v>
      </c>
      <c r="C880" s="99">
        <f ca="1">HLOOKUP($O880,INDIRECT(R880),C$229,FALSE)*$T$231</f>
        <v>40555000000</v>
      </c>
      <c r="D880" s="99">
        <f ca="1">C880/$T$230</f>
        <v>124458.5779495766</v>
      </c>
      <c r="E880" s="99">
        <f ca="1">HLOOKUP($O880,INDIRECT(R880),E$229,FALSE)*$T$231</f>
        <v>85539000000</v>
      </c>
      <c r="F880" s="99">
        <f ca="1">E880/$T$230</f>
        <v>262509.2417514199</v>
      </c>
      <c r="G880" s="99">
        <f ca="1">HLOOKUP($O880,INDIRECT(R880),G$229,FALSE)</f>
        <v>1466759000</v>
      </c>
      <c r="H880" s="99">
        <f ca="1">G880/$T$230</f>
        <v>4501.3127687028245</v>
      </c>
      <c r="I880" s="95" t="str">
        <f t="shared" si="23"/>
        <v/>
      </c>
      <c r="J880" s="100">
        <f ca="1">IF(AND(I880="",NOT(K880="")),D880,"")</f>
        <v>124458.5779495766</v>
      </c>
      <c r="K880" s="97">
        <f t="shared" si="24"/>
        <v>41365</v>
      </c>
      <c r="N880" s="140">
        <f t="shared" si="32"/>
        <v>51915.630000000005</v>
      </c>
      <c r="O880" s="139" t="str">
        <f t="shared" si="25"/>
        <v>2013Apr</v>
      </c>
      <c r="P880" s="139">
        <f>MATCH(A880,Storage!A:A)-1</f>
        <v>218</v>
      </c>
      <c r="Q880" s="139">
        <f>MATCH(A880+1,Storage!A:A)-2</f>
        <v>222</v>
      </c>
      <c r="R880" s="139" t="str">
        <f t="shared" si="26"/>
        <v>Storage!P222:B218</v>
      </c>
      <c r="S880" s="7"/>
      <c r="T880" s="7"/>
      <c r="U880" s="7"/>
      <c r="V880" s="7"/>
      <c r="W880" s="7"/>
      <c r="X880" s="7"/>
      <c r="Y880" s="7"/>
      <c r="Z880" s="7"/>
      <c r="AA880" s="7"/>
      <c r="AB880" s="7"/>
    </row>
    <row r="881" spans="1:28" ht="15" x14ac:dyDescent="0.25">
      <c r="A881" s="17">
        <f t="shared" si="27"/>
        <v>2013</v>
      </c>
      <c r="B881" s="14" t="str">
        <f t="shared" si="30"/>
        <v>May</v>
      </c>
      <c r="C881" s="99">
        <f ca="1">HLOOKUP($O881,INDIRECT(R881),C$229,FALSE)*$T$231</f>
        <v>42955000000</v>
      </c>
      <c r="D881" s="99">
        <f ca="1">C881/$T$230</f>
        <v>131823.89879975497</v>
      </c>
      <c r="E881" s="99">
        <f ca="1">HLOOKUP($O881,INDIRECT(R881),E$229,FALSE)*$T$231</f>
        <v>85539000000</v>
      </c>
      <c r="F881" s="99">
        <f ca="1">E881/$T$230</f>
        <v>262509.2417514199</v>
      </c>
      <c r="G881" s="99">
        <f ca="1">HLOOKUP($O881,INDIRECT(R881),G$229,FALSE)</f>
        <v>2235424000</v>
      </c>
      <c r="H881" s="99">
        <f ca="1">G881/$T$230</f>
        <v>6860.2562484121399</v>
      </c>
      <c r="I881" s="95" t="str">
        <f t="shared" si="23"/>
        <v/>
      </c>
      <c r="J881" s="100">
        <f ca="1">IF(AND(I881="",NOT(K881="")),D881,"")</f>
        <v>131823.89879975497</v>
      </c>
      <c r="K881" s="97">
        <f t="shared" si="24"/>
        <v>41395</v>
      </c>
      <c r="N881" s="140">
        <f t="shared" si="32"/>
        <v>51915.630000000005</v>
      </c>
      <c r="O881" s="139" t="str">
        <f t="shared" si="25"/>
        <v>2013May</v>
      </c>
      <c r="P881" s="139">
        <f>MATCH(A881,Storage!A:A)-1</f>
        <v>218</v>
      </c>
      <c r="Q881" s="139">
        <f>MATCH(A881+1,Storage!A:A)-2</f>
        <v>222</v>
      </c>
      <c r="R881" s="139" t="str">
        <f t="shared" si="26"/>
        <v>Storage!P222:B218</v>
      </c>
      <c r="S881" s="7"/>
      <c r="T881" s="7"/>
      <c r="U881" s="7"/>
      <c r="V881" s="7"/>
      <c r="W881" s="7"/>
      <c r="X881" s="7"/>
      <c r="Y881" s="7"/>
      <c r="Z881" s="7"/>
      <c r="AA881" s="7"/>
      <c r="AB881" s="7"/>
    </row>
    <row r="882" spans="1:28" ht="15" x14ac:dyDescent="0.25">
      <c r="A882" s="17">
        <f t="shared" si="27"/>
        <v>2013</v>
      </c>
      <c r="B882" s="14" t="str">
        <f t="shared" si="30"/>
        <v>Jun</v>
      </c>
      <c r="C882" s="99">
        <f ca="1">HLOOKUP($O882,INDIRECT(R882),C$229,FALSE)*$T$231</f>
        <v>49152000000</v>
      </c>
      <c r="D882" s="99">
        <f ca="1">C882/$T$230</f>
        <v>150841.77101165307</v>
      </c>
      <c r="E882" s="99">
        <f ca="1">HLOOKUP($O882,INDIRECT(R882),E$229,FALSE)*$T$231</f>
        <v>85539000000</v>
      </c>
      <c r="F882" s="99">
        <f ca="1">E882/$T$230</f>
        <v>262509.2417514199</v>
      </c>
      <c r="G882" s="99">
        <f ca="1">HLOOKUP($O882,INDIRECT(R882),G$229,FALSE)</f>
        <v>2947738000</v>
      </c>
      <c r="H882" s="99">
        <f ca="1">G882/$T$230</f>
        <v>9046.2650634429556</v>
      </c>
      <c r="I882" s="95" t="str">
        <f t="shared" si="23"/>
        <v/>
      </c>
      <c r="J882" s="100">
        <f ca="1">IF(AND(I882="",NOT(K882="")),D882,"")</f>
        <v>150841.77101165307</v>
      </c>
      <c r="K882" s="97">
        <f t="shared" si="24"/>
        <v>41426</v>
      </c>
      <c r="N882" s="140">
        <f t="shared" si="32"/>
        <v>51915.630000000005</v>
      </c>
      <c r="O882" s="139" t="str">
        <f t="shared" si="25"/>
        <v>2013Jun</v>
      </c>
      <c r="P882" s="139">
        <f>MATCH(A882,Storage!A:A)-1</f>
        <v>218</v>
      </c>
      <c r="Q882" s="139">
        <f>MATCH(A882+1,Storage!A:A)-2</f>
        <v>222</v>
      </c>
      <c r="R882" s="139" t="str">
        <f t="shared" si="26"/>
        <v>Storage!P222:B218</v>
      </c>
      <c r="S882" s="7"/>
      <c r="T882" s="7"/>
      <c r="U882" s="7"/>
      <c r="V882" s="7"/>
      <c r="W882" s="7"/>
      <c r="X882" s="7"/>
      <c r="Y882" s="7"/>
      <c r="Z882" s="7"/>
      <c r="AA882" s="7"/>
      <c r="AB882" s="7"/>
    </row>
    <row r="883" spans="1:28" ht="15" x14ac:dyDescent="0.25">
      <c r="A883" s="17">
        <f t="shared" si="27"/>
        <v>2013</v>
      </c>
      <c r="B883" s="14" t="str">
        <f t="shared" si="30"/>
        <v>Jul</v>
      </c>
      <c r="C883" s="99">
        <f ca="1">HLOOKUP($O883,INDIRECT(R883),C$229,FALSE)*$T$231</f>
        <v>48617000000</v>
      </c>
      <c r="D883" s="99">
        <f ca="1">C883/$T$230</f>
        <v>149199.9182388008</v>
      </c>
      <c r="E883" s="99">
        <f ca="1">HLOOKUP($O883,INDIRECT(R883),E$229,FALSE)*$T$231</f>
        <v>85539000000</v>
      </c>
      <c r="F883" s="99">
        <f ca="1">E883/$T$230</f>
        <v>262509.2417514199</v>
      </c>
      <c r="G883" s="99">
        <f ca="1">HLOOKUP($O883,INDIRECT(R883),G$229,FALSE)</f>
        <v>2631640000</v>
      </c>
      <c r="H883" s="99">
        <f ca="1">G883/$T$230</f>
        <v>8076.1970675680877</v>
      </c>
      <c r="I883" s="95" t="str">
        <f t="shared" si="23"/>
        <v/>
      </c>
      <c r="J883" s="100">
        <f ca="1">IF(AND(I883="",NOT(K883="")),D883,"")</f>
        <v>149199.9182388008</v>
      </c>
      <c r="K883" s="97">
        <f t="shared" si="24"/>
        <v>41456</v>
      </c>
      <c r="N883" s="140">
        <f t="shared" si="32"/>
        <v>51915.630000000005</v>
      </c>
      <c r="O883" s="139" t="str">
        <f t="shared" si="25"/>
        <v>2013Jul</v>
      </c>
      <c r="P883" s="139">
        <f>MATCH(A883,Storage!A:A)-1</f>
        <v>218</v>
      </c>
      <c r="Q883" s="139">
        <f>MATCH(A883+1,Storage!A:A)-2</f>
        <v>222</v>
      </c>
      <c r="R883" s="139" t="str">
        <f t="shared" si="26"/>
        <v>Storage!P222:B218</v>
      </c>
      <c r="S883" s="7"/>
      <c r="T883" s="7"/>
      <c r="U883" s="7"/>
      <c r="V883" s="7"/>
      <c r="W883" s="7"/>
      <c r="X883" s="7"/>
      <c r="Y883" s="7"/>
      <c r="Z883" s="7"/>
      <c r="AA883" s="7"/>
      <c r="AB883" s="7"/>
    </row>
    <row r="884" spans="1:28" ht="15" x14ac:dyDescent="0.25">
      <c r="A884" s="17">
        <f t="shared" si="27"/>
        <v>2013</v>
      </c>
      <c r="B884" s="14" t="str">
        <f t="shared" si="30"/>
        <v>Aug</v>
      </c>
      <c r="C884" s="99">
        <f ca="1">HLOOKUP($O884,INDIRECT(R884),C$229,FALSE)*$T$231</f>
        <v>47843000000</v>
      </c>
      <c r="D884" s="99">
        <f ca="1">C884/$T$230</f>
        <v>146824.60226461827</v>
      </c>
      <c r="E884" s="99">
        <f ca="1">HLOOKUP($O884,INDIRECT(R884),E$229,FALSE)*$T$231</f>
        <v>85539000000</v>
      </c>
      <c r="F884" s="99">
        <f ca="1">E884/$T$230</f>
        <v>262509.2417514199</v>
      </c>
      <c r="G884" s="99">
        <f ca="1">HLOOKUP($O884,INDIRECT(R884),G$229,FALSE)</f>
        <v>2349479000</v>
      </c>
      <c r="H884" s="99">
        <f ca="1">G884/$T$230</f>
        <v>7210.2777773984299</v>
      </c>
      <c r="I884" s="95" t="str">
        <f t="shared" si="23"/>
        <v/>
      </c>
      <c r="J884" s="100">
        <f ca="1">IF(AND(I884="",NOT(K884="")),D884,"")</f>
        <v>146824.60226461827</v>
      </c>
      <c r="K884" s="97">
        <f t="shared" si="24"/>
        <v>41487</v>
      </c>
      <c r="N884" s="140">
        <f t="shared" si="32"/>
        <v>51915.630000000005</v>
      </c>
      <c r="O884" s="139" t="str">
        <f t="shared" si="25"/>
        <v>2013Aug</v>
      </c>
      <c r="P884" s="139">
        <f>MATCH(A884,Storage!A:A)-1</f>
        <v>218</v>
      </c>
      <c r="Q884" s="139">
        <f>MATCH(A884+1,Storage!A:A)-2</f>
        <v>222</v>
      </c>
      <c r="R884" s="139" t="str">
        <f t="shared" si="26"/>
        <v>Storage!P222:B218</v>
      </c>
      <c r="S884" s="7"/>
      <c r="T884" s="7"/>
      <c r="U884" s="7"/>
      <c r="V884" s="7"/>
      <c r="W884" s="7"/>
      <c r="X884" s="7"/>
      <c r="Y884" s="7"/>
      <c r="Z884" s="7"/>
      <c r="AA884" s="7"/>
      <c r="AB884" s="7"/>
    </row>
    <row r="885" spans="1:28" ht="15" x14ac:dyDescent="0.25">
      <c r="A885" s="17">
        <f t="shared" si="27"/>
        <v>2013</v>
      </c>
      <c r="B885" s="14" t="str">
        <f t="shared" si="30"/>
        <v>Sep</v>
      </c>
      <c r="C885" s="99">
        <f ca="1">HLOOKUP($O885,INDIRECT(R885),C$229,FALSE)*$T$231</f>
        <v>48152000000</v>
      </c>
      <c r="D885" s="99">
        <f ca="1">C885/$T$230</f>
        <v>147772.88732407874</v>
      </c>
      <c r="E885" s="99">
        <f ca="1">HLOOKUP($O885,INDIRECT(R885),E$229,FALSE)*$T$231</f>
        <v>85539000000</v>
      </c>
      <c r="F885" s="99">
        <f ca="1">E885/$T$230</f>
        <v>262509.2417514199</v>
      </c>
      <c r="G885" s="99">
        <f ca="1">HLOOKUP($O885,INDIRECT(R885),G$229,FALSE)</f>
        <v>2101452000</v>
      </c>
      <c r="H885" s="99">
        <f ca="1">G885/$T$230</f>
        <v>6449.1117630204335</v>
      </c>
      <c r="I885" s="95" t="str">
        <f t="shared" si="23"/>
        <v/>
      </c>
      <c r="J885" s="100">
        <f ca="1">IF(AND(I885="",NOT(K885="")),D885,"")</f>
        <v>147772.88732407874</v>
      </c>
      <c r="K885" s="97">
        <f t="shared" si="24"/>
        <v>41518</v>
      </c>
      <c r="N885" s="140">
        <f t="shared" si="32"/>
        <v>51915.630000000005</v>
      </c>
      <c r="O885" s="139" t="str">
        <f t="shared" si="25"/>
        <v>2013Sep</v>
      </c>
      <c r="P885" s="139">
        <f>MATCH(A885,Storage!A:A)-1</f>
        <v>218</v>
      </c>
      <c r="Q885" s="139">
        <f>MATCH(A885+1,Storage!A:A)-2</f>
        <v>222</v>
      </c>
      <c r="R885" s="139" t="str">
        <f t="shared" si="26"/>
        <v>Storage!P222:B218</v>
      </c>
      <c r="S885" s="7"/>
      <c r="T885" s="7"/>
      <c r="U885" s="7"/>
      <c r="V885" s="7"/>
      <c r="W885" s="7"/>
      <c r="X885" s="7"/>
      <c r="Y885" s="7"/>
      <c r="Z885" s="7"/>
      <c r="AA885" s="7"/>
      <c r="AB885" s="7"/>
    </row>
    <row r="886" spans="1:28" ht="15" x14ac:dyDescent="0.25">
      <c r="A886" s="17">
        <f t="shared" si="27"/>
        <v>2013</v>
      </c>
      <c r="B886" s="14" t="str">
        <f t="shared" si="30"/>
        <v>Oct</v>
      </c>
      <c r="C886" s="99">
        <f ca="1">HLOOKUP($O886,INDIRECT(R886),C$229,FALSE)*$T$231</f>
        <v>47857000000</v>
      </c>
      <c r="D886" s="99">
        <f ca="1">C886/$T$230</f>
        <v>146867.5666362443</v>
      </c>
      <c r="E886" s="99">
        <f ca="1">HLOOKUP($O886,INDIRECT(R886),E$229,FALSE)*$T$231</f>
        <v>85539000000</v>
      </c>
      <c r="F886" s="99">
        <f ca="1">E886/$T$230</f>
        <v>262509.2417514199</v>
      </c>
      <c r="G886" s="99">
        <f ca="1">HLOOKUP($O886,INDIRECT(R886),G$229,FALSE)</f>
        <v>1566840000</v>
      </c>
      <c r="H886" s="99">
        <f ca="1">G886/$T$230</f>
        <v>4808.4497170389504</v>
      </c>
      <c r="I886" s="95" t="str">
        <f t="shared" si="23"/>
        <v/>
      </c>
      <c r="J886" s="100">
        <f ca="1">IF(AND(I886="",NOT(K886="")),D886,"")</f>
        <v>146867.5666362443</v>
      </c>
      <c r="K886" s="97">
        <f t="shared" si="24"/>
        <v>41548</v>
      </c>
      <c r="N886" s="140">
        <f t="shared" si="32"/>
        <v>51915.630000000005</v>
      </c>
      <c r="O886" s="139" t="str">
        <f t="shared" si="25"/>
        <v>2013Oct</v>
      </c>
      <c r="P886" s="139">
        <f>MATCH(A886,Storage!A:A)-1</f>
        <v>218</v>
      </c>
      <c r="Q886" s="139">
        <f>MATCH(A886+1,Storage!A:A)-2</f>
        <v>222</v>
      </c>
      <c r="R886" s="139" t="str">
        <f t="shared" si="26"/>
        <v>Storage!P222:B218</v>
      </c>
      <c r="S886" s="7"/>
      <c r="T886" s="7"/>
      <c r="U886" s="7"/>
      <c r="V886" s="7"/>
      <c r="W886" s="7"/>
      <c r="X886" s="7"/>
      <c r="Y886" s="7"/>
      <c r="Z886" s="7"/>
      <c r="AA886" s="7"/>
      <c r="AB886" s="7"/>
    </row>
    <row r="887" spans="1:28" ht="15" x14ac:dyDescent="0.25">
      <c r="A887" s="17">
        <f t="shared" si="27"/>
        <v>2013</v>
      </c>
      <c r="B887" s="14" t="str">
        <f t="shared" si="30"/>
        <v>Nov</v>
      </c>
      <c r="C887" s="99">
        <f ca="1">HLOOKUP($O887,INDIRECT(R887),C$229,FALSE)*$T$231</f>
        <v>47416000000</v>
      </c>
      <c r="D887" s="99">
        <f ca="1">C887/$T$230</f>
        <v>145514.18893002404</v>
      </c>
      <c r="E887" s="99">
        <f ca="1">HLOOKUP($O887,INDIRECT(R887),E$229,FALSE)*$T$231</f>
        <v>85539000000</v>
      </c>
      <c r="F887" s="99">
        <f ca="1">E887/$T$230</f>
        <v>262509.2417514199</v>
      </c>
      <c r="G887" s="99">
        <f ca="1">HLOOKUP($O887,INDIRECT(R887),G$229,FALSE)</f>
        <v>1213244000</v>
      </c>
      <c r="H887" s="99">
        <f ca="1">G887/$T$230</f>
        <v>3723.3047206474203</v>
      </c>
      <c r="I887" s="95" t="str">
        <f t="shared" si="23"/>
        <v/>
      </c>
      <c r="J887" s="100">
        <f ca="1">IF(AND(I887="",NOT(K887="")),D887,"")</f>
        <v>145514.18893002404</v>
      </c>
      <c r="K887" s="97">
        <f t="shared" si="24"/>
        <v>41579</v>
      </c>
      <c r="N887" s="140">
        <f t="shared" si="32"/>
        <v>51915.630000000005</v>
      </c>
      <c r="O887" s="139" t="str">
        <f t="shared" si="25"/>
        <v>2013Nov</v>
      </c>
      <c r="P887" s="139">
        <f>MATCH(A887,Storage!A:A)-1</f>
        <v>218</v>
      </c>
      <c r="Q887" s="139">
        <f>MATCH(A887+1,Storage!A:A)-2</f>
        <v>222</v>
      </c>
      <c r="R887" s="139" t="str">
        <f t="shared" si="26"/>
        <v>Storage!P222:B218</v>
      </c>
      <c r="S887" s="7"/>
      <c r="T887" s="7"/>
      <c r="U887" s="7"/>
      <c r="V887" s="7"/>
      <c r="W887" s="7"/>
      <c r="X887" s="7"/>
      <c r="Y887" s="7"/>
      <c r="Z887" s="7"/>
      <c r="AA887" s="7"/>
      <c r="AB887" s="7"/>
    </row>
    <row r="888" spans="1:28" ht="15" x14ac:dyDescent="0.25">
      <c r="A888" s="17">
        <f t="shared" si="27"/>
        <v>2013</v>
      </c>
      <c r="B888" s="14" t="str">
        <f t="shared" si="30"/>
        <v>Dec</v>
      </c>
      <c r="C888" s="99">
        <f ca="1">HLOOKUP($O888,INDIRECT(R888),C$229,FALSE)*$T$231</f>
        <v>47710000000</v>
      </c>
      <c r="D888" s="99">
        <f ca="1">C888/$T$230</f>
        <v>146416.44073417087</v>
      </c>
      <c r="E888" s="99">
        <f ca="1">HLOOKUP($O888,INDIRECT(R888),E$229,FALSE)*$T$231</f>
        <v>85539000000</v>
      </c>
      <c r="F888" s="99">
        <f ca="1">E888/$T$230</f>
        <v>262509.2417514199</v>
      </c>
      <c r="G888" s="99">
        <f ca="1">HLOOKUP($O888,INDIRECT(R888),G$229,FALSE)</f>
        <v>1268871000</v>
      </c>
      <c r="H888" s="99">
        <f ca="1">G888/$T$230</f>
        <v>3894.0175135361169</v>
      </c>
      <c r="I888" s="95" t="str">
        <f t="shared" si="23"/>
        <v/>
      </c>
      <c r="J888" s="100">
        <f ca="1">IF(AND(I888="",NOT(K888="")),D888,"")</f>
        <v>146416.44073417087</v>
      </c>
      <c r="K888" s="97">
        <f t="shared" si="24"/>
        <v>41609</v>
      </c>
      <c r="N888" s="140">
        <f t="shared" si="32"/>
        <v>51915.630000000005</v>
      </c>
      <c r="O888" s="139" t="str">
        <f t="shared" si="25"/>
        <v>2013Dec</v>
      </c>
      <c r="P888" s="139">
        <f>MATCH(A888,Storage!A:A)-1</f>
        <v>218</v>
      </c>
      <c r="Q888" s="139">
        <f>MATCH(A888+1,Storage!A:A)-2</f>
        <v>222</v>
      </c>
      <c r="R888" s="139" t="str">
        <f t="shared" si="26"/>
        <v>Storage!P222:B218</v>
      </c>
      <c r="S888" s="7"/>
      <c r="T888" s="7"/>
      <c r="U888" s="7"/>
      <c r="V888" s="7"/>
      <c r="W888" s="7"/>
      <c r="X888" s="7"/>
      <c r="Y888" s="7"/>
      <c r="Z888" s="7"/>
      <c r="AA888" s="7"/>
      <c r="AB888" s="7"/>
    </row>
    <row r="889" spans="1:28" ht="15" x14ac:dyDescent="0.25">
      <c r="A889" s="17">
        <f t="shared" si="27"/>
        <v>2013</v>
      </c>
      <c r="B889" s="14" t="str">
        <f t="shared" si="30"/>
        <v>(YE)&amp; Min Sto</v>
      </c>
      <c r="C889" s="99">
        <f ca="1">HLOOKUP($O889,INDIRECT(R889),C$229,FALSE)*$T$231</f>
        <v>40555000000</v>
      </c>
      <c r="D889" s="99">
        <f ca="1">C889/$T$230</f>
        <v>124458.5779495766</v>
      </c>
      <c r="E889" s="99">
        <f ca="1">HLOOKUP($O889,INDIRECT(R889),E$229,FALSE)*$T$231</f>
        <v>85539000000</v>
      </c>
      <c r="F889" s="99">
        <f ca="1">E889/$T$230</f>
        <v>262509.2417514199</v>
      </c>
      <c r="G889" s="99">
        <f ca="1">HLOOKUP($O889,INDIRECT(R889),G$229,FALSE)</f>
        <v>21640851000</v>
      </c>
      <c r="H889" s="99">
        <f ca="1">G889/$T$230</f>
        <v>66413.254619126441</v>
      </c>
      <c r="I889" s="100">
        <f ca="1">IF(B888="Dec",H889,"")</f>
        <v>66413.254619126441</v>
      </c>
      <c r="J889" s="95" t="str">
        <f ca="1">IF(AND(I889="",NOT(K889="")),D889,"")</f>
        <v/>
      </c>
      <c r="K889" s="97">
        <f ca="1">IFERROR(IF(I889="", DATEVALUE(CONCATENATE(B889,"-",A889)),K888),"")</f>
        <v>41609</v>
      </c>
      <c r="N889" s="140">
        <f ca="1">IF(K889="","",$G$181)</f>
        <v>51915.630000000005</v>
      </c>
      <c r="O889" s="139" t="str">
        <f t="shared" si="25"/>
        <v>2013(YE)&amp; Min Sto</v>
      </c>
      <c r="P889" s="139">
        <f>MATCH(A889,Storage!A:A)-1</f>
        <v>218</v>
      </c>
      <c r="Q889" s="139">
        <f>MATCH(A889+1,Storage!A:A)-2</f>
        <v>222</v>
      </c>
      <c r="R889" s="139" t="str">
        <f t="shared" si="26"/>
        <v>Storage!P222:B218</v>
      </c>
      <c r="S889" s="7"/>
      <c r="T889" s="7"/>
      <c r="U889" s="7"/>
      <c r="V889" s="7"/>
      <c r="W889" s="7"/>
      <c r="X889" s="7"/>
      <c r="Y889" s="7"/>
      <c r="Z889" s="7"/>
      <c r="AA889" s="7"/>
      <c r="AB889" s="7"/>
    </row>
    <row r="890" spans="1:28" ht="15" x14ac:dyDescent="0.25">
      <c r="A890" s="17">
        <f t="shared" si="27"/>
        <v>2013</v>
      </c>
      <c r="B890" s="14" t="str">
        <f t="shared" si="30"/>
        <v>Avg</v>
      </c>
      <c r="C890" s="99">
        <f ca="1">HLOOKUP($O890,INDIRECT(R890),C$229,FALSE)*$T$231</f>
        <v>45315000000</v>
      </c>
      <c r="D890" s="99">
        <f ca="1">C890/$T$230</f>
        <v>139066.4643024304</v>
      </c>
      <c r="E890" s="99">
        <f ca="1">HLOOKUP($O890,INDIRECT(R890),E$229,FALSE)*$T$231</f>
        <v>0</v>
      </c>
      <c r="F890" s="99">
        <f ca="1">E890/$T$230</f>
        <v>0</v>
      </c>
      <c r="G890" s="99">
        <f ca="1">HLOOKUP($O890,INDIRECT(R890),G$229,FALSE)</f>
        <v>0</v>
      </c>
      <c r="H890" s="99">
        <f ca="1">G890/$T$230</f>
        <v>0</v>
      </c>
      <c r="I890" s="95" t="str">
        <f t="shared" si="23"/>
        <v/>
      </c>
      <c r="J890" s="95" t="str">
        <f t="shared" si="29"/>
        <v/>
      </c>
      <c r="K890" s="97" t="str">
        <f t="shared" si="24"/>
        <v/>
      </c>
      <c r="N890" s="140" t="str">
        <f t="shared" si="32"/>
        <v/>
      </c>
      <c r="O890" s="139" t="str">
        <f t="shared" si="25"/>
        <v>2013Avg</v>
      </c>
      <c r="P890" s="139">
        <f>MATCH(A890,Storage!A:A)-1</f>
        <v>218</v>
      </c>
      <c r="Q890" s="139">
        <f>MATCH(A890+1,Storage!A:A)-2</f>
        <v>222</v>
      </c>
      <c r="R890" s="139" t="str">
        <f t="shared" si="26"/>
        <v>Storage!P222:B218</v>
      </c>
      <c r="S890" s="7"/>
      <c r="T890" s="7"/>
      <c r="U890" s="7"/>
      <c r="V890" s="7"/>
      <c r="W890" s="7"/>
      <c r="X890" s="7"/>
      <c r="Y890" s="7"/>
      <c r="Z890" s="7"/>
      <c r="AA890" s="7"/>
      <c r="AB890" s="7"/>
    </row>
    <row r="891" spans="1:28" ht="15" x14ac:dyDescent="0.25">
      <c r="A891" s="17">
        <f t="shared" si="27"/>
        <v>2013</v>
      </c>
      <c r="B891" s="14" t="str">
        <f t="shared" si="30"/>
        <v>Max</v>
      </c>
      <c r="C891" s="99">
        <f ca="1">HLOOKUP($O891,INDIRECT(R891),C$229,FALSE)*$T$231</f>
        <v>49152000000</v>
      </c>
      <c r="D891" s="99">
        <f ca="1">C891/$T$230</f>
        <v>150841.77101165307</v>
      </c>
      <c r="E891" s="99">
        <f ca="1">HLOOKUP($O891,INDIRECT(R891),E$229,FALSE)*$T$231</f>
        <v>0</v>
      </c>
      <c r="F891" s="99">
        <f ca="1">E891/$T$230</f>
        <v>0</v>
      </c>
      <c r="G891" s="99">
        <f ca="1">HLOOKUP($O891,INDIRECT(R891),G$229,FALSE)</f>
        <v>2947738000</v>
      </c>
      <c r="H891" s="99">
        <f ca="1">G891/$T$230</f>
        <v>9046.2650634429556</v>
      </c>
      <c r="I891" s="95" t="str">
        <f t="shared" si="23"/>
        <v/>
      </c>
      <c r="J891" s="95" t="str">
        <f t="shared" si="29"/>
        <v/>
      </c>
      <c r="K891" s="97" t="str">
        <f t="shared" si="24"/>
        <v/>
      </c>
      <c r="N891" s="140" t="str">
        <f t="shared" si="32"/>
        <v/>
      </c>
      <c r="O891" s="139" t="str">
        <f t="shared" si="25"/>
        <v>2013Max</v>
      </c>
      <c r="P891" s="139">
        <f>MATCH(A891,Storage!A:A)-1</f>
        <v>218</v>
      </c>
      <c r="Q891" s="139">
        <f>MATCH(A891+1,Storage!A:A)-2</f>
        <v>222</v>
      </c>
      <c r="R891" s="139" t="str">
        <f t="shared" si="26"/>
        <v>Storage!P222:B218</v>
      </c>
      <c r="S891" s="7"/>
      <c r="T891" s="7"/>
      <c r="U891" s="7"/>
      <c r="V891" s="7"/>
      <c r="W891" s="7"/>
      <c r="X891" s="7"/>
      <c r="Y891" s="7"/>
      <c r="Z891" s="7"/>
      <c r="AA891" s="7"/>
      <c r="AB891" s="7"/>
    </row>
    <row r="892" spans="1:28" ht="15" x14ac:dyDescent="0.25">
      <c r="A892" s="17">
        <f t="shared" si="27"/>
        <v>2014</v>
      </c>
      <c r="B892" s="14" t="str">
        <f t="shared" si="30"/>
        <v>Jan</v>
      </c>
      <c r="C892" s="99">
        <f ca="1">HLOOKUP($O892,INDIRECT(R892),C$229,FALSE)*$T$231</f>
        <v>47855000000</v>
      </c>
      <c r="D892" s="99">
        <f ca="1">C892/$T$230</f>
        <v>146861.42886886914</v>
      </c>
      <c r="E892" s="99">
        <f ca="1">HLOOKUP($O892,INDIRECT(R892),E$229,FALSE)*$T$231</f>
        <v>85702000000</v>
      </c>
      <c r="F892" s="99">
        <f ca="1">E892/$T$230</f>
        <v>263009.46979249449</v>
      </c>
      <c r="G892" s="99">
        <f ca="1">HLOOKUP($O892,INDIRECT(R892),G$229,FALSE)</f>
        <v>1223932000</v>
      </c>
      <c r="H892" s="99">
        <f ca="1">G892/$T$230</f>
        <v>3756.1049495002144</v>
      </c>
      <c r="I892" s="95" t="str">
        <f t="shared" si="23"/>
        <v/>
      </c>
      <c r="J892" s="100">
        <f ca="1">IF(AND(I892="",NOT(K892="")),D892,"")</f>
        <v>146861.42886886914</v>
      </c>
      <c r="K892" s="97">
        <f t="shared" si="24"/>
        <v>41640</v>
      </c>
      <c r="N892" s="140">
        <f t="shared" si="32"/>
        <v>51915.630000000005</v>
      </c>
      <c r="O892" s="139" t="str">
        <f t="shared" si="25"/>
        <v>2014Jan</v>
      </c>
      <c r="P892" s="139">
        <f>MATCH(A892,Storage!A:A)-1</f>
        <v>223</v>
      </c>
      <c r="Q892" s="139">
        <f>MATCH(A892+1,Storage!A:A)-2</f>
        <v>227</v>
      </c>
      <c r="R892" s="139" t="str">
        <f t="shared" si="26"/>
        <v>Storage!P227:B223</v>
      </c>
      <c r="S892" s="7"/>
      <c r="T892" s="7"/>
      <c r="U892" s="7"/>
      <c r="V892" s="7"/>
      <c r="W892" s="7"/>
      <c r="X892" s="7"/>
      <c r="Y892" s="7"/>
      <c r="Z892" s="7"/>
      <c r="AA892" s="7"/>
      <c r="AB892" s="7"/>
    </row>
    <row r="893" spans="1:28" ht="15" x14ac:dyDescent="0.25">
      <c r="A893" s="17">
        <f t="shared" si="27"/>
        <v>2014</v>
      </c>
      <c r="B893" s="14" t="str">
        <f t="shared" si="30"/>
        <v>Feb</v>
      </c>
      <c r="C893" s="99">
        <f ca="1">HLOOKUP($O893,INDIRECT(R893),C$229,FALSE)*$T$231</f>
        <v>48063000000</v>
      </c>
      <c r="D893" s="99">
        <f ca="1">C893/$T$230</f>
        <v>147499.75667588462</v>
      </c>
      <c r="E893" s="99">
        <f ca="1">HLOOKUP($O893,INDIRECT(R893),E$229,FALSE)*$T$231</f>
        <v>85702000000</v>
      </c>
      <c r="F893" s="99">
        <f ca="1">E893/$T$230</f>
        <v>263009.46979249449</v>
      </c>
      <c r="G893" s="99">
        <f ca="1">HLOOKUP($O893,INDIRECT(R893),G$229,FALSE)</f>
        <v>1131496000</v>
      </c>
      <c r="H893" s="99">
        <f ca="1">G893/$T$230</f>
        <v>3472.4296169555946</v>
      </c>
      <c r="I893" s="95" t="str">
        <f t="shared" si="23"/>
        <v/>
      </c>
      <c r="J893" s="100">
        <f ca="1">IF(AND(I893="",NOT(K893="")),D893,"")</f>
        <v>147499.75667588462</v>
      </c>
      <c r="K893" s="97">
        <f t="shared" si="24"/>
        <v>41671</v>
      </c>
      <c r="N893" s="140">
        <f t="shared" si="32"/>
        <v>51915.630000000005</v>
      </c>
      <c r="O893" s="139" t="str">
        <f t="shared" si="25"/>
        <v>2014Feb</v>
      </c>
      <c r="P893" s="139">
        <f>MATCH(A893,Storage!A:A)-1</f>
        <v>223</v>
      </c>
      <c r="Q893" s="139">
        <f>MATCH(A893+1,Storage!A:A)-2</f>
        <v>227</v>
      </c>
      <c r="R893" s="139" t="str">
        <f t="shared" si="26"/>
        <v>Storage!P227:B223</v>
      </c>
      <c r="S893" s="7"/>
      <c r="T893" s="7"/>
      <c r="U893" s="7"/>
      <c r="V893" s="7"/>
      <c r="W893" s="7"/>
      <c r="X893" s="7"/>
      <c r="Y893" s="7"/>
      <c r="Z893" s="7"/>
      <c r="AA893" s="7"/>
      <c r="AB893" s="7"/>
    </row>
    <row r="894" spans="1:28" ht="15" x14ac:dyDescent="0.25">
      <c r="A894" s="17">
        <f t="shared" si="27"/>
        <v>2014</v>
      </c>
      <c r="B894" s="14" t="str">
        <f t="shared" si="30"/>
        <v>Mar</v>
      </c>
      <c r="C894" s="99">
        <f ca="1">HLOOKUP($O894,INDIRECT(R894),C$229,FALSE)*$T$231</f>
        <v>52636000000</v>
      </c>
      <c r="D894" s="99">
        <f ca="1">C894/$T$230</f>
        <v>161533.76177916199</v>
      </c>
      <c r="E894" s="99">
        <f ca="1">HLOOKUP($O894,INDIRECT(R894),E$229,FALSE)*$T$231</f>
        <v>85702000000</v>
      </c>
      <c r="F894" s="99">
        <f ca="1">E894/$T$230</f>
        <v>263009.46979249449</v>
      </c>
      <c r="G894" s="99">
        <f ca="1">HLOOKUP($O894,INDIRECT(R894),G$229,FALSE)</f>
        <v>1255495000</v>
      </c>
      <c r="H894" s="99">
        <f ca="1">G894/$T$230</f>
        <v>3852.9681253311228</v>
      </c>
      <c r="I894" s="95" t="str">
        <f t="shared" si="23"/>
        <v/>
      </c>
      <c r="J894" s="100">
        <f ca="1">IF(AND(I894="",NOT(K894="")),D894,"")</f>
        <v>161533.76177916199</v>
      </c>
      <c r="K894" s="97">
        <f t="shared" si="24"/>
        <v>41699</v>
      </c>
      <c r="N894" s="140">
        <f t="shared" si="32"/>
        <v>51915.630000000005</v>
      </c>
      <c r="O894" s="139" t="str">
        <f t="shared" si="25"/>
        <v>2014Mar</v>
      </c>
      <c r="P894" s="139">
        <f>MATCH(A894,Storage!A:A)-1</f>
        <v>223</v>
      </c>
      <c r="Q894" s="139">
        <f>MATCH(A894+1,Storage!A:A)-2</f>
        <v>227</v>
      </c>
      <c r="R894" s="139" t="str">
        <f t="shared" si="26"/>
        <v>Storage!P227:B223</v>
      </c>
      <c r="S894" s="7"/>
      <c r="T894" s="7"/>
      <c r="U894" s="7"/>
      <c r="V894" s="7"/>
      <c r="W894" s="7"/>
      <c r="X894" s="7"/>
      <c r="Y894" s="7"/>
      <c r="Z894" s="7"/>
      <c r="AA894" s="7"/>
      <c r="AB894" s="7"/>
    </row>
    <row r="895" spans="1:28" ht="15" x14ac:dyDescent="0.25">
      <c r="A895" s="17">
        <f t="shared" si="27"/>
        <v>2014</v>
      </c>
      <c r="B895" s="14" t="str">
        <f t="shared" si="30"/>
        <v>Apr</v>
      </c>
      <c r="C895" s="99">
        <f ca="1">HLOOKUP($O895,INDIRECT(R895),C$229,FALSE)*$T$231</f>
        <v>52269000000</v>
      </c>
      <c r="D895" s="99">
        <f ca="1">C895/$T$230</f>
        <v>160407.4814658222</v>
      </c>
      <c r="E895" s="99">
        <f ca="1">HLOOKUP($O895,INDIRECT(R895),E$229,FALSE)*$T$231</f>
        <v>85702000000</v>
      </c>
      <c r="F895" s="99">
        <f ca="1">E895/$T$230</f>
        <v>263009.46979249449</v>
      </c>
      <c r="G895" s="99">
        <f ca="1">HLOOKUP($O895,INDIRECT(R895),G$229,FALSE)</f>
        <v>1486539000</v>
      </c>
      <c r="H895" s="99">
        <f ca="1">G895/$T$230</f>
        <v>4562.0152880430442</v>
      </c>
      <c r="I895" s="95" t="str">
        <f t="shared" si="23"/>
        <v/>
      </c>
      <c r="J895" s="100">
        <f ca="1">IF(AND(I895="",NOT(K895="")),D895,"")</f>
        <v>160407.4814658222</v>
      </c>
      <c r="K895" s="97">
        <f t="shared" si="24"/>
        <v>41730</v>
      </c>
      <c r="N895" s="140">
        <f t="shared" si="32"/>
        <v>51915.630000000005</v>
      </c>
      <c r="O895" s="139" t="str">
        <f t="shared" si="25"/>
        <v>2014Apr</v>
      </c>
      <c r="P895" s="139">
        <f>MATCH(A895,Storage!A:A)-1</f>
        <v>223</v>
      </c>
      <c r="Q895" s="139">
        <f>MATCH(A895+1,Storage!A:A)-2</f>
        <v>227</v>
      </c>
      <c r="R895" s="139" t="str">
        <f t="shared" si="26"/>
        <v>Storage!P227:B223</v>
      </c>
      <c r="S895" s="7"/>
      <c r="T895" s="7"/>
      <c r="U895" s="7"/>
      <c r="V895" s="7"/>
      <c r="W895" s="7"/>
      <c r="X895" s="7"/>
      <c r="Y895" s="7"/>
      <c r="Z895" s="7"/>
      <c r="AA895" s="7"/>
      <c r="AB895" s="7"/>
    </row>
    <row r="896" spans="1:28" ht="15" x14ac:dyDescent="0.25">
      <c r="A896" s="17">
        <f t="shared" si="27"/>
        <v>2014</v>
      </c>
      <c r="B896" s="14" t="str">
        <f t="shared" si="30"/>
        <v>May</v>
      </c>
      <c r="C896" s="99">
        <f ca="1">HLOOKUP($O896,INDIRECT(R896),C$229,FALSE)*$T$231</f>
        <v>53334000000</v>
      </c>
      <c r="D896" s="99">
        <f ca="1">C896/$T$230</f>
        <v>163675.84259308886</v>
      </c>
      <c r="E896" s="99">
        <f ca="1">HLOOKUP($O896,INDIRECT(R896),E$229,FALSE)*$T$231</f>
        <v>85702000000</v>
      </c>
      <c r="F896" s="99">
        <f ca="1">E896/$T$230</f>
        <v>263009.46979249449</v>
      </c>
      <c r="G896" s="99">
        <f ca="1">HLOOKUP($O896,INDIRECT(R896),G$229,FALSE)</f>
        <v>2475159000</v>
      </c>
      <c r="H896" s="99">
        <f ca="1">G896/$T$230</f>
        <v>7595.9750792527702</v>
      </c>
      <c r="I896" s="95" t="str">
        <f t="shared" si="23"/>
        <v/>
      </c>
      <c r="J896" s="100">
        <f ca="1">IF(AND(I896="",NOT(K896="")),D896,"")</f>
        <v>163675.84259308886</v>
      </c>
      <c r="K896" s="97">
        <f t="shared" si="24"/>
        <v>41760</v>
      </c>
      <c r="N896" s="140">
        <f t="shared" si="32"/>
        <v>51915.630000000005</v>
      </c>
      <c r="O896" s="139" t="str">
        <f t="shared" si="25"/>
        <v>2014May</v>
      </c>
      <c r="P896" s="139">
        <f>MATCH(A896,Storage!A:A)-1</f>
        <v>223</v>
      </c>
      <c r="Q896" s="139">
        <f>MATCH(A896+1,Storage!A:A)-2</f>
        <v>227</v>
      </c>
      <c r="R896" s="139" t="str">
        <f t="shared" si="26"/>
        <v>Storage!P227:B223</v>
      </c>
      <c r="S896" s="7"/>
      <c r="T896" s="7"/>
      <c r="U896" s="7"/>
      <c r="V896" s="7"/>
      <c r="W896" s="7"/>
      <c r="X896" s="7"/>
      <c r="Y896" s="7"/>
      <c r="Z896" s="7"/>
      <c r="AA896" s="7"/>
      <c r="AB896" s="7"/>
    </row>
    <row r="897" spans="1:28" ht="15" x14ac:dyDescent="0.25">
      <c r="A897" s="17">
        <f t="shared" si="27"/>
        <v>2014</v>
      </c>
      <c r="B897" s="14" t="str">
        <f t="shared" si="30"/>
        <v>Jun</v>
      </c>
      <c r="C897" s="99">
        <f ca="1">HLOOKUP($O897,INDIRECT(R897),C$229,FALSE)*$T$231</f>
        <v>67744000000</v>
      </c>
      <c r="D897" s="99">
        <f ca="1">C897/$T$230</f>
        <v>207898.45653103484</v>
      </c>
      <c r="E897" s="99">
        <f ca="1">HLOOKUP($O897,INDIRECT(R897),E$229,FALSE)*$T$231</f>
        <v>85702000000</v>
      </c>
      <c r="F897" s="99">
        <f ca="1">E897/$T$230</f>
        <v>263009.46979249449</v>
      </c>
      <c r="G897" s="99">
        <f ca="1">HLOOKUP($O897,INDIRECT(R897),G$229,FALSE)</f>
        <v>2983131000</v>
      </c>
      <c r="H897" s="99">
        <f ca="1">G897/$T$230</f>
        <v>9154.8820637972731</v>
      </c>
      <c r="I897" s="95" t="str">
        <f t="shared" si="23"/>
        <v/>
      </c>
      <c r="J897" s="100">
        <f ca="1">IF(AND(I897="",NOT(K897="")),D897,"")</f>
        <v>207898.45653103484</v>
      </c>
      <c r="K897" s="97">
        <f t="shared" si="24"/>
        <v>41791</v>
      </c>
      <c r="N897" s="140">
        <f t="shared" si="32"/>
        <v>51915.630000000005</v>
      </c>
      <c r="O897" s="139" t="str">
        <f t="shared" si="25"/>
        <v>2014Jun</v>
      </c>
      <c r="P897" s="139">
        <f>MATCH(A897,Storage!A:A)-1</f>
        <v>223</v>
      </c>
      <c r="Q897" s="139">
        <f>MATCH(A897+1,Storage!A:A)-2</f>
        <v>227</v>
      </c>
      <c r="R897" s="139" t="str">
        <f t="shared" si="26"/>
        <v>Storage!P227:B223</v>
      </c>
      <c r="S897" s="7"/>
      <c r="T897" s="7"/>
      <c r="U897" s="7"/>
      <c r="V897" s="7"/>
      <c r="W897" s="7"/>
      <c r="X897" s="7"/>
      <c r="Y897" s="7"/>
      <c r="Z897" s="7"/>
      <c r="AA897" s="7"/>
      <c r="AB897" s="7"/>
    </row>
    <row r="898" spans="1:28" ht="15" x14ac:dyDescent="0.25">
      <c r="A898" s="17">
        <f t="shared" si="27"/>
        <v>2014</v>
      </c>
      <c r="B898" s="14" t="str">
        <f t="shared" si="30"/>
        <v>Jul</v>
      </c>
      <c r="C898" s="99">
        <f ca="1">HLOOKUP($O898,INDIRECT(R898),C$229,FALSE)*$T$231</f>
        <v>70031000000</v>
      </c>
      <c r="D898" s="99">
        <f ca="1">C898/$T$230</f>
        <v>214916.99352451731</v>
      </c>
      <c r="E898" s="99">
        <f ca="1">HLOOKUP($O898,INDIRECT(R898),E$229,FALSE)*$T$231</f>
        <v>85702000000</v>
      </c>
      <c r="F898" s="99">
        <f ca="1">E898/$T$230</f>
        <v>263009.46979249449</v>
      </c>
      <c r="G898" s="99">
        <f ca="1">HLOOKUP($O898,INDIRECT(R898),G$229,FALSE)</f>
        <v>2910277000</v>
      </c>
      <c r="H898" s="99">
        <f ca="1">G898/$T$230</f>
        <v>8931.3016116227336</v>
      </c>
      <c r="I898" s="95" t="str">
        <f t="shared" si="23"/>
        <v/>
      </c>
      <c r="J898" s="100">
        <f ca="1">IF(AND(I898="",NOT(K898="")),D898,"")</f>
        <v>214916.99352451731</v>
      </c>
      <c r="K898" s="97">
        <f t="shared" si="24"/>
        <v>41821</v>
      </c>
      <c r="N898" s="140">
        <f t="shared" si="32"/>
        <v>51915.630000000005</v>
      </c>
      <c r="O898" s="139" t="str">
        <f t="shared" si="25"/>
        <v>2014Jul</v>
      </c>
      <c r="P898" s="139">
        <f>MATCH(A898,Storage!A:A)-1</f>
        <v>223</v>
      </c>
      <c r="Q898" s="139">
        <f>MATCH(A898+1,Storage!A:A)-2</f>
        <v>227</v>
      </c>
      <c r="R898" s="139" t="str">
        <f t="shared" si="26"/>
        <v>Storage!P227:B223</v>
      </c>
      <c r="S898" s="7"/>
      <c r="T898" s="7"/>
      <c r="U898" s="7"/>
      <c r="V898" s="7"/>
      <c r="W898" s="7"/>
      <c r="X898" s="7"/>
      <c r="Y898" s="7"/>
      <c r="Z898" s="7"/>
      <c r="AA898" s="7"/>
      <c r="AB898" s="7"/>
    </row>
    <row r="899" spans="1:28" ht="15" x14ac:dyDescent="0.25">
      <c r="A899" s="17">
        <f t="shared" si="27"/>
        <v>2014</v>
      </c>
      <c r="B899" s="14" t="str">
        <f t="shared" si="30"/>
        <v>Aug</v>
      </c>
      <c r="C899" s="99">
        <f ca="1">HLOOKUP($O899,INDIRECT(R899),C$229,FALSE)*$T$231</f>
        <v>68765000000</v>
      </c>
      <c r="D899" s="99">
        <f ca="1">C899/$T$230</f>
        <v>211031.78677604822</v>
      </c>
      <c r="E899" s="99">
        <f ca="1">HLOOKUP($O899,INDIRECT(R899),E$229,FALSE)*$T$231</f>
        <v>85702000000</v>
      </c>
      <c r="F899" s="99">
        <f ca="1">E899/$T$230</f>
        <v>263009.46979249449</v>
      </c>
      <c r="G899" s="99">
        <f ca="1">HLOOKUP($O899,INDIRECT(R899),G$229,FALSE)</f>
        <v>2490421000</v>
      </c>
      <c r="H899" s="99">
        <f ca="1">G899/$T$230</f>
        <v>7642.8123820925293</v>
      </c>
      <c r="I899" s="95" t="str">
        <f t="shared" si="23"/>
        <v/>
      </c>
      <c r="J899" s="100">
        <f ca="1">IF(AND(I899="",NOT(K899="")),D899,"")</f>
        <v>211031.78677604822</v>
      </c>
      <c r="K899" s="97">
        <f t="shared" si="24"/>
        <v>41852</v>
      </c>
      <c r="N899" s="140">
        <f t="shared" si="32"/>
        <v>51915.630000000005</v>
      </c>
      <c r="O899" s="139" t="str">
        <f t="shared" si="25"/>
        <v>2014Aug</v>
      </c>
      <c r="P899" s="139">
        <f>MATCH(A899,Storage!A:A)-1</f>
        <v>223</v>
      </c>
      <c r="Q899" s="139">
        <f>MATCH(A899+1,Storage!A:A)-2</f>
        <v>227</v>
      </c>
      <c r="R899" s="139" t="str">
        <f t="shared" si="26"/>
        <v>Storage!P227:B223</v>
      </c>
      <c r="S899" s="7"/>
      <c r="T899" s="7"/>
      <c r="U899" s="7"/>
      <c r="V899" s="7"/>
      <c r="W899" s="7"/>
      <c r="X899" s="7"/>
      <c r="Y899" s="7"/>
      <c r="Z899" s="7"/>
      <c r="AA899" s="7"/>
      <c r="AB899" s="7"/>
    </row>
    <row r="900" spans="1:28" ht="15" x14ac:dyDescent="0.25">
      <c r="A900" s="17">
        <f t="shared" si="27"/>
        <v>2014</v>
      </c>
      <c r="B900" s="14" t="str">
        <f t="shared" si="30"/>
        <v>Sep</v>
      </c>
      <c r="C900" s="99">
        <f ca="1">HLOOKUP($O900,INDIRECT(R900),C$229,FALSE)*$T$231</f>
        <v>67165000000</v>
      </c>
      <c r="D900" s="99">
        <f ca="1">C900/$T$230</f>
        <v>206121.5728759293</v>
      </c>
      <c r="E900" s="99">
        <f ca="1">HLOOKUP($O900,INDIRECT(R900),E$229,FALSE)*$T$231</f>
        <v>85702000000</v>
      </c>
      <c r="F900" s="99">
        <f ca="1">E900/$T$230</f>
        <v>263009.46979249449</v>
      </c>
      <c r="G900" s="99">
        <f ca="1">HLOOKUP($O900,INDIRECT(R900),G$229,FALSE)</f>
        <v>2603312000</v>
      </c>
      <c r="H900" s="99">
        <f ca="1">G900/$T$230</f>
        <v>7989.2617304664818</v>
      </c>
      <c r="I900" s="95" t="str">
        <f t="shared" si="23"/>
        <v/>
      </c>
      <c r="J900" s="100">
        <f ca="1">IF(AND(I900="",NOT(K900="")),D900,"")</f>
        <v>206121.5728759293</v>
      </c>
      <c r="K900" s="97">
        <f t="shared" si="24"/>
        <v>41883</v>
      </c>
      <c r="N900" s="140">
        <f t="shared" si="32"/>
        <v>51915.630000000005</v>
      </c>
      <c r="O900" s="139" t="str">
        <f t="shared" si="25"/>
        <v>2014Sep</v>
      </c>
      <c r="P900" s="139">
        <f>MATCH(A900,Storage!A:A)-1</f>
        <v>223</v>
      </c>
      <c r="Q900" s="139">
        <f>MATCH(A900+1,Storage!A:A)-2</f>
        <v>227</v>
      </c>
      <c r="R900" s="139" t="str">
        <f t="shared" si="26"/>
        <v>Storage!P227:B223</v>
      </c>
      <c r="S900" s="7"/>
      <c r="T900" s="7"/>
      <c r="U900" s="7"/>
      <c r="V900" s="7"/>
      <c r="W900" s="7"/>
      <c r="X900" s="7"/>
      <c r="Y900" s="7"/>
      <c r="Z900" s="7"/>
      <c r="AA900" s="7"/>
      <c r="AB900" s="7"/>
    </row>
    <row r="901" spans="1:28" ht="15" x14ac:dyDescent="0.25">
      <c r="A901" s="17">
        <f t="shared" si="27"/>
        <v>2014</v>
      </c>
      <c r="B901" s="14" t="str">
        <f t="shared" si="30"/>
        <v>Oct</v>
      </c>
      <c r="C901" s="99">
        <f ca="1">HLOOKUP($O901,INDIRECT(R901),C$229,FALSE)*$T$231</f>
        <v>66491000000</v>
      </c>
      <c r="D901" s="99">
        <f ca="1">C901/$T$230</f>
        <v>204053.1452705042</v>
      </c>
      <c r="E901" s="99">
        <f ca="1">HLOOKUP($O901,INDIRECT(R901),E$229,FALSE)*$T$231</f>
        <v>85702000000</v>
      </c>
      <c r="F901" s="99">
        <f ca="1">E901/$T$230</f>
        <v>263009.46979249449</v>
      </c>
      <c r="G901" s="99">
        <f ca="1">HLOOKUP($O901,INDIRECT(R901),G$229,FALSE)</f>
        <v>1891970000</v>
      </c>
      <c r="H901" s="99">
        <f ca="1">G901/$T$230</f>
        <v>5806.2358703799891</v>
      </c>
      <c r="I901" s="95" t="str">
        <f t="shared" si="23"/>
        <v/>
      </c>
      <c r="J901" s="100">
        <f ca="1">IF(AND(I901="",NOT(K901="")),D901,"")</f>
        <v>204053.1452705042</v>
      </c>
      <c r="K901" s="97">
        <f t="shared" si="24"/>
        <v>41913</v>
      </c>
      <c r="N901" s="140">
        <f t="shared" si="32"/>
        <v>51915.630000000005</v>
      </c>
      <c r="O901" s="139" t="str">
        <f t="shared" si="25"/>
        <v>2014Oct</v>
      </c>
      <c r="P901" s="139">
        <f>MATCH(A901,Storage!A:A)-1</f>
        <v>223</v>
      </c>
      <c r="Q901" s="139">
        <f>MATCH(A901+1,Storage!A:A)-2</f>
        <v>227</v>
      </c>
      <c r="R901" s="139" t="str">
        <f t="shared" si="26"/>
        <v>Storage!P227:B223</v>
      </c>
      <c r="S901" s="7"/>
      <c r="T901" s="7"/>
      <c r="U901" s="7"/>
      <c r="V901" s="7"/>
      <c r="W901" s="7"/>
      <c r="X901" s="7"/>
      <c r="Y901" s="7"/>
      <c r="Z901" s="7"/>
      <c r="AA901" s="7"/>
      <c r="AB901" s="7"/>
    </row>
    <row r="902" spans="1:28" ht="15" x14ac:dyDescent="0.25">
      <c r="A902" s="17">
        <f t="shared" si="27"/>
        <v>2014</v>
      </c>
      <c r="B902" s="14" t="str">
        <f t="shared" si="30"/>
        <v>Nov</v>
      </c>
      <c r="C902" s="99">
        <f ca="1">HLOOKUP($O902,INDIRECT(R902),C$229,FALSE)*$T$231</f>
        <v>66382000000</v>
      </c>
      <c r="D902" s="99">
        <f ca="1">C902/$T$230</f>
        <v>203718.63694855862</v>
      </c>
      <c r="E902" s="99">
        <f ca="1">HLOOKUP($O902,INDIRECT(R902),E$229,FALSE)*$T$231</f>
        <v>85702000000</v>
      </c>
      <c r="F902" s="99">
        <f ca="1">E902/$T$230</f>
        <v>263009.46979249449</v>
      </c>
      <c r="G902" s="99">
        <f ca="1">HLOOKUP($O902,INDIRECT(R902),G$229,FALSE)</f>
        <v>1225186000</v>
      </c>
      <c r="H902" s="99">
        <f ca="1">G902/$T$230</f>
        <v>3759.9533296444329</v>
      </c>
      <c r="I902" s="95" t="str">
        <f t="shared" si="23"/>
        <v/>
      </c>
      <c r="J902" s="100">
        <f ca="1">IF(AND(I902="",NOT(K902="")),D902,"")</f>
        <v>203718.63694855862</v>
      </c>
      <c r="K902" s="97">
        <f t="shared" si="24"/>
        <v>41944</v>
      </c>
      <c r="N902" s="140">
        <f t="shared" si="32"/>
        <v>51915.630000000005</v>
      </c>
      <c r="O902" s="139" t="str">
        <f t="shared" si="25"/>
        <v>2014Nov</v>
      </c>
      <c r="P902" s="139">
        <f>MATCH(A902,Storage!A:A)-1</f>
        <v>223</v>
      </c>
      <c r="Q902" s="139">
        <f>MATCH(A902+1,Storage!A:A)-2</f>
        <v>227</v>
      </c>
      <c r="R902" s="139" t="str">
        <f t="shared" si="26"/>
        <v>Storage!P227:B223</v>
      </c>
      <c r="S902" s="7"/>
      <c r="T902" s="7"/>
      <c r="U902" s="7"/>
      <c r="V902" s="7"/>
      <c r="W902" s="7"/>
      <c r="X902" s="7"/>
      <c r="Y902" s="7"/>
      <c r="Z902" s="7"/>
      <c r="AA902" s="7"/>
      <c r="AB902" s="7"/>
    </row>
    <row r="903" spans="1:28" ht="15" x14ac:dyDescent="0.25">
      <c r="A903" s="17">
        <f t="shared" si="27"/>
        <v>2014</v>
      </c>
      <c r="B903" s="14" t="str">
        <f t="shared" si="30"/>
        <v>Dec</v>
      </c>
      <c r="C903" s="99">
        <f ca="1">HLOOKUP($O903,INDIRECT(R903),C$229,FALSE)*$T$231</f>
        <v>66857000000</v>
      </c>
      <c r="D903" s="99">
        <f ca="1">C903/$T$230</f>
        <v>205176.35670015641</v>
      </c>
      <c r="E903" s="99">
        <f ca="1">HLOOKUP($O903,INDIRECT(R903),E$229,FALSE)*$T$231</f>
        <v>85702000000</v>
      </c>
      <c r="F903" s="99">
        <f ca="1">E903/$T$230</f>
        <v>263009.46979249449</v>
      </c>
      <c r="G903" s="99">
        <f ca="1">HLOOKUP($O903,INDIRECT(R903),G$229,FALSE)</f>
        <v>1215973000</v>
      </c>
      <c r="H903" s="99">
        <f ca="1">G903/$T$230</f>
        <v>3731.6797042308103</v>
      </c>
      <c r="I903" s="95" t="str">
        <f t="shared" si="23"/>
        <v/>
      </c>
      <c r="J903" s="100">
        <f ca="1">IF(AND(I903="",NOT(K903="")),D903,"")</f>
        <v>205176.35670015641</v>
      </c>
      <c r="K903" s="97">
        <f t="shared" si="24"/>
        <v>41974</v>
      </c>
      <c r="N903" s="140">
        <f t="shared" si="32"/>
        <v>51915.630000000005</v>
      </c>
      <c r="O903" s="139" t="str">
        <f t="shared" si="25"/>
        <v>2014Dec</v>
      </c>
      <c r="P903" s="139">
        <f>MATCH(A903,Storage!A:A)-1</f>
        <v>223</v>
      </c>
      <c r="Q903" s="139">
        <f>MATCH(A903+1,Storage!A:A)-2</f>
        <v>227</v>
      </c>
      <c r="R903" s="139" t="str">
        <f t="shared" si="26"/>
        <v>Storage!P227:B223</v>
      </c>
      <c r="S903" s="7"/>
      <c r="T903" s="7"/>
      <c r="U903" s="7"/>
      <c r="V903" s="7"/>
      <c r="W903" s="7"/>
      <c r="X903" s="7"/>
      <c r="Y903" s="7"/>
      <c r="Z903" s="7"/>
      <c r="AA903" s="7"/>
      <c r="AB903" s="7"/>
    </row>
    <row r="904" spans="1:28" ht="15" x14ac:dyDescent="0.25">
      <c r="A904" s="17">
        <f t="shared" si="27"/>
        <v>2014</v>
      </c>
      <c r="B904" s="14" t="str">
        <f t="shared" si="30"/>
        <v>(YE)&amp; Min Sto</v>
      </c>
      <c r="C904" s="99">
        <f ca="1">HLOOKUP($O904,INDIRECT(R904),C$229,FALSE)*$T$231</f>
        <v>47855000000</v>
      </c>
      <c r="D904" s="99">
        <f ca="1">C904/$T$230</f>
        <v>146861.42886886914</v>
      </c>
      <c r="E904" s="99">
        <f ca="1">HLOOKUP($O904,INDIRECT(R904),E$229,FALSE)*$T$231</f>
        <v>85702000000</v>
      </c>
      <c r="F904" s="99">
        <f ca="1">E904/$T$230</f>
        <v>263009.46979249449</v>
      </c>
      <c r="G904" s="99">
        <f ca="1">HLOOKUP($O904,INDIRECT(R904),G$229,FALSE)</f>
        <v>22892891000</v>
      </c>
      <c r="H904" s="99">
        <f ca="1">G904/$T$230</f>
        <v>70255.619751317005</v>
      </c>
      <c r="I904" s="100">
        <f ca="1">IF(B903="Dec",H904,"")</f>
        <v>70255.619751317005</v>
      </c>
      <c r="J904" s="95" t="str">
        <f ca="1">IF(AND(I904="",NOT(K904="")),D904,"")</f>
        <v/>
      </c>
      <c r="K904" s="97">
        <f ca="1">IFERROR(IF(I904="", DATEVALUE(CONCATENATE(B904,"-",A904)),K903),"")</f>
        <v>41974</v>
      </c>
      <c r="N904" s="140">
        <f ca="1">IF(K904="","",$G$181)</f>
        <v>51915.630000000005</v>
      </c>
      <c r="O904" s="139" t="str">
        <f t="shared" si="25"/>
        <v>2014(YE)&amp; Min Sto</v>
      </c>
      <c r="P904" s="139">
        <f>MATCH(A904,Storage!A:A)-1</f>
        <v>223</v>
      </c>
      <c r="Q904" s="139">
        <f>MATCH(A904+1,Storage!A:A)-2</f>
        <v>227</v>
      </c>
      <c r="R904" s="139" t="str">
        <f t="shared" si="26"/>
        <v>Storage!P227:B223</v>
      </c>
      <c r="S904" s="7"/>
      <c r="T904" s="7"/>
      <c r="U904" s="7"/>
      <c r="V904" s="7"/>
      <c r="W904" s="7"/>
      <c r="X904" s="7"/>
      <c r="Y904" s="7"/>
      <c r="Z904" s="7"/>
      <c r="AA904" s="7"/>
      <c r="AB904" s="7"/>
    </row>
    <row r="905" spans="1:28" ht="15" x14ac:dyDescent="0.25">
      <c r="A905" s="17">
        <f t="shared" si="27"/>
        <v>2014</v>
      </c>
      <c r="B905" s="14" t="str">
        <f t="shared" si="30"/>
        <v>Avg</v>
      </c>
      <c r="C905" s="99">
        <f ca="1">HLOOKUP($O905,INDIRECT(R905),C$229,FALSE)*$T$231</f>
        <v>60633000000</v>
      </c>
      <c r="D905" s="99">
        <f ca="1">C905/$T$230</f>
        <v>186075.62462869383</v>
      </c>
      <c r="E905" s="99">
        <f ca="1">HLOOKUP($O905,INDIRECT(R905),E$229,FALSE)*$T$231</f>
        <v>0</v>
      </c>
      <c r="F905" s="99">
        <f ca="1">E905/$T$230</f>
        <v>0</v>
      </c>
      <c r="G905" s="99">
        <f ca="1">HLOOKUP($O905,INDIRECT(R905),G$229,FALSE)</f>
        <v>0</v>
      </c>
      <c r="H905" s="99">
        <f ca="1">G905/$T$230</f>
        <v>0</v>
      </c>
      <c r="I905" s="95" t="str">
        <f t="shared" si="23"/>
        <v/>
      </c>
      <c r="J905" s="95" t="str">
        <f t="shared" si="29"/>
        <v/>
      </c>
      <c r="K905" s="97" t="str">
        <f t="shared" si="24"/>
        <v/>
      </c>
      <c r="N905" s="140" t="str">
        <f t="shared" si="32"/>
        <v/>
      </c>
      <c r="O905" s="139" t="str">
        <f t="shared" si="25"/>
        <v>2014Avg</v>
      </c>
      <c r="P905" s="139">
        <f>MATCH(A905,Storage!A:A)-1</f>
        <v>223</v>
      </c>
      <c r="Q905" s="139">
        <f>MATCH(A905+1,Storage!A:A)-2</f>
        <v>227</v>
      </c>
      <c r="R905" s="139" t="str">
        <f t="shared" si="26"/>
        <v>Storage!P227:B223</v>
      </c>
      <c r="S905" s="7"/>
      <c r="T905" s="7"/>
      <c r="U905" s="7"/>
      <c r="V905" s="7"/>
      <c r="W905" s="7"/>
      <c r="X905" s="7"/>
      <c r="Y905" s="7"/>
      <c r="Z905" s="7"/>
      <c r="AA905" s="7"/>
      <c r="AB905" s="7"/>
    </row>
    <row r="906" spans="1:28" ht="15" x14ac:dyDescent="0.25">
      <c r="A906" s="17">
        <f t="shared" si="27"/>
        <v>2014</v>
      </c>
      <c r="B906" s="14" t="str">
        <f t="shared" si="30"/>
        <v>Max</v>
      </c>
      <c r="C906" s="99">
        <f ca="1">HLOOKUP($O906,INDIRECT(R906),C$229,FALSE)*$T$231</f>
        <v>70031000000</v>
      </c>
      <c r="D906" s="99">
        <f ca="1">C906/$T$230</f>
        <v>214916.99352451731</v>
      </c>
      <c r="E906" s="99">
        <f ca="1">HLOOKUP($O906,INDIRECT(R906),E$229,FALSE)*$T$231</f>
        <v>0</v>
      </c>
      <c r="F906" s="99">
        <f ca="1">E906/$T$230</f>
        <v>0</v>
      </c>
      <c r="G906" s="99">
        <f ca="1">HLOOKUP($O906,INDIRECT(R906),G$229,FALSE)</f>
        <v>2983131000</v>
      </c>
      <c r="H906" s="99">
        <f ca="1">G906/$T$230</f>
        <v>9154.8820637972731</v>
      </c>
      <c r="I906" s="95" t="str">
        <f t="shared" si="23"/>
        <v/>
      </c>
      <c r="J906" s="95" t="str">
        <f t="shared" si="29"/>
        <v/>
      </c>
      <c r="K906" s="97" t="str">
        <f t="shared" si="24"/>
        <v/>
      </c>
      <c r="N906" s="140" t="str">
        <f t="shared" si="32"/>
        <v/>
      </c>
      <c r="O906" s="139" t="str">
        <f t="shared" si="25"/>
        <v>2014Max</v>
      </c>
      <c r="P906" s="139">
        <f>MATCH(A906,Storage!A:A)-1</f>
        <v>223</v>
      </c>
      <c r="Q906" s="139">
        <f>MATCH(A906+1,Storage!A:A)-2</f>
        <v>227</v>
      </c>
      <c r="R906" s="139" t="str">
        <f t="shared" si="26"/>
        <v>Storage!P227:B223</v>
      </c>
      <c r="S906" s="7"/>
      <c r="T906" s="7"/>
      <c r="U906" s="7"/>
      <c r="V906" s="7"/>
      <c r="W906" s="7"/>
      <c r="X906" s="7"/>
      <c r="Y906" s="7"/>
      <c r="Z906" s="7"/>
      <c r="AA906" s="7"/>
      <c r="AB906" s="7"/>
    </row>
    <row r="907" spans="1:28" ht="15" x14ac:dyDescent="0.25">
      <c r="A907" s="17">
        <f t="shared" si="27"/>
        <v>2015</v>
      </c>
      <c r="B907" s="14" t="str">
        <f t="shared" si="30"/>
        <v>Jan</v>
      </c>
      <c r="C907" s="99">
        <f ca="1">HLOOKUP($O907,INDIRECT(R907),C$229,FALSE)*$T$231</f>
        <v>67033000000</v>
      </c>
      <c r="D907" s="99">
        <f ca="1">C907/$T$230</f>
        <v>205716.48022916951</v>
      </c>
      <c r="E907" s="99">
        <f ca="1">HLOOKUP($O907,INDIRECT(R907),E$229,FALSE)*$T$231</f>
        <v>83236000000</v>
      </c>
      <c r="F907" s="99">
        <f ca="1">E907/$T$230</f>
        <v>255441.60261893622</v>
      </c>
      <c r="G907" s="99">
        <f ca="1">HLOOKUP($O907,INDIRECT(R907),G$229,FALSE)</f>
        <v>1239709000</v>
      </c>
      <c r="H907" s="99">
        <f ca="1">G907/$T$230</f>
        <v>3804.5227274390745</v>
      </c>
      <c r="I907" s="95" t="str">
        <f t="shared" si="23"/>
        <v/>
      </c>
      <c r="J907" s="100">
        <f ca="1">IF(AND(I907="",NOT(K907="")),D907,"")</f>
        <v>205716.48022916951</v>
      </c>
      <c r="K907" s="97">
        <f t="shared" si="24"/>
        <v>42005</v>
      </c>
      <c r="N907" s="140">
        <f t="shared" si="32"/>
        <v>51915.630000000005</v>
      </c>
      <c r="O907" s="139" t="str">
        <f t="shared" si="25"/>
        <v>2015Jan</v>
      </c>
      <c r="P907" s="139">
        <f>MATCH(A907,Storage!A:A)-1</f>
        <v>228</v>
      </c>
      <c r="Q907" s="139">
        <f>MATCH(A907+1,Storage!A:A)-2</f>
        <v>232</v>
      </c>
      <c r="R907" s="139" t="str">
        <f t="shared" si="26"/>
        <v>Storage!P232:B228</v>
      </c>
      <c r="S907" s="7"/>
      <c r="T907" s="7"/>
      <c r="U907" s="7"/>
      <c r="V907" s="7"/>
      <c r="W907" s="7"/>
      <c r="X907" s="7"/>
      <c r="Y907" s="7"/>
      <c r="Z907" s="7"/>
      <c r="AA907" s="7"/>
      <c r="AB907" s="7"/>
    </row>
    <row r="908" spans="1:28" ht="15" x14ac:dyDescent="0.25">
      <c r="A908" s="17">
        <f t="shared" si="27"/>
        <v>2015</v>
      </c>
      <c r="B908" s="14" t="str">
        <f t="shared" si="30"/>
        <v>Feb</v>
      </c>
      <c r="C908" s="99">
        <f ca="1">HLOOKUP($O908,INDIRECT(R908),C$229,FALSE)*$T$231</f>
        <v>67288000000</v>
      </c>
      <c r="D908" s="99">
        <f ca="1">C908/$T$230</f>
        <v>206499.04556950094</v>
      </c>
      <c r="E908" s="99">
        <f ca="1">HLOOKUP($O908,INDIRECT(R908),E$229,FALSE)*$T$231</f>
        <v>83236000000</v>
      </c>
      <c r="F908" s="99">
        <f ca="1">E908/$T$230</f>
        <v>255441.60261893622</v>
      </c>
      <c r="G908" s="99">
        <f ca="1">HLOOKUP($O908,INDIRECT(R908),G$229,FALSE)</f>
        <v>1123461000</v>
      </c>
      <c r="H908" s="99">
        <f ca="1">G908/$T$230</f>
        <v>3447.7711365259347</v>
      </c>
      <c r="I908" s="95" t="str">
        <f t="shared" si="23"/>
        <v/>
      </c>
      <c r="J908" s="100">
        <f ca="1">IF(AND(I908="",NOT(K908="")),D908,"")</f>
        <v>206499.04556950094</v>
      </c>
      <c r="K908" s="97">
        <f t="shared" si="24"/>
        <v>42036</v>
      </c>
      <c r="N908" s="140">
        <f t="shared" si="32"/>
        <v>51915.630000000005</v>
      </c>
      <c r="O908" s="139" t="str">
        <f t="shared" si="25"/>
        <v>2015Feb</v>
      </c>
      <c r="P908" s="139">
        <f>MATCH(A908,Storage!A:A)-1</f>
        <v>228</v>
      </c>
      <c r="Q908" s="139">
        <f>MATCH(A908+1,Storage!A:A)-2</f>
        <v>232</v>
      </c>
      <c r="R908" s="139" t="str">
        <f t="shared" si="26"/>
        <v>Storage!P232:B228</v>
      </c>
      <c r="S908" s="7"/>
      <c r="T908" s="7"/>
      <c r="U908" s="7"/>
      <c r="V908" s="7"/>
      <c r="W908" s="7"/>
      <c r="X908" s="7"/>
      <c r="Y908" s="7"/>
      <c r="Z908" s="7"/>
      <c r="AA908" s="7"/>
      <c r="AB908" s="7"/>
    </row>
    <row r="909" spans="1:28" ht="15" x14ac:dyDescent="0.25">
      <c r="A909" s="17">
        <f t="shared" si="27"/>
        <v>2015</v>
      </c>
      <c r="B909" s="14" t="str">
        <f t="shared" si="30"/>
        <v>Mar</v>
      </c>
      <c r="C909" s="99">
        <f ca="1">HLOOKUP($O909,INDIRECT(R909),C$229,FALSE)*$T$231</f>
        <v>67279000000</v>
      </c>
      <c r="D909" s="99">
        <f ca="1">C909/$T$230</f>
        <v>206471.42561631277</v>
      </c>
      <c r="E909" s="99">
        <f ca="1">HLOOKUP($O909,INDIRECT(R909),E$229,FALSE)*$T$231</f>
        <v>83236000000</v>
      </c>
      <c r="F909" s="99">
        <f ca="1">E909/$T$230</f>
        <v>255441.60261893622</v>
      </c>
      <c r="G909" s="99">
        <f ca="1">HLOOKUP($O909,INDIRECT(R909),G$229,FALSE)</f>
        <v>1259600000</v>
      </c>
      <c r="H909" s="99">
        <f ca="1">G909/$T$230</f>
        <v>3865.5658928686153</v>
      </c>
      <c r="I909" s="95" t="str">
        <f t="shared" si="23"/>
        <v/>
      </c>
      <c r="J909" s="100">
        <f ca="1">IF(AND(I909="",NOT(K909="")),D909,"")</f>
        <v>206471.42561631277</v>
      </c>
      <c r="K909" s="97">
        <f t="shared" si="24"/>
        <v>42064</v>
      </c>
      <c r="N909" s="140">
        <f t="shared" si="32"/>
        <v>51915.630000000005</v>
      </c>
      <c r="O909" s="139" t="str">
        <f t="shared" si="25"/>
        <v>2015Mar</v>
      </c>
      <c r="P909" s="139">
        <f>MATCH(A909,Storage!A:A)-1</f>
        <v>228</v>
      </c>
      <c r="Q909" s="139">
        <f>MATCH(A909+1,Storage!A:A)-2</f>
        <v>232</v>
      </c>
      <c r="R909" s="139" t="str">
        <f t="shared" si="26"/>
        <v>Storage!P232:B228</v>
      </c>
      <c r="S909" s="7"/>
      <c r="T909" s="7"/>
      <c r="U909" s="7"/>
      <c r="V909" s="7"/>
      <c r="W909" s="7"/>
      <c r="X909" s="7"/>
      <c r="Y909" s="7"/>
      <c r="Z909" s="7"/>
      <c r="AA909" s="7"/>
      <c r="AB909" s="7"/>
    </row>
    <row r="910" spans="1:28" ht="15" x14ac:dyDescent="0.25">
      <c r="A910" s="17">
        <f t="shared" si="27"/>
        <v>2015</v>
      </c>
      <c r="B910" s="14" t="str">
        <f t="shared" si="30"/>
        <v>Apr</v>
      </c>
      <c r="C910" s="99">
        <f ca="1">HLOOKUP($O910,INDIRECT(R910),C$229,FALSE)*$T$231</f>
        <v>66699000000</v>
      </c>
      <c r="D910" s="99">
        <f ca="1">C910/$T$230</f>
        <v>204691.47307751968</v>
      </c>
      <c r="E910" s="99">
        <f ca="1">HLOOKUP($O910,INDIRECT(R910),E$229,FALSE)*$T$231</f>
        <v>83236000000</v>
      </c>
      <c r="F910" s="99">
        <f ca="1">E910/$T$230</f>
        <v>255441.60261893622</v>
      </c>
      <c r="G910" s="99">
        <f ca="1">HLOOKUP($O910,INDIRECT(R910),G$229,FALSE)</f>
        <v>1627895000</v>
      </c>
      <c r="H910" s="99">
        <f ca="1">G910/$T$230</f>
        <v>4995.8204105838004</v>
      </c>
      <c r="I910" s="95" t="str">
        <f t="shared" si="23"/>
        <v/>
      </c>
      <c r="J910" s="100">
        <f ca="1">IF(AND(I910="",NOT(K910="")),D910,"")</f>
        <v>204691.47307751968</v>
      </c>
      <c r="K910" s="97">
        <f t="shared" si="24"/>
        <v>42095</v>
      </c>
      <c r="N910" s="140">
        <f t="shared" si="32"/>
        <v>51915.630000000005</v>
      </c>
      <c r="O910" s="139" t="str">
        <f t="shared" si="25"/>
        <v>2015Apr</v>
      </c>
      <c r="P910" s="139">
        <f>MATCH(A910,Storage!A:A)-1</f>
        <v>228</v>
      </c>
      <c r="Q910" s="139">
        <f>MATCH(A910+1,Storage!A:A)-2</f>
        <v>232</v>
      </c>
      <c r="R910" s="139" t="str">
        <f t="shared" si="26"/>
        <v>Storage!P232:B228</v>
      </c>
      <c r="S910" s="7"/>
      <c r="T910" s="7"/>
      <c r="U910" s="7"/>
      <c r="V910" s="7"/>
      <c r="W910" s="7"/>
      <c r="X910" s="7"/>
      <c r="Y910" s="7"/>
      <c r="Z910" s="7"/>
      <c r="AA910" s="7"/>
      <c r="AB910" s="7"/>
    </row>
    <row r="911" spans="1:28" ht="15" x14ac:dyDescent="0.25">
      <c r="A911" s="17">
        <f t="shared" si="27"/>
        <v>2015</v>
      </c>
      <c r="B911" s="14" t="str">
        <f t="shared" si="30"/>
        <v>May</v>
      </c>
      <c r="C911" s="99">
        <f ca="1">HLOOKUP($O911,INDIRECT(R911),C$229,FALSE)*$T$231</f>
        <v>70117000000</v>
      </c>
      <c r="D911" s="99">
        <f ca="1">C911/$T$230</f>
        <v>215180.91752164869</v>
      </c>
      <c r="E911" s="99">
        <f ca="1">HLOOKUP($O911,INDIRECT(R911),E$229,FALSE)*$T$231</f>
        <v>83236000000</v>
      </c>
      <c r="F911" s="99">
        <f ca="1">E911/$T$230</f>
        <v>255441.60261893622</v>
      </c>
      <c r="G911" s="99">
        <f ca="1">HLOOKUP($O911,INDIRECT(R911),G$229,FALSE)</f>
        <v>1570307000</v>
      </c>
      <c r="H911" s="99">
        <f ca="1">G911/$T$230</f>
        <v>4819.0895367837702</v>
      </c>
      <c r="I911" s="95" t="str">
        <f t="shared" si="23"/>
        <v/>
      </c>
      <c r="J911" s="100">
        <f ca="1">IF(AND(I911="",NOT(K911="")),D911,"")</f>
        <v>215180.91752164869</v>
      </c>
      <c r="K911" s="97">
        <f t="shared" si="24"/>
        <v>42125</v>
      </c>
      <c r="N911" s="140">
        <f t="shared" si="32"/>
        <v>51915.630000000005</v>
      </c>
      <c r="O911" s="139" t="str">
        <f t="shared" si="25"/>
        <v>2015May</v>
      </c>
      <c r="P911" s="139">
        <f>MATCH(A911,Storage!A:A)-1</f>
        <v>228</v>
      </c>
      <c r="Q911" s="139">
        <f>MATCH(A911+1,Storage!A:A)-2</f>
        <v>232</v>
      </c>
      <c r="R911" s="139" t="str">
        <f t="shared" si="26"/>
        <v>Storage!P232:B228</v>
      </c>
      <c r="S911" s="7"/>
      <c r="T911" s="7"/>
      <c r="U911" s="7"/>
      <c r="V911" s="7"/>
      <c r="W911" s="7"/>
      <c r="X911" s="7"/>
      <c r="Y911" s="7"/>
      <c r="Z911" s="7"/>
      <c r="AA911" s="7"/>
      <c r="AB911" s="7"/>
    </row>
    <row r="912" spans="1:28" ht="15" x14ac:dyDescent="0.25">
      <c r="A912" s="17">
        <f t="shared" si="27"/>
        <v>2015</v>
      </c>
      <c r="B912" s="14" t="str">
        <f t="shared" si="30"/>
        <v>Jun</v>
      </c>
      <c r="C912" s="99">
        <f ca="1">HLOOKUP($O912,INDIRECT(R912),C$229,FALSE)*$T$231</f>
        <v>79087000000</v>
      </c>
      <c r="D912" s="99">
        <f ca="1">C912/$T$230</f>
        <v>242708.80419919037</v>
      </c>
      <c r="E912" s="99">
        <f ca="1">HLOOKUP($O912,INDIRECT(R912),E$229,FALSE)*$T$231</f>
        <v>83236000000</v>
      </c>
      <c r="F912" s="99">
        <f ca="1">E912/$T$230</f>
        <v>255441.60261893622</v>
      </c>
      <c r="G912" s="99">
        <f ca="1">HLOOKUP($O912,INDIRECT(R912),G$229,FALSE)</f>
        <v>2140295000</v>
      </c>
      <c r="H912" s="99">
        <f ca="1">G912/$T$230</f>
        <v>6568.3164120968822</v>
      </c>
      <c r="I912" s="95" t="str">
        <f t="shared" si="23"/>
        <v/>
      </c>
      <c r="J912" s="100">
        <f ca="1">IF(AND(I912="",NOT(K912="")),D912,"")</f>
        <v>242708.80419919037</v>
      </c>
      <c r="K912" s="97">
        <f t="shared" si="24"/>
        <v>42156</v>
      </c>
      <c r="N912" s="140">
        <f t="shared" si="32"/>
        <v>51915.630000000005</v>
      </c>
      <c r="O912" s="139" t="str">
        <f t="shared" si="25"/>
        <v>2015Jun</v>
      </c>
      <c r="P912" s="139">
        <f>MATCH(A912,Storage!A:A)-1</f>
        <v>228</v>
      </c>
      <c r="Q912" s="139">
        <f>MATCH(A912+1,Storage!A:A)-2</f>
        <v>232</v>
      </c>
      <c r="R912" s="139" t="str">
        <f t="shared" si="26"/>
        <v>Storage!P232:B228</v>
      </c>
      <c r="S912" s="7"/>
      <c r="T912" s="7"/>
      <c r="U912" s="7"/>
      <c r="V912" s="7"/>
      <c r="W912" s="7"/>
      <c r="X912" s="7"/>
      <c r="Y912" s="7"/>
      <c r="Z912" s="7"/>
      <c r="AA912" s="7"/>
      <c r="AB912" s="7"/>
    </row>
    <row r="913" spans="1:28" ht="15" x14ac:dyDescent="0.25">
      <c r="A913" s="17">
        <f t="shared" si="27"/>
        <v>2015</v>
      </c>
      <c r="B913" s="14" t="str">
        <f t="shared" si="30"/>
        <v>Jul</v>
      </c>
      <c r="C913" s="99">
        <f ca="1">HLOOKUP($O913,INDIRECT(R913),C$229,FALSE)*$T$231</f>
        <v>77550000000</v>
      </c>
      <c r="D913" s="99">
        <f ca="1">C913/$T$230</f>
        <v>237991.92997138863</v>
      </c>
      <c r="E913" s="99">
        <f ca="1">HLOOKUP($O913,INDIRECT(R913),E$229,FALSE)*$T$231</f>
        <v>83236000000</v>
      </c>
      <c r="F913" s="99">
        <f ca="1">E913/$T$230</f>
        <v>255441.60261893622</v>
      </c>
      <c r="G913" s="99">
        <f ca="1">HLOOKUP($O913,INDIRECT(R913),G$229,FALSE)</f>
        <v>2557510000</v>
      </c>
      <c r="H913" s="99">
        <f ca="1">G913/$T$230</f>
        <v>7848.7007198082028</v>
      </c>
      <c r="I913" s="95" t="str">
        <f t="shared" si="23"/>
        <v/>
      </c>
      <c r="J913" s="100">
        <f ca="1">IF(AND(I913="",NOT(K913="")),D913,"")</f>
        <v>237991.92997138863</v>
      </c>
      <c r="K913" s="97">
        <f t="shared" si="24"/>
        <v>42186</v>
      </c>
      <c r="N913" s="140">
        <f t="shared" si="32"/>
        <v>51915.630000000005</v>
      </c>
      <c r="O913" s="139" t="str">
        <f t="shared" si="25"/>
        <v>2015Jul</v>
      </c>
      <c r="P913" s="139">
        <f>MATCH(A913,Storage!A:A)-1</f>
        <v>228</v>
      </c>
      <c r="Q913" s="139">
        <f>MATCH(A913+1,Storage!A:A)-2</f>
        <v>232</v>
      </c>
      <c r="R913" s="139" t="str">
        <f t="shared" si="26"/>
        <v>Storage!P232:B228</v>
      </c>
      <c r="S913" s="7"/>
      <c r="T913" s="7"/>
      <c r="U913" s="7"/>
      <c r="V913" s="7"/>
      <c r="W913" s="7"/>
      <c r="X913" s="7"/>
      <c r="Y913" s="7"/>
      <c r="Z913" s="7"/>
      <c r="AA913" s="7"/>
      <c r="AB913" s="7"/>
    </row>
    <row r="914" spans="1:28" ht="15" x14ac:dyDescent="0.25">
      <c r="A914" s="17">
        <f t="shared" si="27"/>
        <v>2015</v>
      </c>
      <c r="B914" s="14" t="str">
        <f t="shared" si="30"/>
        <v>Aug</v>
      </c>
      <c r="C914" s="99">
        <f ca="1">HLOOKUP($O914,INDIRECT(R914),C$229,FALSE)*$T$231</f>
        <v>73814000000</v>
      </c>
      <c r="D914" s="99">
        <f ca="1">C914/$T$230</f>
        <v>226526.58051461098</v>
      </c>
      <c r="E914" s="99">
        <f ca="1">HLOOKUP($O914,INDIRECT(R914),E$229,FALSE)*$T$231</f>
        <v>83236000000</v>
      </c>
      <c r="F914" s="99">
        <f ca="1">E914/$T$230</f>
        <v>255441.60261893622</v>
      </c>
      <c r="G914" s="99">
        <f ca="1">HLOOKUP($O914,INDIRECT(R914),G$229,FALSE)</f>
        <v>2913695000</v>
      </c>
      <c r="H914" s="99">
        <f ca="1">G914/$T$230</f>
        <v>8941.7910560668624</v>
      </c>
      <c r="I914" s="95" t="str">
        <f t="shared" si="23"/>
        <v/>
      </c>
      <c r="J914" s="100">
        <f ca="1">IF(AND(I914="",NOT(K914="")),D914,"")</f>
        <v>226526.58051461098</v>
      </c>
      <c r="K914" s="97">
        <f t="shared" si="24"/>
        <v>42217</v>
      </c>
      <c r="N914" s="140">
        <f t="shared" si="32"/>
        <v>51915.630000000005</v>
      </c>
      <c r="O914" s="139" t="str">
        <f t="shared" si="25"/>
        <v>2015Aug</v>
      </c>
      <c r="P914" s="139">
        <f>MATCH(A914,Storage!A:A)-1</f>
        <v>228</v>
      </c>
      <c r="Q914" s="139">
        <f>MATCH(A914+1,Storage!A:A)-2</f>
        <v>232</v>
      </c>
      <c r="R914" s="139" t="str">
        <f t="shared" si="26"/>
        <v>Storage!P232:B228</v>
      </c>
      <c r="S914" s="7"/>
      <c r="T914" s="7"/>
      <c r="U914" s="7"/>
      <c r="V914" s="7"/>
      <c r="W914" s="7"/>
      <c r="X914" s="7"/>
      <c r="Y914" s="7"/>
      <c r="Z914" s="7"/>
      <c r="AA914" s="7"/>
      <c r="AB914" s="7"/>
    </row>
    <row r="915" spans="1:28" ht="15" x14ac:dyDescent="0.25">
      <c r="A915" s="17">
        <f t="shared" si="27"/>
        <v>2015</v>
      </c>
      <c r="B915" s="14" t="str">
        <f t="shared" si="30"/>
        <v>Sep</v>
      </c>
      <c r="C915" s="99">
        <f ca="1">HLOOKUP($O915,INDIRECT(R915),C$229,FALSE)*$T$231</f>
        <v>70706000000</v>
      </c>
      <c r="D915" s="99">
        <f ca="1">C915/$T$230</f>
        <v>216988.49001362998</v>
      </c>
      <c r="E915" s="99">
        <f ca="1">HLOOKUP($O915,INDIRECT(R915),E$229,FALSE)*$T$231</f>
        <v>83236000000</v>
      </c>
      <c r="F915" s="99">
        <f ca="1">E915/$T$230</f>
        <v>255441.60261893622</v>
      </c>
      <c r="G915" s="99">
        <f ca="1">HLOOKUP($O915,INDIRECT(R915),G$229,FALSE)</f>
        <v>2906115000</v>
      </c>
      <c r="H915" s="99">
        <f ca="1">G915/$T$230</f>
        <v>8918.5289177150498</v>
      </c>
      <c r="I915" s="95" t="str">
        <f t="shared" si="23"/>
        <v/>
      </c>
      <c r="J915" s="100">
        <f ca="1">IF(AND(I915="",NOT(K915="")),D915,"")</f>
        <v>216988.49001362998</v>
      </c>
      <c r="K915" s="97">
        <f t="shared" si="24"/>
        <v>42248</v>
      </c>
      <c r="N915" s="140">
        <f t="shared" si="32"/>
        <v>51915.630000000005</v>
      </c>
      <c r="O915" s="139" t="str">
        <f t="shared" si="25"/>
        <v>2015Sep</v>
      </c>
      <c r="P915" s="139">
        <f>MATCH(A915,Storage!A:A)-1</f>
        <v>228</v>
      </c>
      <c r="Q915" s="139">
        <f>MATCH(A915+1,Storage!A:A)-2</f>
        <v>232</v>
      </c>
      <c r="R915" s="139" t="str">
        <f t="shared" si="26"/>
        <v>Storage!P232:B228</v>
      </c>
      <c r="S915" s="7"/>
      <c r="T915" s="7"/>
      <c r="U915" s="7"/>
      <c r="V915" s="7"/>
      <c r="W915" s="7"/>
      <c r="X915" s="7"/>
      <c r="Y915" s="7"/>
      <c r="Z915" s="7"/>
      <c r="AA915" s="7"/>
      <c r="AB915" s="7"/>
    </row>
    <row r="916" spans="1:28" ht="15" x14ac:dyDescent="0.25">
      <c r="A916" s="17">
        <f t="shared" si="27"/>
        <v>2015</v>
      </c>
      <c r="B916" s="14" t="str">
        <f t="shared" si="30"/>
        <v>Oct</v>
      </c>
      <c r="C916" s="99">
        <f ca="1">HLOOKUP($O916,INDIRECT(R916),C$229,FALSE)*$T$231</f>
        <v>68763000000</v>
      </c>
      <c r="D916" s="99">
        <f ca="1">C916/$T$230</f>
        <v>211025.64900867306</v>
      </c>
      <c r="E916" s="99">
        <f ca="1">HLOOKUP($O916,INDIRECT(R916),E$229,FALSE)*$T$231</f>
        <v>83236000000</v>
      </c>
      <c r="F916" s="99">
        <f ca="1">E916/$T$230</f>
        <v>255441.60261893622</v>
      </c>
      <c r="G916" s="99">
        <f ca="1">HLOOKUP($O916,INDIRECT(R916),G$229,FALSE)</f>
        <v>1947113000</v>
      </c>
      <c r="H916" s="99">
        <f ca="1">G916/$T$230</f>
        <v>5975.4633235639003</v>
      </c>
      <c r="I916" s="95" t="str">
        <f t="shared" si="23"/>
        <v/>
      </c>
      <c r="J916" s="100">
        <f ca="1">IF(AND(I916="",NOT(K916="")),D916,"")</f>
        <v>211025.64900867306</v>
      </c>
      <c r="K916" s="97">
        <f t="shared" si="24"/>
        <v>42278</v>
      </c>
      <c r="N916" s="140">
        <f t="shared" si="32"/>
        <v>51915.630000000005</v>
      </c>
      <c r="O916" s="139" t="str">
        <f t="shared" si="25"/>
        <v>2015Oct</v>
      </c>
      <c r="P916" s="139">
        <f>MATCH(A916,Storage!A:A)-1</f>
        <v>228</v>
      </c>
      <c r="Q916" s="139">
        <f>MATCH(A916+1,Storage!A:A)-2</f>
        <v>232</v>
      </c>
      <c r="R916" s="139" t="str">
        <f t="shared" si="26"/>
        <v>Storage!P232:B228</v>
      </c>
      <c r="S916" s="7"/>
      <c r="T916" s="7"/>
      <c r="U916" s="7"/>
      <c r="V916" s="7"/>
      <c r="W916" s="7"/>
      <c r="X916" s="7"/>
      <c r="Y916" s="7"/>
      <c r="Z916" s="7"/>
      <c r="AA916" s="7"/>
      <c r="AB916" s="7"/>
    </row>
    <row r="917" spans="1:28" ht="15" x14ac:dyDescent="0.25">
      <c r="A917" s="17">
        <f t="shared" si="27"/>
        <v>2015</v>
      </c>
      <c r="B917" s="14" t="str">
        <f t="shared" si="30"/>
        <v>Nov</v>
      </c>
      <c r="C917" s="99">
        <f ca="1">HLOOKUP($O917,INDIRECT(R917),C$229,FALSE)*$T$231</f>
        <v>67660000000</v>
      </c>
      <c r="D917" s="99">
        <f ca="1">C917/$T$230</f>
        <v>207640.67030127859</v>
      </c>
      <c r="E917" s="99">
        <f ca="1">HLOOKUP($O917,INDIRECT(R917),E$229,FALSE)*$T$231</f>
        <v>83236000000</v>
      </c>
      <c r="F917" s="99">
        <f ca="1">E917/$T$230</f>
        <v>255441.60261893622</v>
      </c>
      <c r="G917" s="99">
        <f ca="1">HLOOKUP($O917,INDIRECT(R917),G$229,FALSE)</f>
        <v>1297497000</v>
      </c>
      <c r="H917" s="99">
        <f ca="1">G917/$T$230</f>
        <v>3981.8673779766195</v>
      </c>
      <c r="I917" s="95" t="str">
        <f t="shared" si="23"/>
        <v/>
      </c>
      <c r="J917" s="100">
        <f ca="1">IF(AND(I917="",NOT(K917="")),D917,"")</f>
        <v>207640.67030127859</v>
      </c>
      <c r="K917" s="97">
        <f t="shared" si="24"/>
        <v>42309</v>
      </c>
      <c r="N917" s="140">
        <f t="shared" si="32"/>
        <v>51915.630000000005</v>
      </c>
      <c r="O917" s="139" t="str">
        <f t="shared" si="25"/>
        <v>2015Nov</v>
      </c>
      <c r="P917" s="139">
        <f>MATCH(A917,Storage!A:A)-1</f>
        <v>228</v>
      </c>
      <c r="Q917" s="139">
        <f>MATCH(A917+1,Storage!A:A)-2</f>
        <v>232</v>
      </c>
      <c r="R917" s="139" t="str">
        <f t="shared" si="26"/>
        <v>Storage!P232:B228</v>
      </c>
      <c r="S917" s="7"/>
      <c r="T917" s="7"/>
      <c r="U917" s="7"/>
      <c r="V917" s="7"/>
      <c r="W917" s="7"/>
      <c r="X917" s="7"/>
      <c r="Y917" s="7"/>
      <c r="Z917" s="7"/>
      <c r="AA917" s="7"/>
      <c r="AB917" s="7"/>
    </row>
    <row r="918" spans="1:28" ht="15" x14ac:dyDescent="0.25">
      <c r="A918" s="17">
        <f t="shared" si="27"/>
        <v>2015</v>
      </c>
      <c r="B918" s="14" t="str">
        <f t="shared" si="30"/>
        <v>Dec</v>
      </c>
      <c r="C918" s="99">
        <f ca="1">HLOOKUP($O918,INDIRECT(R918),C$229,FALSE)*$T$231</f>
        <v>67268000000</v>
      </c>
      <c r="D918" s="99">
        <f ca="1">C918/$T$230</f>
        <v>206437.66789574947</v>
      </c>
      <c r="E918" s="99">
        <f ca="1">HLOOKUP($O918,INDIRECT(R918),E$229,FALSE)*$T$231</f>
        <v>83236000000</v>
      </c>
      <c r="F918" s="99">
        <f ca="1">E918/$T$230</f>
        <v>255441.60261893622</v>
      </c>
      <c r="G918" s="99">
        <f ca="1">HLOOKUP($O918,INDIRECT(R918),G$229,FALSE)</f>
        <v>1299223000</v>
      </c>
      <c r="H918" s="99">
        <f ca="1">G918/$T$230</f>
        <v>3987.1642712213729</v>
      </c>
      <c r="I918" s="95" t="str">
        <f t="shared" si="23"/>
        <v/>
      </c>
      <c r="J918" s="100">
        <f ca="1">IF(AND(I918="",NOT(K918="")),D918,"")</f>
        <v>206437.66789574947</v>
      </c>
      <c r="K918" s="97">
        <f t="shared" si="24"/>
        <v>42339</v>
      </c>
      <c r="N918" s="140">
        <f t="shared" si="32"/>
        <v>51915.630000000005</v>
      </c>
      <c r="O918" s="139" t="str">
        <f t="shared" si="25"/>
        <v>2015Dec</v>
      </c>
      <c r="P918" s="139">
        <f>MATCH(A918,Storage!A:A)-1</f>
        <v>228</v>
      </c>
      <c r="Q918" s="139">
        <f>MATCH(A918+1,Storage!A:A)-2</f>
        <v>232</v>
      </c>
      <c r="R918" s="139" t="str">
        <f t="shared" si="26"/>
        <v>Storage!P232:B228</v>
      </c>
      <c r="S918" s="7"/>
      <c r="T918" s="7"/>
      <c r="U918" s="7"/>
      <c r="V918" s="7"/>
      <c r="W918" s="7"/>
      <c r="X918" s="7"/>
      <c r="Y918" s="7"/>
      <c r="Z918" s="7"/>
      <c r="AA918" s="7"/>
      <c r="AB918" s="7"/>
    </row>
    <row r="919" spans="1:28" ht="15" x14ac:dyDescent="0.25">
      <c r="A919" s="17">
        <f t="shared" si="27"/>
        <v>2015</v>
      </c>
      <c r="B919" s="14" t="str">
        <f t="shared" si="30"/>
        <v>(YE)&amp; Min Sto</v>
      </c>
      <c r="C919" s="99">
        <f ca="1">HLOOKUP($O919,INDIRECT(R919),C$229,FALSE)*$T$231</f>
        <v>66699000000</v>
      </c>
      <c r="D919" s="99">
        <f ca="1">C919/$T$230</f>
        <v>204691.47307751968</v>
      </c>
      <c r="E919" s="99">
        <f ca="1">HLOOKUP($O919,INDIRECT(R919),E$229,FALSE)*$T$231</f>
        <v>83236000000</v>
      </c>
      <c r="F919" s="99">
        <f ca="1">E919/$T$230</f>
        <v>255441.60261893622</v>
      </c>
      <c r="G919" s="99">
        <f ca="1">HLOOKUP($O919,INDIRECT(R919),G$229,FALSE)</f>
        <v>21882420000</v>
      </c>
      <c r="H919" s="99">
        <f ca="1">G919/$T$230</f>
        <v>67154.60178265009</v>
      </c>
      <c r="I919" s="100">
        <f ca="1">IF(B918="Dec",H919,"")</f>
        <v>67154.60178265009</v>
      </c>
      <c r="J919" s="95" t="str">
        <f ca="1">IF(AND(I919="",NOT(K919="")),D919,"")</f>
        <v/>
      </c>
      <c r="K919" s="97">
        <f ca="1">IFERROR(IF(I919="", DATEVALUE(CONCATENATE(B919,"-",A919)),K918),"")</f>
        <v>42339</v>
      </c>
      <c r="N919" s="140">
        <f ca="1">IF(K919="","",$G$181)</f>
        <v>51915.630000000005</v>
      </c>
      <c r="O919" s="139" t="str">
        <f t="shared" si="25"/>
        <v>2015(YE)&amp; Min Sto</v>
      </c>
      <c r="P919" s="139">
        <f>MATCH(A919,Storage!A:A)-1</f>
        <v>228</v>
      </c>
      <c r="Q919" s="139">
        <f>MATCH(A919+1,Storage!A:A)-2</f>
        <v>232</v>
      </c>
      <c r="R919" s="139" t="str">
        <f t="shared" si="26"/>
        <v>Storage!P232:B228</v>
      </c>
      <c r="S919" s="7"/>
      <c r="T919" s="7"/>
      <c r="U919" s="7"/>
      <c r="V919" s="7"/>
      <c r="W919" s="7"/>
      <c r="X919" s="7"/>
      <c r="Y919" s="7"/>
      <c r="Z919" s="7"/>
      <c r="AA919" s="7"/>
      <c r="AB919" s="7"/>
    </row>
    <row r="920" spans="1:28" ht="15" x14ac:dyDescent="0.25">
      <c r="A920" s="17">
        <f t="shared" si="27"/>
        <v>2015</v>
      </c>
      <c r="B920" s="14" t="str">
        <f t="shared" si="30"/>
        <v>Avg</v>
      </c>
      <c r="C920" s="99">
        <f ca="1">HLOOKUP($O920,INDIRECT(R920),C$229,FALSE)*$T$231</f>
        <v>70272000000</v>
      </c>
      <c r="D920" s="99">
        <f ca="1">C920/$T$230</f>
        <v>215656.59449322271</v>
      </c>
      <c r="E920" s="99">
        <f ca="1">HLOOKUP($O920,INDIRECT(R920),E$229,FALSE)*$T$231</f>
        <v>0</v>
      </c>
      <c r="F920" s="99">
        <f ca="1">E920/$T$230</f>
        <v>0</v>
      </c>
      <c r="G920" s="99">
        <f ca="1">HLOOKUP($O920,INDIRECT(R920),G$229,FALSE)</f>
        <v>0</v>
      </c>
      <c r="H920" s="99">
        <f ca="1">G920/$T$230</f>
        <v>0</v>
      </c>
      <c r="I920" s="95" t="str">
        <f t="shared" si="23"/>
        <v/>
      </c>
      <c r="J920" s="95" t="str">
        <f t="shared" si="29"/>
        <v/>
      </c>
      <c r="K920" s="97" t="str">
        <f t="shared" si="24"/>
        <v/>
      </c>
      <c r="N920" s="140" t="str">
        <f t="shared" si="32"/>
        <v/>
      </c>
      <c r="O920" s="139" t="str">
        <f t="shared" si="25"/>
        <v>2015Avg</v>
      </c>
      <c r="P920" s="139">
        <f>MATCH(A920,Storage!A:A)-1</f>
        <v>228</v>
      </c>
      <c r="Q920" s="139">
        <f>MATCH(A920+1,Storage!A:A)-2</f>
        <v>232</v>
      </c>
      <c r="R920" s="139" t="str">
        <f t="shared" si="26"/>
        <v>Storage!P232:B228</v>
      </c>
      <c r="S920" s="7"/>
      <c r="T920" s="7"/>
      <c r="U920" s="7"/>
      <c r="V920" s="7"/>
      <c r="W920" s="7"/>
      <c r="X920" s="7"/>
      <c r="Y920" s="7"/>
      <c r="Z920" s="7"/>
      <c r="AA920" s="7"/>
      <c r="AB920" s="7"/>
    </row>
    <row r="921" spans="1:28" ht="15" x14ac:dyDescent="0.25">
      <c r="A921" s="17">
        <f t="shared" si="27"/>
        <v>2015</v>
      </c>
      <c r="B921" s="14" t="str">
        <f t="shared" si="30"/>
        <v>Max</v>
      </c>
      <c r="C921" s="99">
        <f ca="1">HLOOKUP($O921,INDIRECT(R921),C$229,FALSE)*$T$231</f>
        <v>79087000000</v>
      </c>
      <c r="D921" s="99">
        <f ca="1">C921/$T$230</f>
        <v>242708.80419919037</v>
      </c>
      <c r="E921" s="99">
        <f ca="1">HLOOKUP($O921,INDIRECT(R921),E$229,FALSE)*$T$231</f>
        <v>0</v>
      </c>
      <c r="F921" s="99">
        <f ca="1">E921/$T$230</f>
        <v>0</v>
      </c>
      <c r="G921" s="99">
        <f ca="1">HLOOKUP($O921,INDIRECT(R921),G$229,FALSE)</f>
        <v>2913695000</v>
      </c>
      <c r="H921" s="99">
        <f ca="1">G921/$T$230</f>
        <v>8941.7910560668624</v>
      </c>
      <c r="I921" s="95" t="str">
        <f t="shared" si="23"/>
        <v/>
      </c>
      <c r="J921" s="95" t="str">
        <f t="shared" si="29"/>
        <v/>
      </c>
      <c r="K921" s="97" t="str">
        <f t="shared" si="24"/>
        <v/>
      </c>
      <c r="N921" s="140" t="str">
        <f t="shared" si="32"/>
        <v/>
      </c>
      <c r="O921" s="139" t="str">
        <f t="shared" si="25"/>
        <v>2015Max</v>
      </c>
      <c r="P921" s="139">
        <f>MATCH(A921,Storage!A:A)-1</f>
        <v>228</v>
      </c>
      <c r="Q921" s="139">
        <f>MATCH(A921+1,Storage!A:A)-2</f>
        <v>232</v>
      </c>
      <c r="R921" s="139" t="str">
        <f t="shared" si="26"/>
        <v>Storage!P232:B228</v>
      </c>
      <c r="S921" s="7"/>
      <c r="T921" s="7"/>
      <c r="U921" s="7"/>
      <c r="V921" s="7"/>
      <c r="W921" s="7"/>
      <c r="X921" s="7"/>
      <c r="Y921" s="7"/>
      <c r="Z921" s="7"/>
      <c r="AA921" s="7"/>
      <c r="AB921" s="7"/>
    </row>
    <row r="922" spans="1:28" ht="15" x14ac:dyDescent="0.25">
      <c r="A922" s="17">
        <f t="shared" si="27"/>
        <v>2016</v>
      </c>
      <c r="B922" s="14" t="str">
        <f t="shared" si="30"/>
        <v>Jan</v>
      </c>
      <c r="C922" s="99">
        <f ca="1">HLOOKUP($O922,INDIRECT(R922),C$229,FALSE)*$T$231</f>
        <v>66660000000</v>
      </c>
      <c r="D922" s="99">
        <f ca="1">C922/$T$230</f>
        <v>204571.78661370429</v>
      </c>
      <c r="E922" s="99">
        <f ca="1">HLOOKUP($O922,INDIRECT(R922),E$229,FALSE)*$T$231</f>
        <v>83399000000</v>
      </c>
      <c r="F922" s="99">
        <f ca="1">E922/$T$230</f>
        <v>255941.83066001083</v>
      </c>
      <c r="G922" s="99">
        <f ca="1">HLOOKUP($O922,INDIRECT(R922),G$229,FALSE)</f>
        <v>1276078000</v>
      </c>
      <c r="H922" s="99">
        <f ca="1">G922/$T$230</f>
        <v>3916.1349582724652</v>
      </c>
      <c r="I922" s="95" t="str">
        <f t="shared" si="23"/>
        <v/>
      </c>
      <c r="J922" s="100">
        <f ca="1">IF(AND(I922="",NOT(K922="")),D922,"")</f>
        <v>204571.78661370429</v>
      </c>
      <c r="K922" s="97">
        <f t="shared" si="24"/>
        <v>42370</v>
      </c>
      <c r="N922" s="140">
        <f t="shared" si="32"/>
        <v>51915.630000000005</v>
      </c>
      <c r="O922" s="139" t="str">
        <f t="shared" si="25"/>
        <v>2016Jan</v>
      </c>
      <c r="P922" s="139">
        <f>MATCH(A922,Storage!A:A)-1</f>
        <v>233</v>
      </c>
      <c r="Q922" s="139">
        <f>MATCH(A922+1,Storage!A:A)-2</f>
        <v>237</v>
      </c>
      <c r="R922" s="139" t="str">
        <f t="shared" si="26"/>
        <v>Storage!P237:B233</v>
      </c>
      <c r="S922" s="7"/>
      <c r="T922" s="7"/>
      <c r="U922" s="7"/>
      <c r="V922" s="7"/>
      <c r="W922" s="7"/>
      <c r="X922" s="7"/>
      <c r="Y922" s="7"/>
      <c r="Z922" s="7"/>
      <c r="AA922" s="7"/>
      <c r="AB922" s="7"/>
    </row>
    <row r="923" spans="1:28" ht="15" x14ac:dyDescent="0.25">
      <c r="A923" s="17">
        <f t="shared" si="27"/>
        <v>2016</v>
      </c>
      <c r="B923" s="14" t="str">
        <f t="shared" si="30"/>
        <v>Feb</v>
      </c>
      <c r="C923" s="99">
        <f ca="1">HLOOKUP($O923,INDIRECT(R923),C$229,FALSE)*$T$231</f>
        <v>66673000000</v>
      </c>
      <c r="D923" s="99">
        <f ca="1">C923/$T$230</f>
        <v>204611.68210164274</v>
      </c>
      <c r="E923" s="99">
        <f ca="1">HLOOKUP($O923,INDIRECT(R923),E$229,FALSE)*$T$231</f>
        <v>83399000000</v>
      </c>
      <c r="F923" s="99">
        <f ca="1">E923/$T$230</f>
        <v>255941.83066001083</v>
      </c>
      <c r="G923" s="99">
        <f ca="1">HLOOKUP($O923,INDIRECT(R923),G$229,FALSE)</f>
        <v>1184096000</v>
      </c>
      <c r="H923" s="99">
        <f ca="1">G923/$T$230</f>
        <v>3633.852898922004</v>
      </c>
      <c r="I923" s="95" t="str">
        <f t="shared" si="23"/>
        <v/>
      </c>
      <c r="J923" s="100">
        <f ca="1">IF(AND(I923="",NOT(K923="")),D923,"")</f>
        <v>204611.68210164274</v>
      </c>
      <c r="K923" s="97">
        <f t="shared" si="24"/>
        <v>42401</v>
      </c>
      <c r="N923" s="140">
        <f t="shared" si="32"/>
        <v>51915.630000000005</v>
      </c>
      <c r="O923" s="139" t="str">
        <f t="shared" si="25"/>
        <v>2016Feb</v>
      </c>
      <c r="P923" s="139">
        <f>MATCH(A923,Storage!A:A)-1</f>
        <v>233</v>
      </c>
      <c r="Q923" s="139">
        <f>MATCH(A923+1,Storage!A:A)-2</f>
        <v>237</v>
      </c>
      <c r="R923" s="139" t="str">
        <f t="shared" si="26"/>
        <v>Storage!P237:B233</v>
      </c>
      <c r="S923" s="7"/>
      <c r="T923" s="7"/>
      <c r="U923" s="7"/>
      <c r="V923" s="7"/>
      <c r="W923" s="7"/>
      <c r="X923" s="7"/>
      <c r="Y923" s="7"/>
      <c r="Z923" s="7"/>
      <c r="AA923" s="7"/>
      <c r="AB923" s="7"/>
    </row>
    <row r="924" spans="1:28" ht="15" x14ac:dyDescent="0.25">
      <c r="A924" s="17">
        <f t="shared" si="27"/>
        <v>2016</v>
      </c>
      <c r="B924" s="14" t="str">
        <f t="shared" si="30"/>
        <v>Mar</v>
      </c>
      <c r="C924" s="99">
        <f ca="1">HLOOKUP($O924,INDIRECT(R924),C$229,FALSE)*$T$231</f>
        <v>68172000000</v>
      </c>
      <c r="D924" s="99">
        <f ca="1">C924/$T$230</f>
        <v>209211.93874931664</v>
      </c>
      <c r="E924" s="99">
        <f ca="1">HLOOKUP($O924,INDIRECT(R924),E$229,FALSE)*$T$231</f>
        <v>83399000000</v>
      </c>
      <c r="F924" s="99">
        <f ca="1">E924/$T$230</f>
        <v>255941.83066001083</v>
      </c>
      <c r="G924" s="99">
        <f ca="1">HLOOKUP($O924,INDIRECT(R924),G$229,FALSE)</f>
        <v>1269588000</v>
      </c>
      <c r="H924" s="99">
        <f ca="1">G924/$T$230</f>
        <v>3896.2179031401079</v>
      </c>
      <c r="I924" s="95" t="str">
        <f t="shared" si="23"/>
        <v/>
      </c>
      <c r="J924" s="100">
        <f ca="1">IF(AND(I924="",NOT(K924="")),D924,"")</f>
        <v>209211.93874931664</v>
      </c>
      <c r="K924" s="97">
        <f t="shared" si="24"/>
        <v>42430</v>
      </c>
      <c r="N924" s="140">
        <f t="shared" si="32"/>
        <v>51915.630000000005</v>
      </c>
      <c r="O924" s="139" t="str">
        <f t="shared" si="25"/>
        <v>2016Mar</v>
      </c>
      <c r="P924" s="139">
        <f>MATCH(A924,Storage!A:A)-1</f>
        <v>233</v>
      </c>
      <c r="Q924" s="139">
        <f>MATCH(A924+1,Storage!A:A)-2</f>
        <v>237</v>
      </c>
      <c r="R924" s="139" t="str">
        <f t="shared" si="26"/>
        <v>Storage!P237:B233</v>
      </c>
      <c r="S924" s="7"/>
      <c r="T924" s="7"/>
      <c r="U924" s="7"/>
      <c r="V924" s="7"/>
      <c r="W924" s="7"/>
      <c r="X924" s="7"/>
      <c r="Y924" s="7"/>
      <c r="Z924" s="7"/>
      <c r="AA924" s="7"/>
      <c r="AB924" s="7"/>
    </row>
    <row r="925" spans="1:28" ht="15" x14ac:dyDescent="0.25">
      <c r="A925" s="17">
        <f t="shared" si="27"/>
        <v>2016</v>
      </c>
      <c r="B925" s="14" t="str">
        <f t="shared" si="30"/>
        <v>Apr</v>
      </c>
      <c r="C925" s="99">
        <f ca="1">HLOOKUP($O925,INDIRECT(R925),C$229,FALSE)*$T$231</f>
        <v>65295000000</v>
      </c>
      <c r="D925" s="99">
        <f ca="1">C925/$T$230</f>
        <v>200382.76038016533</v>
      </c>
      <c r="E925" s="99">
        <f ca="1">HLOOKUP($O925,INDIRECT(R925),E$229,FALSE)*$T$231</f>
        <v>83399000000</v>
      </c>
      <c r="F925" s="99">
        <f ca="1">E925/$T$230</f>
        <v>255941.83066001083</v>
      </c>
      <c r="G925" s="99">
        <f ca="1">HLOOKUP($O925,INDIRECT(R925),G$229,FALSE)</f>
        <v>1381694000</v>
      </c>
      <c r="H925" s="99">
        <f ca="1">G925/$T$230</f>
        <v>4240.2581778193144</v>
      </c>
      <c r="I925" s="95" t="str">
        <f t="shared" si="23"/>
        <v/>
      </c>
      <c r="J925" s="100">
        <f ca="1">IF(AND(I925="",NOT(K925="")),D925,"")</f>
        <v>200382.76038016533</v>
      </c>
      <c r="K925" s="97">
        <f t="shared" si="24"/>
        <v>42461</v>
      </c>
      <c r="N925" s="140">
        <f t="shared" si="32"/>
        <v>51915.630000000005</v>
      </c>
      <c r="O925" s="139" t="str">
        <f t="shared" si="25"/>
        <v>2016Apr</v>
      </c>
      <c r="P925" s="139">
        <f>MATCH(A925,Storage!A:A)-1</f>
        <v>233</v>
      </c>
      <c r="Q925" s="139">
        <f>MATCH(A925+1,Storage!A:A)-2</f>
        <v>237</v>
      </c>
      <c r="R925" s="139" t="str">
        <f t="shared" si="26"/>
        <v>Storage!P237:B233</v>
      </c>
      <c r="S925" s="7"/>
      <c r="T925" s="7"/>
      <c r="U925" s="7"/>
      <c r="V925" s="7"/>
      <c r="W925" s="7"/>
      <c r="X925" s="7"/>
      <c r="Y925" s="7"/>
      <c r="Z925" s="7"/>
      <c r="AA925" s="7"/>
      <c r="AB925" s="7"/>
    </row>
    <row r="926" spans="1:28" ht="15" x14ac:dyDescent="0.25">
      <c r="A926" s="17">
        <f t="shared" si="27"/>
        <v>2016</v>
      </c>
      <c r="B926" s="14" t="str">
        <f t="shared" si="30"/>
        <v>May</v>
      </c>
      <c r="C926" s="99">
        <f ca="1">HLOOKUP($O926,INDIRECT(R926),C$229,FALSE)*$T$231</f>
        <v>67282000000</v>
      </c>
      <c r="D926" s="99">
        <f ca="1">C926/$T$230</f>
        <v>206480.63226737551</v>
      </c>
      <c r="E926" s="99">
        <f ca="1">HLOOKUP($O926,INDIRECT(R926),E$229,FALSE)*$T$231</f>
        <v>83399000000</v>
      </c>
      <c r="F926" s="99">
        <f ca="1">E926/$T$230</f>
        <v>255941.83066001083</v>
      </c>
      <c r="G926" s="99">
        <f ca="1">HLOOKUP($O926,INDIRECT(R926),G$229,FALSE)</f>
        <v>2073066000</v>
      </c>
      <c r="H926" s="99">
        <f ca="1">G926/$T$230</f>
        <v>6361.9984306649485</v>
      </c>
      <c r="I926" s="95" t="str">
        <f t="shared" si="23"/>
        <v/>
      </c>
      <c r="J926" s="100">
        <f ca="1">IF(AND(I926="",NOT(K926="")),D926,"")</f>
        <v>206480.63226737551</v>
      </c>
      <c r="K926" s="97">
        <f t="shared" si="24"/>
        <v>42491</v>
      </c>
      <c r="N926" s="140">
        <f t="shared" si="32"/>
        <v>51915.630000000005</v>
      </c>
      <c r="O926" s="139" t="str">
        <f t="shared" si="25"/>
        <v>2016May</v>
      </c>
      <c r="P926" s="139">
        <f>MATCH(A926,Storage!A:A)-1</f>
        <v>233</v>
      </c>
      <c r="Q926" s="139">
        <f>MATCH(A926+1,Storage!A:A)-2</f>
        <v>237</v>
      </c>
      <c r="R926" s="139" t="str">
        <f t="shared" si="26"/>
        <v>Storage!P237:B233</v>
      </c>
      <c r="S926" s="7"/>
      <c r="T926" s="7"/>
      <c r="U926" s="7"/>
      <c r="V926" s="7"/>
      <c r="W926" s="7"/>
      <c r="X926" s="7"/>
      <c r="Y926" s="7"/>
      <c r="Z926" s="7"/>
      <c r="AA926" s="7"/>
      <c r="AB926" s="7"/>
    </row>
    <row r="927" spans="1:28" ht="15" x14ac:dyDescent="0.25">
      <c r="A927" s="17">
        <f t="shared" si="27"/>
        <v>2016</v>
      </c>
      <c r="B927" s="14" t="str">
        <f t="shared" si="30"/>
        <v>Jun</v>
      </c>
      <c r="C927" s="99">
        <f ca="1">HLOOKUP($O927,INDIRECT(R927),C$229,FALSE)*$T$231</f>
        <v>74945000000</v>
      </c>
      <c r="D927" s="99">
        <f ca="1">C927/$T$230</f>
        <v>229997.48796525752</v>
      </c>
      <c r="E927" s="99">
        <f ca="1">HLOOKUP($O927,INDIRECT(R927),E$229,FALSE)*$T$231</f>
        <v>83399000000</v>
      </c>
      <c r="F927" s="99">
        <f ca="1">E927/$T$230</f>
        <v>255941.83066001083</v>
      </c>
      <c r="G927" s="99">
        <f ca="1">HLOOKUP($O927,INDIRECT(R927),G$229,FALSE)</f>
        <v>2774650000</v>
      </c>
      <c r="H927" s="99">
        <f ca="1">G927/$T$230</f>
        <v>8515.0781237280917</v>
      </c>
      <c r="I927" s="95" t="str">
        <f t="shared" si="23"/>
        <v/>
      </c>
      <c r="J927" s="100">
        <f ca="1">IF(AND(I927="",NOT(K927="")),D927,"")</f>
        <v>229997.48796525752</v>
      </c>
      <c r="K927" s="97">
        <f t="shared" si="24"/>
        <v>42522</v>
      </c>
      <c r="N927" s="140">
        <f t="shared" si="32"/>
        <v>51915.630000000005</v>
      </c>
      <c r="O927" s="139" t="str">
        <f t="shared" si="25"/>
        <v>2016Jun</v>
      </c>
      <c r="P927" s="139">
        <f>MATCH(A927,Storage!A:A)-1</f>
        <v>233</v>
      </c>
      <c r="Q927" s="139">
        <f>MATCH(A927+1,Storage!A:A)-2</f>
        <v>237</v>
      </c>
      <c r="R927" s="139" t="str">
        <f t="shared" si="26"/>
        <v>Storage!P237:B233</v>
      </c>
      <c r="S927" s="7"/>
      <c r="T927" s="7"/>
      <c r="U927" s="7"/>
      <c r="V927" s="7"/>
      <c r="W927" s="7"/>
      <c r="X927" s="7"/>
      <c r="Y927" s="7"/>
      <c r="Z927" s="7"/>
      <c r="AA927" s="7"/>
      <c r="AB927" s="7"/>
    </row>
    <row r="928" spans="1:28" ht="15" x14ac:dyDescent="0.25">
      <c r="A928" s="17">
        <f t="shared" si="27"/>
        <v>2016</v>
      </c>
      <c r="B928" s="14" t="str">
        <f t="shared" si="30"/>
        <v>Jul</v>
      </c>
      <c r="C928" s="99">
        <f ca="1">HLOOKUP($O928,INDIRECT(R928),C$229,FALSE)*$T$231</f>
        <v>73418000000</v>
      </c>
      <c r="D928" s="99">
        <f ca="1">C928/$T$230</f>
        <v>225311.30257433155</v>
      </c>
      <c r="E928" s="99">
        <f ca="1">HLOOKUP($O928,INDIRECT(R928),E$229,FALSE)*$T$231</f>
        <v>83399000000</v>
      </c>
      <c r="F928" s="99">
        <f ca="1">E928/$T$230</f>
        <v>255941.83066001083</v>
      </c>
      <c r="G928" s="99">
        <f ca="1">HLOOKUP($O928,INDIRECT(R928),G$229,FALSE)</f>
        <v>3230917000</v>
      </c>
      <c r="H928" s="99">
        <f ca="1">G928/$T$230</f>
        <v>9915.3084772065649</v>
      </c>
      <c r="I928" s="95" t="str">
        <f t="shared" si="23"/>
        <v/>
      </c>
      <c r="J928" s="100">
        <f ca="1">IF(AND(I928="",NOT(K928="")),D928,"")</f>
        <v>225311.30257433155</v>
      </c>
      <c r="K928" s="97">
        <f t="shared" si="24"/>
        <v>42552</v>
      </c>
      <c r="N928" s="140">
        <f t="shared" si="32"/>
        <v>51915.630000000005</v>
      </c>
      <c r="O928" s="139" t="str">
        <f t="shared" si="25"/>
        <v>2016Jul</v>
      </c>
      <c r="P928" s="139">
        <f>MATCH(A928,Storage!A:A)-1</f>
        <v>233</v>
      </c>
      <c r="Q928" s="139">
        <f>MATCH(A928+1,Storage!A:A)-2</f>
        <v>237</v>
      </c>
      <c r="R928" s="139" t="str">
        <f t="shared" si="26"/>
        <v>Storage!P237:B233</v>
      </c>
      <c r="S928" s="7"/>
      <c r="T928" s="7"/>
      <c r="U928" s="7"/>
      <c r="V928" s="7"/>
      <c r="W928" s="7"/>
      <c r="X928" s="7"/>
      <c r="Y928" s="7"/>
      <c r="Z928" s="7"/>
      <c r="AA928" s="7"/>
      <c r="AB928" s="7"/>
    </row>
    <row r="929" spans="1:28" ht="15" x14ac:dyDescent="0.25">
      <c r="A929" s="17">
        <f t="shared" si="27"/>
        <v>2016</v>
      </c>
      <c r="B929" s="14" t="str">
        <f t="shared" si="30"/>
        <v>Aug</v>
      </c>
      <c r="C929" s="99">
        <f ca="1">HLOOKUP($O929,INDIRECT(R929),C$229,FALSE)*$T$231</f>
        <v>71373000000</v>
      </c>
      <c r="D929" s="99">
        <f ca="1">C929/$T$230</f>
        <v>219035.43543324206</v>
      </c>
      <c r="E929" s="99">
        <f ca="1">HLOOKUP($O929,INDIRECT(R929),E$229,FALSE)*$T$231</f>
        <v>83399000000</v>
      </c>
      <c r="F929" s="99">
        <f ca="1">E929/$T$230</f>
        <v>255941.83066001083</v>
      </c>
      <c r="G929" s="99">
        <f ca="1">HLOOKUP($O929,INDIRECT(R929),G$229,FALSE)</f>
        <v>2864111000</v>
      </c>
      <c r="H929" s="99">
        <f ca="1">G929/$T$230</f>
        <v>8789.6235273021775</v>
      </c>
      <c r="I929" s="95" t="str">
        <f t="shared" si="23"/>
        <v/>
      </c>
      <c r="J929" s="100">
        <f ca="1">IF(AND(I929="",NOT(K929="")),D929,"")</f>
        <v>219035.43543324206</v>
      </c>
      <c r="K929" s="97">
        <f t="shared" si="24"/>
        <v>42583</v>
      </c>
      <c r="N929" s="140">
        <f t="shared" si="32"/>
        <v>51915.630000000005</v>
      </c>
      <c r="O929" s="139" t="str">
        <f t="shared" si="25"/>
        <v>2016Aug</v>
      </c>
      <c r="P929" s="139">
        <f>MATCH(A929,Storage!A:A)-1</f>
        <v>233</v>
      </c>
      <c r="Q929" s="139">
        <f>MATCH(A929+1,Storage!A:A)-2</f>
        <v>237</v>
      </c>
      <c r="R929" s="139" t="str">
        <f t="shared" si="26"/>
        <v>Storage!P237:B233</v>
      </c>
      <c r="S929" s="7"/>
      <c r="T929" s="7"/>
      <c r="U929" s="7"/>
      <c r="V929" s="7"/>
      <c r="W929" s="7"/>
      <c r="X929" s="7"/>
      <c r="Y929" s="7"/>
      <c r="Z929" s="7"/>
      <c r="AA929" s="7"/>
      <c r="AB929" s="7"/>
    </row>
    <row r="930" spans="1:28" ht="15" x14ac:dyDescent="0.25">
      <c r="A930" s="17">
        <f t="shared" si="27"/>
        <v>2016</v>
      </c>
      <c r="B930" s="14" t="str">
        <f t="shared" si="30"/>
        <v>Sep</v>
      </c>
      <c r="C930" s="99">
        <f ca="1">HLOOKUP($O930,INDIRECT(R930),C$229,FALSE)*$T$231</f>
        <v>67798000000</v>
      </c>
      <c r="D930" s="99">
        <f ca="1">C930/$T$230</f>
        <v>208064.17625016384</v>
      </c>
      <c r="E930" s="99">
        <f ca="1">HLOOKUP($O930,INDIRECT(R930),E$229,FALSE)*$T$231</f>
        <v>83399000000</v>
      </c>
      <c r="F930" s="99">
        <f ca="1">E930/$T$230</f>
        <v>255941.83066001083</v>
      </c>
      <c r="G930" s="99">
        <f ca="1">HLOOKUP($O930,INDIRECT(R930),G$229,FALSE)</f>
        <v>2721296000</v>
      </c>
      <c r="H930" s="99">
        <f ca="1">G930/$T$230</f>
        <v>8351.3409034612505</v>
      </c>
      <c r="I930" s="95" t="str">
        <f t="shared" si="23"/>
        <v/>
      </c>
      <c r="J930" s="100">
        <f ca="1">IF(AND(I930="",NOT(K930="")),D930,"")</f>
        <v>208064.17625016384</v>
      </c>
      <c r="K930" s="97">
        <f t="shared" si="24"/>
        <v>42614</v>
      </c>
      <c r="N930" s="140">
        <f t="shared" si="32"/>
        <v>51915.630000000005</v>
      </c>
      <c r="O930" s="139" t="str">
        <f t="shared" si="25"/>
        <v>2016Sep</v>
      </c>
      <c r="P930" s="139">
        <f>MATCH(A930,Storage!A:A)-1</f>
        <v>233</v>
      </c>
      <c r="Q930" s="139">
        <f>MATCH(A930+1,Storage!A:A)-2</f>
        <v>237</v>
      </c>
      <c r="R930" s="139" t="str">
        <f t="shared" si="26"/>
        <v>Storage!P237:B233</v>
      </c>
      <c r="S930" s="7"/>
      <c r="T930" s="7"/>
      <c r="U930" s="7"/>
      <c r="V930" s="7"/>
      <c r="W930" s="7"/>
      <c r="X930" s="7"/>
      <c r="Y930" s="7"/>
      <c r="Z930" s="7"/>
      <c r="AA930" s="7"/>
      <c r="AB930" s="7"/>
    </row>
    <row r="931" spans="1:28" ht="15" x14ac:dyDescent="0.25">
      <c r="A931" s="17">
        <f t="shared" si="27"/>
        <v>2016</v>
      </c>
      <c r="B931" s="14" t="str">
        <f t="shared" si="30"/>
        <v>Oct</v>
      </c>
      <c r="C931" s="99">
        <f ca="1">HLOOKUP($O931,INDIRECT(R931),C$229,FALSE)*$T$231</f>
        <v>65769000000</v>
      </c>
      <c r="D931" s="99">
        <f ca="1">C931/$T$230</f>
        <v>201837.41124807554</v>
      </c>
      <c r="E931" s="99">
        <f ca="1">HLOOKUP($O931,INDIRECT(R931),E$229,FALSE)*$T$231</f>
        <v>83399000000</v>
      </c>
      <c r="F931" s="99">
        <f ca="1">E931/$T$230</f>
        <v>255941.83066001083</v>
      </c>
      <c r="G931" s="99">
        <f ca="1">HLOOKUP($O931,INDIRECT(R931),G$229,FALSE)</f>
        <v>2179051000</v>
      </c>
      <c r="H931" s="99">
        <f ca="1">G931/$T$230</f>
        <v>6687.2540682925128</v>
      </c>
      <c r="I931" s="95" t="str">
        <f t="shared" si="23"/>
        <v/>
      </c>
      <c r="J931" s="100">
        <f ca="1">IF(AND(I931="",NOT(K931="")),D931,"")</f>
        <v>201837.41124807554</v>
      </c>
      <c r="K931" s="97">
        <f t="shared" si="24"/>
        <v>42644</v>
      </c>
      <c r="N931" s="140">
        <f t="shared" si="32"/>
        <v>51915.630000000005</v>
      </c>
      <c r="O931" s="139" t="str">
        <f t="shared" si="25"/>
        <v>2016Oct</v>
      </c>
      <c r="P931" s="139">
        <f>MATCH(A931,Storage!A:A)-1</f>
        <v>233</v>
      </c>
      <c r="Q931" s="139">
        <f>MATCH(A931+1,Storage!A:A)-2</f>
        <v>237</v>
      </c>
      <c r="R931" s="139" t="str">
        <f t="shared" si="26"/>
        <v>Storage!P237:B233</v>
      </c>
      <c r="S931" s="7"/>
      <c r="T931" s="7"/>
      <c r="U931" s="7"/>
      <c r="V931" s="7"/>
      <c r="W931" s="7"/>
      <c r="X931" s="7"/>
      <c r="Y931" s="7"/>
      <c r="Z931" s="7"/>
      <c r="AA931" s="7"/>
      <c r="AB931" s="7"/>
    </row>
    <row r="932" spans="1:28" ht="15" x14ac:dyDescent="0.25">
      <c r="A932" s="17">
        <f t="shared" si="27"/>
        <v>2016</v>
      </c>
      <c r="B932" s="14" t="str">
        <f t="shared" si="30"/>
        <v>Nov</v>
      </c>
      <c r="C932" s="99">
        <f ca="1">HLOOKUP($O932,INDIRECT(R932),C$229,FALSE)*$T$231</f>
        <v>65065000000</v>
      </c>
      <c r="D932" s="99">
        <f ca="1">C932/$T$230</f>
        <v>199676.91713202323</v>
      </c>
      <c r="E932" s="99">
        <f ca="1">HLOOKUP($O932,INDIRECT(R932),E$229,FALSE)*$T$231</f>
        <v>83399000000</v>
      </c>
      <c r="F932" s="99">
        <f ca="1">E932/$T$230</f>
        <v>255941.83066001083</v>
      </c>
      <c r="G932" s="99">
        <f ca="1">HLOOKUP($O932,INDIRECT(R932),G$229,FALSE)</f>
        <v>1413323000</v>
      </c>
      <c r="H932" s="99">
        <f ca="1">G932/$T$230</f>
        <v>4337.3238999736031</v>
      </c>
      <c r="I932" s="95" t="str">
        <f t="shared" si="23"/>
        <v/>
      </c>
      <c r="J932" s="100">
        <f ca="1">IF(AND(I932="",NOT(K932="")),D932,"")</f>
        <v>199676.91713202323</v>
      </c>
      <c r="K932" s="97">
        <f t="shared" si="24"/>
        <v>42675</v>
      </c>
      <c r="N932" s="140">
        <f t="shared" si="32"/>
        <v>51915.630000000005</v>
      </c>
      <c r="O932" s="139" t="str">
        <f t="shared" si="25"/>
        <v>2016Nov</v>
      </c>
      <c r="P932" s="139">
        <f>MATCH(A932,Storage!A:A)-1</f>
        <v>233</v>
      </c>
      <c r="Q932" s="139">
        <f>MATCH(A932+1,Storage!A:A)-2</f>
        <v>237</v>
      </c>
      <c r="R932" s="139" t="str">
        <f t="shared" si="26"/>
        <v>Storage!P237:B233</v>
      </c>
      <c r="S932" s="7"/>
      <c r="T932" s="7"/>
      <c r="U932" s="7"/>
      <c r="V932" s="7"/>
      <c r="W932" s="7"/>
      <c r="X932" s="7"/>
      <c r="Y932" s="7"/>
      <c r="Z932" s="7"/>
      <c r="AA932" s="7"/>
      <c r="AB932" s="7"/>
    </row>
    <row r="933" spans="1:28" ht="15" x14ac:dyDescent="0.25">
      <c r="A933" s="17">
        <f t="shared" si="27"/>
        <v>2016</v>
      </c>
      <c r="B933" s="14" t="str">
        <f t="shared" si="30"/>
        <v>Dec</v>
      </c>
      <c r="C933" s="99">
        <f ca="1">HLOOKUP($O933,INDIRECT(R933),C$229,FALSE)*$T$231</f>
        <v>64924000000</v>
      </c>
      <c r="D933" s="99">
        <f ca="1">C933/$T$230</f>
        <v>199244.20453207527</v>
      </c>
      <c r="E933" s="99">
        <f ca="1">HLOOKUP($O933,INDIRECT(R933),E$229,FALSE)*$T$231</f>
        <v>83399000000</v>
      </c>
      <c r="F933" s="99">
        <f ca="1">E933/$T$230</f>
        <v>255941.83066001083</v>
      </c>
      <c r="G933" s="99">
        <f ca="1">HLOOKUP($O933,INDIRECT(R933),G$229,FALSE)</f>
        <v>1296931000</v>
      </c>
      <c r="H933" s="99">
        <f ca="1">G933/$T$230</f>
        <v>3980.1303898094525</v>
      </c>
      <c r="I933" s="95" t="str">
        <f t="shared" si="23"/>
        <v/>
      </c>
      <c r="J933" s="100">
        <f ca="1">IF(AND(I933="",NOT(K933="")),D933,"")</f>
        <v>199244.20453207527</v>
      </c>
      <c r="K933" s="97">
        <f t="shared" si="24"/>
        <v>42705</v>
      </c>
      <c r="N933" s="140">
        <f t="shared" si="32"/>
        <v>51915.630000000005</v>
      </c>
      <c r="O933" s="139" t="str">
        <f t="shared" si="25"/>
        <v>2016Dec</v>
      </c>
      <c r="P933" s="139">
        <f>MATCH(A933,Storage!A:A)-1</f>
        <v>233</v>
      </c>
      <c r="Q933" s="139">
        <f>MATCH(A933+1,Storage!A:A)-2</f>
        <v>237</v>
      </c>
      <c r="R933" s="139" t="str">
        <f t="shared" si="26"/>
        <v>Storage!P237:B233</v>
      </c>
      <c r="S933" s="7"/>
      <c r="T933" s="7"/>
      <c r="U933" s="7"/>
      <c r="V933" s="7"/>
      <c r="W933" s="7"/>
      <c r="X933" s="7"/>
      <c r="Y933" s="7"/>
      <c r="Z933" s="7"/>
      <c r="AA933" s="7"/>
      <c r="AB933" s="7"/>
    </row>
    <row r="934" spans="1:28" ht="15" x14ac:dyDescent="0.25">
      <c r="A934" s="17">
        <f t="shared" si="27"/>
        <v>2016</v>
      </c>
      <c r="B934" s="14" t="str">
        <f t="shared" si="30"/>
        <v>(YE)&amp; Min Sto</v>
      </c>
      <c r="C934" s="99">
        <f ca="1">HLOOKUP($O934,INDIRECT(R934),C$229,FALSE)*$T$231</f>
        <v>64924000000</v>
      </c>
      <c r="D934" s="99">
        <f ca="1">C934/$T$230</f>
        <v>199244.20453207527</v>
      </c>
      <c r="E934" s="99">
        <f ca="1">HLOOKUP($O934,INDIRECT(R934),E$229,FALSE)*$T$231</f>
        <v>83399000000</v>
      </c>
      <c r="F934" s="99">
        <f ca="1">E934/$T$230</f>
        <v>255941.83066001083</v>
      </c>
      <c r="G934" s="99">
        <f ca="1">HLOOKUP($O934,INDIRECT(R934),G$229,FALSE)</f>
        <v>23664801000</v>
      </c>
      <c r="H934" s="99">
        <f ca="1">G934/$T$230</f>
        <v>72624.521758592498</v>
      </c>
      <c r="I934" s="100">
        <f ca="1">IF(B933="Dec",H934,"")</f>
        <v>72624.521758592498</v>
      </c>
      <c r="J934" s="95" t="str">
        <f ca="1">IF(AND(I934="",NOT(K934="")),D934,"")</f>
        <v/>
      </c>
      <c r="K934" s="97">
        <f ca="1">IFERROR(IF(I934="", DATEVALUE(CONCATENATE(B934,"-",A934)),K933),"")</f>
        <v>42705</v>
      </c>
      <c r="N934" s="140">
        <f ca="1">IF(K934="","",$G$181)</f>
        <v>51915.630000000005</v>
      </c>
      <c r="O934" s="139" t="str">
        <f t="shared" si="25"/>
        <v>2016(YE)&amp; Min Sto</v>
      </c>
      <c r="P934" s="139">
        <f>MATCH(A934,Storage!A:A)-1</f>
        <v>233</v>
      </c>
      <c r="Q934" s="139">
        <f>MATCH(A934+1,Storage!A:A)-2</f>
        <v>237</v>
      </c>
      <c r="R934" s="139" t="str">
        <f t="shared" si="26"/>
        <v>Storage!P237:B233</v>
      </c>
      <c r="S934" s="7"/>
      <c r="T934" s="7"/>
      <c r="U934" s="7"/>
      <c r="V934" s="7"/>
      <c r="W934" s="7"/>
      <c r="X934" s="7"/>
      <c r="Y934" s="7"/>
      <c r="Z934" s="7"/>
      <c r="AA934" s="7"/>
      <c r="AB934" s="7"/>
    </row>
    <row r="935" spans="1:28" ht="15" x14ac:dyDescent="0.25">
      <c r="A935" s="17">
        <f t="shared" si="27"/>
        <v>2016</v>
      </c>
      <c r="B935" s="14" t="str">
        <f t="shared" si="30"/>
        <v>Avg</v>
      </c>
      <c r="C935" s="99">
        <f ca="1">HLOOKUP($O935,INDIRECT(R935),C$229,FALSE)*$T$231</f>
        <v>68115000000</v>
      </c>
      <c r="D935" s="99">
        <f ca="1">C935/$T$230</f>
        <v>209037.01237912491</v>
      </c>
      <c r="E935" s="99">
        <f ca="1">HLOOKUP($O935,INDIRECT(R935),E$229,FALSE)*$T$231</f>
        <v>0</v>
      </c>
      <c r="F935" s="99">
        <f ca="1">E935/$T$230</f>
        <v>0</v>
      </c>
      <c r="G935" s="99">
        <f ca="1">HLOOKUP($O935,INDIRECT(R935),G$229,FALSE)</f>
        <v>0</v>
      </c>
      <c r="H935" s="99">
        <f ca="1">G935/$T$230</f>
        <v>0</v>
      </c>
      <c r="I935" s="95" t="str">
        <f t="shared" si="23"/>
        <v/>
      </c>
      <c r="J935" s="95" t="str">
        <f t="shared" si="29"/>
        <v/>
      </c>
      <c r="K935" s="97" t="str">
        <f t="shared" si="24"/>
        <v/>
      </c>
      <c r="N935" s="140" t="str">
        <f t="shared" si="32"/>
        <v/>
      </c>
      <c r="O935" s="139" t="str">
        <f t="shared" si="25"/>
        <v>2016Avg</v>
      </c>
      <c r="P935" s="139">
        <f>MATCH(A935,Storage!A:A)-1</f>
        <v>233</v>
      </c>
      <c r="Q935" s="139">
        <f>MATCH(A935+1,Storage!A:A)-2</f>
        <v>237</v>
      </c>
      <c r="R935" s="139" t="str">
        <f t="shared" si="26"/>
        <v>Storage!P237:B233</v>
      </c>
      <c r="S935" s="7"/>
      <c r="T935" s="7"/>
      <c r="U935" s="7"/>
      <c r="V935" s="7"/>
      <c r="W935" s="7"/>
      <c r="X935" s="7"/>
      <c r="Y935" s="7"/>
      <c r="Z935" s="7"/>
      <c r="AA935" s="7"/>
      <c r="AB935" s="7"/>
    </row>
    <row r="936" spans="1:28" ht="15" x14ac:dyDescent="0.25">
      <c r="A936" s="17">
        <f t="shared" si="27"/>
        <v>2016</v>
      </c>
      <c r="B936" s="14" t="str">
        <f t="shared" si="30"/>
        <v>Max</v>
      </c>
      <c r="C936" s="99">
        <f ca="1">HLOOKUP($O936,INDIRECT(R936),C$229,FALSE)*$T$231</f>
        <v>74945000000</v>
      </c>
      <c r="D936" s="99">
        <f ca="1">C936/$T$230</f>
        <v>229997.48796525752</v>
      </c>
      <c r="E936" s="99">
        <f ca="1">HLOOKUP($O936,INDIRECT(R936),E$229,FALSE)*$T$231</f>
        <v>0</v>
      </c>
      <c r="F936" s="99">
        <f ca="1">E936/$T$230</f>
        <v>0</v>
      </c>
      <c r="G936" s="99">
        <f ca="1">HLOOKUP($O936,INDIRECT(R936),G$229,FALSE)</f>
        <v>3230917000</v>
      </c>
      <c r="H936" s="99">
        <f ca="1">G936/$T$230</f>
        <v>9915.3084772065649</v>
      </c>
      <c r="I936" s="95" t="str">
        <f t="shared" si="23"/>
        <v/>
      </c>
      <c r="J936" s="95" t="str">
        <f t="shared" si="29"/>
        <v/>
      </c>
      <c r="K936" s="97" t="str">
        <f t="shared" si="24"/>
        <v/>
      </c>
      <c r="N936" s="140" t="str">
        <f t="shared" si="32"/>
        <v/>
      </c>
      <c r="O936" s="139" t="str">
        <f t="shared" si="25"/>
        <v>2016Max</v>
      </c>
      <c r="P936" s="139">
        <f>MATCH(A936,Storage!A:A)-1</f>
        <v>233</v>
      </c>
      <c r="Q936" s="139">
        <f>MATCH(A936+1,Storage!A:A)-2</f>
        <v>237</v>
      </c>
      <c r="R936" s="139" t="str">
        <f t="shared" si="26"/>
        <v>Storage!P237:B233</v>
      </c>
      <c r="S936" s="7"/>
      <c r="T936" s="7"/>
      <c r="U936" s="7"/>
      <c r="V936" s="7"/>
      <c r="W936" s="7"/>
      <c r="X936" s="7"/>
      <c r="Y936" s="7"/>
      <c r="Z936" s="7"/>
      <c r="AA936" s="7"/>
      <c r="AB936" s="7"/>
    </row>
    <row r="937" spans="1:28" ht="15" x14ac:dyDescent="0.25">
      <c r="A937" s="17">
        <f t="shared" si="27"/>
        <v>2017</v>
      </c>
      <c r="B937" s="14" t="str">
        <f t="shared" si="30"/>
        <v>Jan</v>
      </c>
      <c r="C937" s="99">
        <f ca="1">HLOOKUP($O937,INDIRECT(R937),C$229,FALSE)*$T$231</f>
        <v>64981000000</v>
      </c>
      <c r="D937" s="99">
        <f ca="1">C937/$T$230</f>
        <v>199419.130902267</v>
      </c>
      <c r="E937" s="99">
        <f ca="1">HLOOKUP($O937,INDIRECT(R937),E$229,FALSE)*$T$231</f>
        <v>83562000000</v>
      </c>
      <c r="F937" s="99">
        <f ca="1">E937/$T$230</f>
        <v>256442.05870108545</v>
      </c>
      <c r="G937" s="99">
        <f ca="1">HLOOKUP($O937,INDIRECT(R937),G$229,FALSE)</f>
        <v>1300579000</v>
      </c>
      <c r="H937" s="99">
        <f ca="1">G937/$T$230</f>
        <v>3991.3256775017235</v>
      </c>
      <c r="I937" s="95" t="str">
        <f t="shared" si="23"/>
        <v/>
      </c>
      <c r="J937" s="100">
        <f ca="1">IF(AND(I937="",NOT(K937="")),D937,"")</f>
        <v>199419.130902267</v>
      </c>
      <c r="K937" s="97">
        <f t="shared" si="24"/>
        <v>42736</v>
      </c>
      <c r="N937" s="140">
        <f t="shared" ref="N937:N1000" si="33">IF(K937="","",$G$181)</f>
        <v>51915.630000000005</v>
      </c>
      <c r="O937" s="139" t="str">
        <f t="shared" si="25"/>
        <v>2017Jan</v>
      </c>
      <c r="P937" s="139">
        <f>MATCH(A937,Storage!A:A)-1</f>
        <v>238</v>
      </c>
      <c r="Q937" s="139">
        <f>MATCH(A937+1,Storage!A:A)-2</f>
        <v>242</v>
      </c>
      <c r="R937" s="139" t="str">
        <f t="shared" si="26"/>
        <v>Storage!P242:B238</v>
      </c>
      <c r="S937" s="7"/>
      <c r="T937" s="7"/>
      <c r="U937" s="7"/>
      <c r="V937" s="7"/>
      <c r="W937" s="7"/>
      <c r="X937" s="7"/>
      <c r="Y937" s="7"/>
      <c r="Z937" s="7"/>
      <c r="AA937" s="7"/>
      <c r="AB937" s="7"/>
    </row>
    <row r="938" spans="1:28" ht="15" x14ac:dyDescent="0.25">
      <c r="A938" s="17">
        <f t="shared" si="27"/>
        <v>2017</v>
      </c>
      <c r="B938" s="14" t="str">
        <f t="shared" si="30"/>
        <v>Feb</v>
      </c>
      <c r="C938" s="99">
        <f ca="1">HLOOKUP($O938,INDIRECT(R938),C$229,FALSE)*$T$231</f>
        <v>64937000000</v>
      </c>
      <c r="D938" s="99">
        <f ca="1">C938/$T$230</f>
        <v>199284.10002001372</v>
      </c>
      <c r="E938" s="99">
        <f ca="1">HLOOKUP($O938,INDIRECT(R938),E$229,FALSE)*$T$231</f>
        <v>83562000000</v>
      </c>
      <c r="F938" s="99">
        <f ca="1">E938/$T$230</f>
        <v>256442.05870108545</v>
      </c>
      <c r="G938" s="99">
        <f ca="1">HLOOKUP($O938,INDIRECT(R938),G$229,FALSE)</f>
        <v>1211138000</v>
      </c>
      <c r="H938" s="99">
        <f ca="1">G938/$T$230</f>
        <v>3716.8416516013885</v>
      </c>
      <c r="I938" s="95" t="str">
        <f t="shared" si="23"/>
        <v/>
      </c>
      <c r="J938" s="100">
        <f ca="1">IF(AND(I938="",NOT(K938="")),D938,"")</f>
        <v>199284.10002001372</v>
      </c>
      <c r="K938" s="97">
        <f t="shared" si="24"/>
        <v>42767</v>
      </c>
      <c r="N938" s="140">
        <f t="shared" si="33"/>
        <v>51915.630000000005</v>
      </c>
      <c r="O938" s="139" t="str">
        <f t="shared" si="25"/>
        <v>2017Feb</v>
      </c>
      <c r="P938" s="139">
        <f>MATCH(A938,Storage!A:A)-1</f>
        <v>238</v>
      </c>
      <c r="Q938" s="139">
        <f>MATCH(A938+1,Storage!A:A)-2</f>
        <v>242</v>
      </c>
      <c r="R938" s="139" t="str">
        <f t="shared" si="26"/>
        <v>Storage!P242:B238</v>
      </c>
      <c r="S938" s="7"/>
      <c r="T938" s="7"/>
      <c r="U938" s="7"/>
      <c r="V938" s="7"/>
      <c r="W938" s="7"/>
      <c r="X938" s="7"/>
      <c r="Y938" s="7"/>
      <c r="Z938" s="7"/>
      <c r="AA938" s="7"/>
      <c r="AB938" s="7"/>
    </row>
    <row r="939" spans="1:28" ht="15" x14ac:dyDescent="0.25">
      <c r="A939" s="17">
        <f t="shared" si="27"/>
        <v>2017</v>
      </c>
      <c r="B939" s="14" t="str">
        <f t="shared" si="30"/>
        <v>Mar</v>
      </c>
      <c r="C939" s="99">
        <f ca="1">HLOOKUP($O939,INDIRECT(R939),C$229,FALSE)*$T$231</f>
        <v>65611000000</v>
      </c>
      <c r="D939" s="99">
        <f ca="1">C939/$T$230</f>
        <v>201352.52762543882</v>
      </c>
      <c r="E939" s="99">
        <f ca="1">HLOOKUP($O939,INDIRECT(R939),E$229,FALSE)*$T$231</f>
        <v>83562000000</v>
      </c>
      <c r="F939" s="99">
        <f ca="1">E939/$T$230</f>
        <v>256442.05870108545</v>
      </c>
      <c r="G939" s="99">
        <f ca="1">HLOOKUP($O939,INDIRECT(R939),G$229,FALSE)</f>
        <v>1530941000</v>
      </c>
      <c r="H939" s="99">
        <f ca="1">G939/$T$230</f>
        <v>4698.2798615387192</v>
      </c>
      <c r="I939" s="95" t="str">
        <f t="shared" si="23"/>
        <v/>
      </c>
      <c r="J939" s="100">
        <f ca="1">IF(AND(I939="",NOT(K939="")),D939,"")</f>
        <v>201352.52762543882</v>
      </c>
      <c r="K939" s="97">
        <f t="shared" si="24"/>
        <v>42795</v>
      </c>
      <c r="N939" s="140">
        <f t="shared" si="33"/>
        <v>51915.630000000005</v>
      </c>
      <c r="O939" s="139" t="str">
        <f t="shared" si="25"/>
        <v>2017Mar</v>
      </c>
      <c r="P939" s="139">
        <f>MATCH(A939,Storage!A:A)-1</f>
        <v>238</v>
      </c>
      <c r="Q939" s="139">
        <f>MATCH(A939+1,Storage!A:A)-2</f>
        <v>242</v>
      </c>
      <c r="R939" s="139" t="str">
        <f t="shared" si="26"/>
        <v>Storage!P242:B238</v>
      </c>
      <c r="S939" s="7"/>
      <c r="T939" s="7"/>
      <c r="U939" s="7"/>
      <c r="V939" s="7"/>
      <c r="W939" s="7"/>
      <c r="X939" s="7"/>
      <c r="Y939" s="7"/>
      <c r="Z939" s="7"/>
      <c r="AA939" s="7"/>
      <c r="AB939" s="7"/>
    </row>
    <row r="940" spans="1:28" ht="15" x14ac:dyDescent="0.25">
      <c r="A940" s="17">
        <f t="shared" si="27"/>
        <v>2017</v>
      </c>
      <c r="B940" s="14" t="str">
        <f t="shared" si="30"/>
        <v>Apr</v>
      </c>
      <c r="C940" s="99">
        <f ca="1">HLOOKUP($O940,INDIRECT(R940),C$229,FALSE)*$T$231</f>
        <v>65021000000</v>
      </c>
      <c r="D940" s="99">
        <f ca="1">C940/$T$230</f>
        <v>199541.88624976997</v>
      </c>
      <c r="E940" s="99">
        <f ca="1">HLOOKUP($O940,INDIRECT(R940),E$229,FALSE)*$T$231</f>
        <v>83562000000</v>
      </c>
      <c r="F940" s="99">
        <f ca="1">E940/$T$230</f>
        <v>256442.05870108545</v>
      </c>
      <c r="G940" s="99">
        <f ca="1">HLOOKUP($O940,INDIRECT(R940),G$229,FALSE)</f>
        <v>1634297000</v>
      </c>
      <c r="H940" s="99">
        <f ca="1">G940/$T$230</f>
        <v>5015.4674039516512</v>
      </c>
      <c r="I940" s="95" t="str">
        <f t="shared" si="23"/>
        <v/>
      </c>
      <c r="J940" s="100">
        <f ca="1">IF(AND(I940="",NOT(K940="")),D940,"")</f>
        <v>199541.88624976997</v>
      </c>
      <c r="K940" s="97">
        <f t="shared" si="24"/>
        <v>42826</v>
      </c>
      <c r="N940" s="140">
        <f t="shared" si="33"/>
        <v>51915.630000000005</v>
      </c>
      <c r="O940" s="139" t="str">
        <f t="shared" si="25"/>
        <v>2017Apr</v>
      </c>
      <c r="P940" s="139">
        <f>MATCH(A940,Storage!A:A)-1</f>
        <v>238</v>
      </c>
      <c r="Q940" s="139">
        <f>MATCH(A940+1,Storage!A:A)-2</f>
        <v>242</v>
      </c>
      <c r="R940" s="139" t="str">
        <f t="shared" si="26"/>
        <v>Storage!P242:B238</v>
      </c>
      <c r="S940" s="7"/>
      <c r="T940" s="7"/>
      <c r="U940" s="7"/>
      <c r="V940" s="7"/>
      <c r="W940" s="7"/>
      <c r="X940" s="7"/>
      <c r="Y940" s="7"/>
      <c r="Z940" s="7"/>
      <c r="AA940" s="7"/>
      <c r="AB940" s="7"/>
    </row>
    <row r="941" spans="1:28" ht="15" x14ac:dyDescent="0.25">
      <c r="A941" s="17">
        <f t="shared" si="27"/>
        <v>2017</v>
      </c>
      <c r="B941" s="14" t="str">
        <f t="shared" si="30"/>
        <v>May</v>
      </c>
      <c r="C941" s="99">
        <f ca="1">HLOOKUP($O941,INDIRECT(R941),C$229,FALSE)*$T$231</f>
        <v>69274000000</v>
      </c>
      <c r="D941" s="99">
        <f ca="1">C941/$T$230</f>
        <v>212593.84857302354</v>
      </c>
      <c r="E941" s="99">
        <f ca="1">HLOOKUP($O941,INDIRECT(R941),E$229,FALSE)*$T$231</f>
        <v>83562000000</v>
      </c>
      <c r="F941" s="99">
        <f ca="1">E941/$T$230</f>
        <v>256442.05870108545</v>
      </c>
      <c r="G941" s="99">
        <f ca="1">HLOOKUP($O941,INDIRECT(R941),G$229,FALSE)</f>
        <v>2111604000</v>
      </c>
      <c r="H941" s="99">
        <f ca="1">G941/$T$230</f>
        <v>6480.2670702166879</v>
      </c>
      <c r="I941" s="95" t="str">
        <f t="shared" si="23"/>
        <v/>
      </c>
      <c r="J941" s="100">
        <f ca="1">IF(AND(I941="",NOT(K941="")),D941,"")</f>
        <v>212593.84857302354</v>
      </c>
      <c r="K941" s="97">
        <f t="shared" si="24"/>
        <v>42856</v>
      </c>
      <c r="N941" s="140">
        <f t="shared" si="33"/>
        <v>51915.630000000005</v>
      </c>
      <c r="O941" s="139" t="str">
        <f t="shared" si="25"/>
        <v>2017May</v>
      </c>
      <c r="P941" s="139">
        <f>MATCH(A941,Storage!A:A)-1</f>
        <v>238</v>
      </c>
      <c r="Q941" s="139">
        <f>MATCH(A941+1,Storage!A:A)-2</f>
        <v>242</v>
      </c>
      <c r="R941" s="139" t="str">
        <f t="shared" si="26"/>
        <v>Storage!P242:B238</v>
      </c>
      <c r="S941" s="7"/>
      <c r="T941" s="7"/>
      <c r="U941" s="7"/>
      <c r="V941" s="7"/>
      <c r="W941" s="7"/>
      <c r="X941" s="7"/>
      <c r="Y941" s="7"/>
      <c r="Z941" s="7"/>
      <c r="AA941" s="7"/>
      <c r="AB941" s="7"/>
    </row>
    <row r="942" spans="1:28" ht="15" x14ac:dyDescent="0.25">
      <c r="A942" s="17">
        <f t="shared" si="27"/>
        <v>2017</v>
      </c>
      <c r="B942" s="14" t="str">
        <f t="shared" si="30"/>
        <v>Jun</v>
      </c>
      <c r="C942" s="99">
        <f ca="1">HLOOKUP($O942,INDIRECT(R942),C$229,FALSE)*$T$231</f>
        <v>77395000000</v>
      </c>
      <c r="D942" s="99">
        <f ca="1">C942/$T$230</f>
        <v>237516.25299981461</v>
      </c>
      <c r="E942" s="99">
        <f ca="1">HLOOKUP($O942,INDIRECT(R942),E$229,FALSE)*$T$231</f>
        <v>83562000000</v>
      </c>
      <c r="F942" s="99">
        <f ca="1">E942/$T$230</f>
        <v>256442.05870108545</v>
      </c>
      <c r="G942" s="99">
        <f ca="1">HLOOKUP($O942,INDIRECT(R942),G$229,FALSE)</f>
        <v>3250405000</v>
      </c>
      <c r="H942" s="99">
        <f ca="1">G942/$T$230</f>
        <v>9975.1148825100136</v>
      </c>
      <c r="I942" s="95" t="str">
        <f t="shared" si="23"/>
        <v/>
      </c>
      <c r="J942" s="100">
        <f ca="1">IF(AND(I942="",NOT(K942="")),D942,"")</f>
        <v>237516.25299981461</v>
      </c>
      <c r="K942" s="97">
        <f t="shared" si="24"/>
        <v>42887</v>
      </c>
      <c r="N942" s="140">
        <f t="shared" si="33"/>
        <v>51915.630000000005</v>
      </c>
      <c r="O942" s="139" t="str">
        <f t="shared" si="25"/>
        <v>2017Jun</v>
      </c>
      <c r="P942" s="139">
        <f>MATCH(A942,Storage!A:A)-1</f>
        <v>238</v>
      </c>
      <c r="Q942" s="139">
        <f>MATCH(A942+1,Storage!A:A)-2</f>
        <v>242</v>
      </c>
      <c r="R942" s="139" t="str">
        <f t="shared" si="26"/>
        <v>Storage!P242:B238</v>
      </c>
      <c r="S942" s="7"/>
      <c r="T942" s="7"/>
      <c r="U942" s="7"/>
      <c r="V942" s="7"/>
      <c r="W942" s="7"/>
      <c r="X942" s="7"/>
      <c r="Y942" s="7"/>
      <c r="Z942" s="7"/>
      <c r="AA942" s="7"/>
      <c r="AB942" s="7"/>
    </row>
    <row r="943" spans="1:28" ht="15" x14ac:dyDescent="0.25">
      <c r="A943" s="17">
        <f t="shared" si="27"/>
        <v>2017</v>
      </c>
      <c r="B943" s="14" t="str">
        <f t="shared" si="30"/>
        <v>Jul</v>
      </c>
      <c r="C943" s="99">
        <f ca="1">HLOOKUP($O943,INDIRECT(R943),C$229,FALSE)*$T$231</f>
        <v>77781000000</v>
      </c>
      <c r="D943" s="99">
        <f ca="1">C943/$T$230</f>
        <v>238700.84210321831</v>
      </c>
      <c r="E943" s="99">
        <f ca="1">HLOOKUP($O943,INDIRECT(R943),E$229,FALSE)*$T$231</f>
        <v>83562000000</v>
      </c>
      <c r="F943" s="99">
        <f ca="1">E943/$T$230</f>
        <v>256442.05870108545</v>
      </c>
      <c r="G943" s="99">
        <f ca="1">HLOOKUP($O943,INDIRECT(R943),G$229,FALSE)</f>
        <v>3004385000</v>
      </c>
      <c r="H943" s="99">
        <f ca="1">G943/$T$230</f>
        <v>9220.1081176929783</v>
      </c>
      <c r="I943" s="95" t="str">
        <f t="shared" si="23"/>
        <v/>
      </c>
      <c r="J943" s="100">
        <f ca="1">IF(AND(I943="",NOT(K943="")),D943,"")</f>
        <v>238700.84210321831</v>
      </c>
      <c r="K943" s="97">
        <f t="shared" si="24"/>
        <v>42917</v>
      </c>
      <c r="N943" s="140">
        <f t="shared" si="33"/>
        <v>51915.630000000005</v>
      </c>
      <c r="O943" s="139" t="str">
        <f t="shared" si="25"/>
        <v>2017Jul</v>
      </c>
      <c r="P943" s="139">
        <f>MATCH(A943,Storage!A:A)-1</f>
        <v>238</v>
      </c>
      <c r="Q943" s="139">
        <f>MATCH(A943+1,Storage!A:A)-2</f>
        <v>242</v>
      </c>
      <c r="R943" s="139" t="str">
        <f t="shared" si="26"/>
        <v>Storage!P242:B238</v>
      </c>
      <c r="S943" s="7"/>
      <c r="T943" s="7"/>
      <c r="U943" s="7"/>
      <c r="V943" s="7"/>
      <c r="W943" s="7"/>
      <c r="X943" s="7"/>
      <c r="Y943" s="7"/>
      <c r="Z943" s="7"/>
      <c r="AA943" s="7"/>
      <c r="AB943" s="7"/>
    </row>
    <row r="944" spans="1:28" ht="15" x14ac:dyDescent="0.25">
      <c r="A944" s="17">
        <f t="shared" si="27"/>
        <v>2017</v>
      </c>
      <c r="B944" s="14" t="str">
        <f t="shared" si="30"/>
        <v>Aug</v>
      </c>
      <c r="C944" s="99">
        <f ca="1">HLOOKUP($O944,INDIRECT(R944),C$229,FALSE)*$T$231</f>
        <v>76152000000</v>
      </c>
      <c r="D944" s="99">
        <f ca="1">C944/$T$230</f>
        <v>233701.63057615975</v>
      </c>
      <c r="E944" s="99">
        <f ca="1">HLOOKUP($O944,INDIRECT(R944),E$229,FALSE)*$T$231</f>
        <v>83562000000</v>
      </c>
      <c r="F944" s="99">
        <f ca="1">E944/$T$230</f>
        <v>256442.05870108545</v>
      </c>
      <c r="G944" s="99">
        <f ca="1">HLOOKUP($O944,INDIRECT(R944),G$229,FALSE)</f>
        <v>2464064000</v>
      </c>
      <c r="H944" s="99">
        <f ca="1">G944/$T$230</f>
        <v>7561.9258147391329</v>
      </c>
      <c r="I944" s="95" t="str">
        <f t="shared" si="23"/>
        <v/>
      </c>
      <c r="J944" s="100">
        <f ca="1">IF(AND(I944="",NOT(K944="")),D944,"")</f>
        <v>233701.63057615975</v>
      </c>
      <c r="K944" s="97">
        <f t="shared" si="24"/>
        <v>42948</v>
      </c>
      <c r="N944" s="140">
        <f t="shared" si="33"/>
        <v>51915.630000000005</v>
      </c>
      <c r="O944" s="139" t="str">
        <f t="shared" si="25"/>
        <v>2017Aug</v>
      </c>
      <c r="P944" s="139">
        <f>MATCH(A944,Storage!A:A)-1</f>
        <v>238</v>
      </c>
      <c r="Q944" s="139">
        <f>MATCH(A944+1,Storage!A:A)-2</f>
        <v>242</v>
      </c>
      <c r="R944" s="139" t="str">
        <f t="shared" si="26"/>
        <v>Storage!P242:B238</v>
      </c>
      <c r="S944" s="7"/>
      <c r="T944" s="7"/>
      <c r="U944" s="7"/>
      <c r="V944" s="7"/>
      <c r="W944" s="7"/>
      <c r="X944" s="7"/>
      <c r="Y944" s="7"/>
      <c r="Z944" s="7"/>
      <c r="AA944" s="7"/>
      <c r="AB944" s="7"/>
    </row>
    <row r="945" spans="1:28" ht="15" x14ac:dyDescent="0.25">
      <c r="A945" s="17">
        <f t="shared" si="27"/>
        <v>2017</v>
      </c>
      <c r="B945" s="14" t="str">
        <f t="shared" si="30"/>
        <v>Sep</v>
      </c>
      <c r="C945" s="99">
        <f ca="1">HLOOKUP($O945,INDIRECT(R945),C$229,FALSE)*$T$231</f>
        <v>73877000000</v>
      </c>
      <c r="D945" s="99">
        <f ca="1">C945/$T$230</f>
        <v>226719.92018692815</v>
      </c>
      <c r="E945" s="99">
        <f ca="1">HLOOKUP($O945,INDIRECT(R945),E$229,FALSE)*$T$231</f>
        <v>83562000000</v>
      </c>
      <c r="F945" s="99">
        <f ca="1">E945/$T$230</f>
        <v>256442.05870108545</v>
      </c>
      <c r="G945" s="99">
        <f ca="1">HLOOKUP($O945,INDIRECT(R945),G$229,FALSE)</f>
        <v>2815830000</v>
      </c>
      <c r="H945" s="99">
        <f ca="1">G945/$T$230</f>
        <v>8641.4547539824016</v>
      </c>
      <c r="I945" s="95" t="str">
        <f t="shared" si="23"/>
        <v/>
      </c>
      <c r="J945" s="100">
        <f ca="1">IF(AND(I945="",NOT(K945="")),D945,"")</f>
        <v>226719.92018692815</v>
      </c>
      <c r="K945" s="97">
        <f t="shared" si="24"/>
        <v>42979</v>
      </c>
      <c r="N945" s="140">
        <f t="shared" si="33"/>
        <v>51915.630000000005</v>
      </c>
      <c r="O945" s="139" t="str">
        <f t="shared" si="25"/>
        <v>2017Sep</v>
      </c>
      <c r="P945" s="139">
        <f>MATCH(A945,Storage!A:A)-1</f>
        <v>238</v>
      </c>
      <c r="Q945" s="139">
        <f>MATCH(A945+1,Storage!A:A)-2</f>
        <v>242</v>
      </c>
      <c r="R945" s="139" t="str">
        <f t="shared" si="26"/>
        <v>Storage!P242:B238</v>
      </c>
      <c r="S945" s="7"/>
      <c r="T945" s="7"/>
      <c r="U945" s="7"/>
      <c r="V945" s="7"/>
      <c r="W945" s="7"/>
      <c r="X945" s="7"/>
      <c r="Y945" s="7"/>
      <c r="Z945" s="7"/>
      <c r="AA945" s="7"/>
      <c r="AB945" s="7"/>
    </row>
    <row r="946" spans="1:28" ht="15" x14ac:dyDescent="0.25">
      <c r="A946" s="17">
        <f t="shared" si="27"/>
        <v>2017</v>
      </c>
      <c r="B946" s="14" t="str">
        <f t="shared" si="30"/>
        <v>Oct</v>
      </c>
      <c r="C946" s="99">
        <f ca="1">HLOOKUP($O946,INDIRECT(R946),C$229,FALSE)*$T$231</f>
        <v>73040000000</v>
      </c>
      <c r="D946" s="99">
        <f ca="1">C946/$T$230</f>
        <v>224151.26454042844</v>
      </c>
      <c r="E946" s="99">
        <f ca="1">HLOOKUP($O946,INDIRECT(R946),E$229,FALSE)*$T$231</f>
        <v>83562000000</v>
      </c>
      <c r="F946" s="99">
        <f ca="1">E946/$T$230</f>
        <v>256442.05870108545</v>
      </c>
      <c r="G946" s="99">
        <f ca="1">HLOOKUP($O946,INDIRECT(R946),G$229,FALSE)</f>
        <v>1642469000</v>
      </c>
      <c r="H946" s="99">
        <f ca="1">G946/$T$230</f>
        <v>5040.546321446508</v>
      </c>
      <c r="I946" s="95" t="str">
        <f t="shared" si="23"/>
        <v/>
      </c>
      <c r="J946" s="100">
        <f ca="1">IF(AND(I946="",NOT(K946="")),D946,"")</f>
        <v>224151.26454042844</v>
      </c>
      <c r="K946" s="97">
        <f t="shared" si="24"/>
        <v>43009</v>
      </c>
      <c r="N946" s="140">
        <f t="shared" si="33"/>
        <v>51915.630000000005</v>
      </c>
      <c r="O946" s="139" t="str">
        <f t="shared" si="25"/>
        <v>2017Oct</v>
      </c>
      <c r="P946" s="139">
        <f>MATCH(A946,Storage!A:A)-1</f>
        <v>238</v>
      </c>
      <c r="Q946" s="139">
        <f>MATCH(A946+1,Storage!A:A)-2</f>
        <v>242</v>
      </c>
      <c r="R946" s="139" t="str">
        <f t="shared" si="26"/>
        <v>Storage!P242:B238</v>
      </c>
      <c r="S946" s="7"/>
      <c r="T946" s="7"/>
      <c r="U946" s="7"/>
      <c r="V946" s="7"/>
      <c r="W946" s="7"/>
      <c r="X946" s="7"/>
      <c r="Y946" s="7"/>
      <c r="Z946" s="7"/>
      <c r="AA946" s="7"/>
      <c r="AB946" s="7"/>
    </row>
    <row r="947" spans="1:28" ht="15" x14ac:dyDescent="0.25">
      <c r="A947" s="17">
        <f t="shared" si="27"/>
        <v>2017</v>
      </c>
      <c r="B947" s="14" t="str">
        <f t="shared" si="30"/>
        <v>Nov</v>
      </c>
      <c r="C947" s="99">
        <f ca="1">HLOOKUP($O947,INDIRECT(R947),C$229,FALSE)*$T$231</f>
        <v>70986000000</v>
      </c>
      <c r="D947" s="99">
        <f ca="1">C947/$T$230</f>
        <v>217847.77744615078</v>
      </c>
      <c r="E947" s="99">
        <f ca="1">HLOOKUP($O947,INDIRECT(R947),E$229,FALSE)*$T$231</f>
        <v>83562000000</v>
      </c>
      <c r="F947" s="99">
        <f ca="1">E947/$T$230</f>
        <v>256442.05870108545</v>
      </c>
      <c r="G947" s="99">
        <f ca="1">HLOOKUP($O947,INDIRECT(R947),G$229,FALSE)</f>
        <v>1301434000</v>
      </c>
      <c r="H947" s="99">
        <f ca="1">G947/$T$230</f>
        <v>3993.9495730545996</v>
      </c>
      <c r="I947" s="95" t="str">
        <f t="shared" si="23"/>
        <v/>
      </c>
      <c r="J947" s="100">
        <f ca="1">IF(AND(I947="",NOT(K947="")),D947,"")</f>
        <v>217847.77744615078</v>
      </c>
      <c r="K947" s="97">
        <f t="shared" si="24"/>
        <v>43040</v>
      </c>
      <c r="N947" s="140">
        <f t="shared" si="33"/>
        <v>51915.630000000005</v>
      </c>
      <c r="O947" s="139" t="str">
        <f t="shared" si="25"/>
        <v>2017Nov</v>
      </c>
      <c r="P947" s="139">
        <f>MATCH(A947,Storage!A:A)-1</f>
        <v>238</v>
      </c>
      <c r="Q947" s="139">
        <f>MATCH(A947+1,Storage!A:A)-2</f>
        <v>242</v>
      </c>
      <c r="R947" s="139" t="str">
        <f t="shared" si="26"/>
        <v>Storage!P242:B238</v>
      </c>
      <c r="S947" s="7"/>
      <c r="T947" s="7"/>
      <c r="U947" s="7"/>
      <c r="V947" s="7"/>
      <c r="W947" s="7"/>
      <c r="X947" s="7"/>
      <c r="Y947" s="7"/>
      <c r="Z947" s="7"/>
      <c r="AA947" s="7"/>
      <c r="AB947" s="7"/>
    </row>
    <row r="948" spans="1:28" ht="15" x14ac:dyDescent="0.25">
      <c r="A948" s="17">
        <f t="shared" si="27"/>
        <v>2017</v>
      </c>
      <c r="B948" s="14" t="str">
        <f t="shared" si="30"/>
        <v>Dec</v>
      </c>
      <c r="C948" s="99">
        <f ca="1">HLOOKUP($O948,INDIRECT(R948),C$229,FALSE)*$T$231</f>
        <v>70057000000</v>
      </c>
      <c r="D948" s="99">
        <f ca="1">C948/$T$230</f>
        <v>214996.78450039425</v>
      </c>
      <c r="E948" s="99">
        <f ca="1">HLOOKUP($O948,INDIRECT(R948),E$229,FALSE)*$T$231</f>
        <v>83562000000</v>
      </c>
      <c r="F948" s="99">
        <f ca="1">E948/$T$230</f>
        <v>256442.05870108545</v>
      </c>
      <c r="G948" s="99">
        <f ca="1">HLOOKUP($O948,INDIRECT(R948),G$229,FALSE)</f>
        <v>1300442000</v>
      </c>
      <c r="H948" s="99">
        <f ca="1">G948/$T$230</f>
        <v>3990.9052404365257</v>
      </c>
      <c r="I948" s="95" t="str">
        <f t="shared" si="23"/>
        <v/>
      </c>
      <c r="J948" s="100">
        <f ca="1">IF(AND(I948="",NOT(K948="")),D948,"")</f>
        <v>214996.78450039425</v>
      </c>
      <c r="K948" s="97">
        <f t="shared" si="24"/>
        <v>43070</v>
      </c>
      <c r="N948" s="140">
        <f t="shared" si="33"/>
        <v>51915.630000000005</v>
      </c>
      <c r="O948" s="139" t="str">
        <f t="shared" si="25"/>
        <v>2017Dec</v>
      </c>
      <c r="P948" s="139">
        <f>MATCH(A948,Storage!A:A)-1</f>
        <v>238</v>
      </c>
      <c r="Q948" s="139">
        <f>MATCH(A948+1,Storage!A:A)-2</f>
        <v>242</v>
      </c>
      <c r="R948" s="139" t="str">
        <f t="shared" si="26"/>
        <v>Storage!P242:B238</v>
      </c>
      <c r="S948" s="7"/>
      <c r="T948" s="7"/>
      <c r="U948" s="7"/>
      <c r="V948" s="7"/>
      <c r="W948" s="7"/>
      <c r="X948" s="7"/>
      <c r="Y948" s="7"/>
      <c r="Z948" s="7"/>
      <c r="AA948" s="7"/>
      <c r="AB948" s="7"/>
    </row>
    <row r="949" spans="1:28" ht="15" x14ac:dyDescent="0.25">
      <c r="A949" s="17">
        <f t="shared" si="27"/>
        <v>2017</v>
      </c>
      <c r="B949" s="14" t="str">
        <f t="shared" si="30"/>
        <v>(YE)&amp; Min Sto</v>
      </c>
      <c r="C949" s="99">
        <f ca="1">HLOOKUP($O949,INDIRECT(R949),C$229,FALSE)*$T$231</f>
        <v>64937000000</v>
      </c>
      <c r="D949" s="99">
        <f ca="1">C949/$T$230</f>
        <v>199284.10002001372</v>
      </c>
      <c r="E949" s="99">
        <f ca="1">HLOOKUP($O949,INDIRECT(R949),E$229,FALSE)*$T$231</f>
        <v>83562000000</v>
      </c>
      <c r="F949" s="99">
        <f ca="1">E949/$T$230</f>
        <v>256442.05870108545</v>
      </c>
      <c r="G949" s="99">
        <f ca="1">HLOOKUP($O949,INDIRECT(R949),G$229,FALSE)</f>
        <v>23567588000</v>
      </c>
      <c r="H949" s="99">
        <f ca="1">G949/$T$230</f>
        <v>72326.186368672323</v>
      </c>
      <c r="I949" s="100">
        <f ca="1">IF(B948="Dec",H949,"")</f>
        <v>72326.186368672323</v>
      </c>
      <c r="J949" s="95" t="str">
        <f ca="1">IF(AND(I949="",NOT(K949="")),D949,"")</f>
        <v/>
      </c>
      <c r="K949" s="97">
        <f ca="1">IFERROR(IF(I949="", DATEVALUE(CONCATENATE(B949,"-",A949)),K948),"")</f>
        <v>43070</v>
      </c>
      <c r="N949" s="140">
        <f ca="1">IF(K949="","",$G$181)</f>
        <v>51915.630000000005</v>
      </c>
      <c r="O949" s="139" t="str">
        <f t="shared" si="25"/>
        <v>2017(YE)&amp; Min Sto</v>
      </c>
      <c r="P949" s="139">
        <f>MATCH(A949,Storage!A:A)-1</f>
        <v>238</v>
      </c>
      <c r="Q949" s="139">
        <f>MATCH(A949+1,Storage!A:A)-2</f>
        <v>242</v>
      </c>
      <c r="R949" s="139" t="str">
        <f t="shared" si="26"/>
        <v>Storage!P242:B238</v>
      </c>
      <c r="S949" s="7"/>
      <c r="T949" s="7"/>
      <c r="U949" s="7"/>
      <c r="V949" s="7"/>
      <c r="W949" s="7"/>
      <c r="X949" s="7"/>
      <c r="Y949" s="7"/>
      <c r="Z949" s="7"/>
      <c r="AA949" s="7"/>
      <c r="AB949" s="7"/>
    </row>
    <row r="950" spans="1:28" ht="15" x14ac:dyDescent="0.25">
      <c r="A950" s="17">
        <f t="shared" si="27"/>
        <v>2017</v>
      </c>
      <c r="B950" s="14" t="str">
        <f t="shared" si="30"/>
        <v>Avg</v>
      </c>
      <c r="C950" s="99">
        <f ca="1">HLOOKUP($O950,INDIRECT(R950),C$229,FALSE)*$T$231</f>
        <v>70759000000</v>
      </c>
      <c r="D950" s="99">
        <f ca="1">C950/$T$230</f>
        <v>217151.14084907141</v>
      </c>
      <c r="E950" s="99">
        <f ca="1">HLOOKUP($O950,INDIRECT(R950),E$229,FALSE)*$T$231</f>
        <v>0</v>
      </c>
      <c r="F950" s="99">
        <f ca="1">E950/$T$230</f>
        <v>0</v>
      </c>
      <c r="G950" s="99">
        <f ca="1">HLOOKUP($O950,INDIRECT(R950),G$229,FALSE)</f>
        <v>0</v>
      </c>
      <c r="H950" s="99">
        <f ca="1">G950/$T$230</f>
        <v>0</v>
      </c>
      <c r="I950" s="95" t="str">
        <f t="shared" si="23"/>
        <v/>
      </c>
      <c r="J950" s="95" t="str">
        <f t="shared" si="29"/>
        <v/>
      </c>
      <c r="K950" s="97" t="str">
        <f t="shared" si="24"/>
        <v/>
      </c>
      <c r="N950" s="140" t="str">
        <f t="shared" si="33"/>
        <v/>
      </c>
      <c r="O950" s="139" t="str">
        <f t="shared" si="25"/>
        <v>2017Avg</v>
      </c>
      <c r="P950" s="139">
        <f>MATCH(A950,Storage!A:A)-1</f>
        <v>238</v>
      </c>
      <c r="Q950" s="139">
        <f>MATCH(A950+1,Storage!A:A)-2</f>
        <v>242</v>
      </c>
      <c r="R950" s="139" t="str">
        <f t="shared" si="26"/>
        <v>Storage!P242:B238</v>
      </c>
      <c r="S950" s="7"/>
      <c r="T950" s="7"/>
      <c r="U950" s="7"/>
      <c r="V950" s="7"/>
      <c r="W950" s="7"/>
      <c r="X950" s="7"/>
      <c r="Y950" s="7"/>
      <c r="Z950" s="7"/>
      <c r="AA950" s="7"/>
      <c r="AB950" s="7"/>
    </row>
    <row r="951" spans="1:28" ht="15" x14ac:dyDescent="0.25">
      <c r="A951" s="17">
        <f t="shared" si="27"/>
        <v>2017</v>
      </c>
      <c r="B951" s="14" t="str">
        <f t="shared" si="30"/>
        <v>Max</v>
      </c>
      <c r="C951" s="99">
        <f ca="1">HLOOKUP($O951,INDIRECT(R951),C$229,FALSE)*$T$231</f>
        <v>77781000000</v>
      </c>
      <c r="D951" s="99">
        <f ca="1">C951/$T$230</f>
        <v>238700.84210321831</v>
      </c>
      <c r="E951" s="99">
        <f ca="1">HLOOKUP($O951,INDIRECT(R951),E$229,FALSE)*$T$231</f>
        <v>0</v>
      </c>
      <c r="F951" s="99">
        <f ca="1">E951/$T$230</f>
        <v>0</v>
      </c>
      <c r="G951" s="99">
        <f ca="1">HLOOKUP($O951,INDIRECT(R951),G$229,FALSE)</f>
        <v>3250405000</v>
      </c>
      <c r="H951" s="99">
        <f ca="1">G951/$T$230</f>
        <v>9975.1148825100136</v>
      </c>
      <c r="I951" s="95" t="str">
        <f t="shared" si="23"/>
        <v/>
      </c>
      <c r="J951" s="95" t="str">
        <f t="shared" si="29"/>
        <v/>
      </c>
      <c r="K951" s="97" t="str">
        <f t="shared" si="24"/>
        <v/>
      </c>
      <c r="N951" s="140" t="str">
        <f t="shared" si="33"/>
        <v/>
      </c>
      <c r="O951" s="139" t="str">
        <f t="shared" si="25"/>
        <v>2017Max</v>
      </c>
      <c r="P951" s="139">
        <f>MATCH(A951,Storage!A:A)-1</f>
        <v>238</v>
      </c>
      <c r="Q951" s="139">
        <f>MATCH(A951+1,Storage!A:A)-2</f>
        <v>242</v>
      </c>
      <c r="R951" s="139" t="str">
        <f t="shared" si="26"/>
        <v>Storage!P242:B238</v>
      </c>
      <c r="S951" s="7"/>
      <c r="T951" s="7"/>
      <c r="U951" s="7"/>
      <c r="V951" s="7"/>
      <c r="W951" s="7"/>
      <c r="X951" s="7"/>
      <c r="Y951" s="7"/>
      <c r="Z951" s="7"/>
      <c r="AA951" s="7"/>
      <c r="AB951" s="7"/>
    </row>
    <row r="952" spans="1:28" ht="15" x14ac:dyDescent="0.25">
      <c r="A952" s="17">
        <f t="shared" si="27"/>
        <v>2018</v>
      </c>
      <c r="B952" s="14" t="str">
        <f t="shared" si="30"/>
        <v>Jan</v>
      </c>
      <c r="C952" s="99">
        <f ca="1">HLOOKUP($O952,INDIRECT(R952),C$229,FALSE)*$T$231</f>
        <v>69264000000</v>
      </c>
      <c r="D952" s="99">
        <f ca="1">C952/$T$230</f>
        <v>212563.15973614782</v>
      </c>
      <c r="E952" s="99">
        <f ca="1">HLOOKUP($O952,INDIRECT(R952),E$229,FALSE)*$T$231</f>
        <v>83662000000</v>
      </c>
      <c r="F952" s="99">
        <f ca="1">E952/$T$230</f>
        <v>256748.94706984289</v>
      </c>
      <c r="G952" s="99">
        <f ca="1">HLOOKUP($O952,INDIRECT(R952),G$229,FALSE)</f>
        <v>1343874000</v>
      </c>
      <c r="H952" s="99">
        <f ca="1">G952/$T$230</f>
        <v>4124.1929967552542</v>
      </c>
      <c r="I952" s="95" t="str">
        <f t="shared" si="23"/>
        <v/>
      </c>
      <c r="J952" s="100">
        <f ca="1">IF(AND(I952="",NOT(K952="")),D952,"")</f>
        <v>212563.15973614782</v>
      </c>
      <c r="K952" s="97">
        <f t="shared" si="24"/>
        <v>43101</v>
      </c>
      <c r="N952" s="140">
        <f t="shared" si="33"/>
        <v>51915.630000000005</v>
      </c>
      <c r="O952" s="139" t="str">
        <f t="shared" si="25"/>
        <v>2018Jan</v>
      </c>
      <c r="P952" s="139">
        <f>MATCH(A952,Storage!A:A)-1</f>
        <v>243</v>
      </c>
      <c r="Q952" s="139">
        <f>MATCH(A952+1,Storage!A:A)-2</f>
        <v>247</v>
      </c>
      <c r="R952" s="139" t="str">
        <f t="shared" si="26"/>
        <v>Storage!P247:B243</v>
      </c>
      <c r="S952" s="7"/>
      <c r="T952" s="7"/>
      <c r="U952" s="7"/>
      <c r="V952" s="7"/>
      <c r="W952" s="7"/>
      <c r="X952" s="7"/>
      <c r="Y952" s="7"/>
      <c r="Z952" s="7"/>
      <c r="AA952" s="7"/>
      <c r="AB952" s="7"/>
    </row>
    <row r="953" spans="1:28" ht="15" x14ac:dyDescent="0.25">
      <c r="A953" s="17">
        <f t="shared" si="27"/>
        <v>2018</v>
      </c>
      <c r="B953" s="14" t="str">
        <f t="shared" si="30"/>
        <v>Feb</v>
      </c>
      <c r="C953" s="99">
        <f ca="1">HLOOKUP($O953,INDIRECT(R953),C$229,FALSE)*$T$231</f>
        <v>67230000000</v>
      </c>
      <c r="D953" s="99">
        <f ca="1">C953/$T$230</f>
        <v>206321.05031562163</v>
      </c>
      <c r="E953" s="99">
        <f ca="1">HLOOKUP($O953,INDIRECT(R953),E$229,FALSE)*$T$231</f>
        <v>83662000000</v>
      </c>
      <c r="F953" s="99">
        <f ca="1">E953/$T$230</f>
        <v>256748.94706984289</v>
      </c>
      <c r="G953" s="99">
        <f ca="1">HLOOKUP($O953,INDIRECT(R953),G$229,FALSE)</f>
        <v>1183090000</v>
      </c>
      <c r="H953" s="99">
        <f ca="1">G953/$T$230</f>
        <v>3630.765601932304</v>
      </c>
      <c r="I953" s="95" t="str">
        <f t="shared" si="23"/>
        <v/>
      </c>
      <c r="J953" s="100">
        <f ca="1">IF(AND(I953="",NOT(K953="")),D953,"")</f>
        <v>206321.05031562163</v>
      </c>
      <c r="K953" s="97">
        <f t="shared" si="24"/>
        <v>43132</v>
      </c>
      <c r="N953" s="140">
        <f t="shared" si="33"/>
        <v>51915.630000000005</v>
      </c>
      <c r="O953" s="139" t="str">
        <f t="shared" si="25"/>
        <v>2018Feb</v>
      </c>
      <c r="P953" s="139">
        <f>MATCH(A953,Storage!A:A)-1</f>
        <v>243</v>
      </c>
      <c r="Q953" s="139">
        <f>MATCH(A953+1,Storage!A:A)-2</f>
        <v>247</v>
      </c>
      <c r="R953" s="139" t="str">
        <f t="shared" si="26"/>
        <v>Storage!P247:B243</v>
      </c>
      <c r="S953" s="7"/>
      <c r="T953" s="7"/>
      <c r="U953" s="7"/>
      <c r="V953" s="7"/>
      <c r="W953" s="7"/>
      <c r="X953" s="7"/>
      <c r="Y953" s="7"/>
      <c r="Z953" s="7"/>
      <c r="AA953" s="7"/>
      <c r="AB953" s="7"/>
    </row>
    <row r="954" spans="1:28" ht="15" x14ac:dyDescent="0.25">
      <c r="A954" s="17">
        <f t="shared" si="27"/>
        <v>2018</v>
      </c>
      <c r="B954" s="14" t="str">
        <f t="shared" si="30"/>
        <v>Mar</v>
      </c>
      <c r="C954" s="99">
        <f ca="1">HLOOKUP($O954,INDIRECT(R954),C$229,FALSE)*$T$231</f>
        <v>68277000000</v>
      </c>
      <c r="D954" s="99">
        <f ca="1">C954/$T$230</f>
        <v>209534.17153651195</v>
      </c>
      <c r="E954" s="99">
        <f ca="1">HLOOKUP($O954,INDIRECT(R954),E$229,FALSE)*$T$231</f>
        <v>83662000000</v>
      </c>
      <c r="F954" s="99">
        <f ca="1">E954/$T$230</f>
        <v>256748.94706984289</v>
      </c>
      <c r="G954" s="99">
        <f ca="1">HLOOKUP($O954,INDIRECT(R954),G$229,FALSE)</f>
        <v>1431966000</v>
      </c>
      <c r="H954" s="99">
        <f ca="1">G954/$T$230</f>
        <v>4394.5370985610507</v>
      </c>
      <c r="I954" s="95" t="str">
        <f t="shared" si="23"/>
        <v/>
      </c>
      <c r="J954" s="100">
        <f ca="1">IF(AND(I954="",NOT(K954="")),D954,"")</f>
        <v>209534.17153651195</v>
      </c>
      <c r="K954" s="97">
        <f t="shared" si="24"/>
        <v>43160</v>
      </c>
      <c r="N954" s="140">
        <f t="shared" si="33"/>
        <v>51915.630000000005</v>
      </c>
      <c r="O954" s="139" t="str">
        <f t="shared" si="25"/>
        <v>2018Mar</v>
      </c>
      <c r="P954" s="139">
        <f>MATCH(A954,Storage!A:A)-1</f>
        <v>243</v>
      </c>
      <c r="Q954" s="139">
        <f>MATCH(A954+1,Storage!A:A)-2</f>
        <v>247</v>
      </c>
      <c r="R954" s="139" t="str">
        <f t="shared" si="26"/>
        <v>Storage!P247:B243</v>
      </c>
      <c r="S954" s="7"/>
      <c r="T954" s="7"/>
      <c r="U954" s="7"/>
      <c r="V954" s="7"/>
      <c r="W954" s="7"/>
      <c r="X954" s="7"/>
      <c r="Y954" s="7"/>
      <c r="Z954" s="7"/>
      <c r="AA954" s="7"/>
      <c r="AB954" s="7"/>
    </row>
    <row r="955" spans="1:28" ht="15" x14ac:dyDescent="0.25">
      <c r="A955" s="17">
        <f t="shared" si="27"/>
        <v>2018</v>
      </c>
      <c r="B955" s="14" t="str">
        <f t="shared" si="30"/>
        <v>Apr</v>
      </c>
      <c r="C955" s="99">
        <f ca="1">HLOOKUP($O955,INDIRECT(R955),C$229,FALSE)*$T$231</f>
        <v>66721000000</v>
      </c>
      <c r="D955" s="99">
        <f ca="1">C955/$T$230</f>
        <v>204758.98851864631</v>
      </c>
      <c r="E955" s="99">
        <f ca="1">HLOOKUP($O955,INDIRECT(R955),E$229,FALSE)*$T$231</f>
        <v>83662000000</v>
      </c>
      <c r="F955" s="99">
        <f ca="1">E955/$T$230</f>
        <v>256748.94706984289</v>
      </c>
      <c r="G955" s="99">
        <f ca="1">HLOOKUP($O955,INDIRECT(R955),G$229,FALSE)</f>
        <v>1699476000</v>
      </c>
      <c r="H955" s="99">
        <f ca="1">G955/$T$230</f>
        <v>5215.4941738240577</v>
      </c>
      <c r="I955" s="95" t="str">
        <f t="shared" si="23"/>
        <v/>
      </c>
      <c r="J955" s="100">
        <f ca="1">IF(AND(I955="",NOT(K955="")),D955,"")</f>
        <v>204758.98851864631</v>
      </c>
      <c r="K955" s="97">
        <f t="shared" si="24"/>
        <v>43191</v>
      </c>
      <c r="N955" s="140">
        <f t="shared" si="33"/>
        <v>51915.630000000005</v>
      </c>
      <c r="O955" s="139" t="str">
        <f t="shared" si="25"/>
        <v>2018Apr</v>
      </c>
      <c r="P955" s="139">
        <f>MATCH(A955,Storage!A:A)-1</f>
        <v>243</v>
      </c>
      <c r="Q955" s="139">
        <f>MATCH(A955+1,Storage!A:A)-2</f>
        <v>247</v>
      </c>
      <c r="R955" s="139" t="str">
        <f t="shared" si="26"/>
        <v>Storage!P247:B243</v>
      </c>
      <c r="S955" s="7"/>
      <c r="T955" s="7"/>
      <c r="U955" s="7"/>
      <c r="V955" s="7"/>
      <c r="W955" s="7"/>
      <c r="X955" s="7"/>
      <c r="Y955" s="7"/>
      <c r="Z955" s="7"/>
      <c r="AA955" s="7"/>
      <c r="AB955" s="7"/>
    </row>
    <row r="956" spans="1:28" ht="15" x14ac:dyDescent="0.25">
      <c r="A956" s="17">
        <f t="shared" si="27"/>
        <v>2018</v>
      </c>
      <c r="B956" s="14" t="str">
        <f t="shared" si="30"/>
        <v>May</v>
      </c>
      <c r="C956" s="99">
        <f ca="1">HLOOKUP($O956,INDIRECT(R956),C$229,FALSE)*$T$231</f>
        <v>70853000000</v>
      </c>
      <c r="D956" s="99">
        <f ca="1">C956/$T$230</f>
        <v>217439.61591570341</v>
      </c>
      <c r="E956" s="99">
        <f ca="1">HLOOKUP($O956,INDIRECT(R956),E$229,FALSE)*$T$231</f>
        <v>83662000000</v>
      </c>
      <c r="F956" s="99">
        <f ca="1">E956/$T$230</f>
        <v>256748.94706984289</v>
      </c>
      <c r="G956" s="99">
        <f ca="1">HLOOKUP($O956,INDIRECT(R956),G$229,FALSE)</f>
        <v>2850907000</v>
      </c>
      <c r="H956" s="99">
        <f ca="1">G956/$T$230</f>
        <v>8749.1019870914461</v>
      </c>
      <c r="I956" s="95" t="str">
        <f t="shared" si="23"/>
        <v/>
      </c>
      <c r="J956" s="100">
        <f ca="1">IF(AND(I956="",NOT(K956="")),D956,"")</f>
        <v>217439.61591570341</v>
      </c>
      <c r="K956" s="97">
        <f t="shared" si="24"/>
        <v>43221</v>
      </c>
      <c r="N956" s="140">
        <f t="shared" si="33"/>
        <v>51915.630000000005</v>
      </c>
      <c r="O956" s="139" t="str">
        <f t="shared" si="25"/>
        <v>2018May</v>
      </c>
      <c r="P956" s="139">
        <f>MATCH(A956,Storage!A:A)-1</f>
        <v>243</v>
      </c>
      <c r="Q956" s="139">
        <f>MATCH(A956+1,Storage!A:A)-2</f>
        <v>247</v>
      </c>
      <c r="R956" s="139" t="str">
        <f t="shared" si="26"/>
        <v>Storage!P247:B243</v>
      </c>
      <c r="S956" s="7"/>
      <c r="T956" s="7"/>
      <c r="U956" s="7"/>
      <c r="V956" s="7"/>
      <c r="W956" s="7"/>
      <c r="X956" s="7"/>
      <c r="Y956" s="7"/>
      <c r="Z956" s="7"/>
      <c r="AA956" s="7"/>
      <c r="AB956" s="7"/>
    </row>
    <row r="957" spans="1:28" ht="15" x14ac:dyDescent="0.25">
      <c r="A957" s="17">
        <f t="shared" si="27"/>
        <v>2018</v>
      </c>
      <c r="B957" s="14" t="str">
        <f t="shared" si="30"/>
        <v>Jun</v>
      </c>
      <c r="C957" s="99">
        <f ca="1">HLOOKUP($O957,INDIRECT(R957),C$229,FALSE)*$T$231</f>
        <v>71716000000</v>
      </c>
      <c r="D957" s="99">
        <f ca="1">C957/$T$230</f>
        <v>220088.06253808003</v>
      </c>
      <c r="E957" s="99">
        <f ca="1">HLOOKUP($O957,INDIRECT(R957),E$229,FALSE)*$T$231</f>
        <v>83662000000</v>
      </c>
      <c r="F957" s="99">
        <f ca="1">E957/$T$230</f>
        <v>256748.94706984289</v>
      </c>
      <c r="G957" s="99">
        <f ca="1">HLOOKUP($O957,INDIRECT(R957),G$229,FALSE)</f>
        <v>3374401000</v>
      </c>
      <c r="H957" s="99">
        <f ca="1">G957/$T$230</f>
        <v>10355.644184234478</v>
      </c>
      <c r="I957" s="95" t="str">
        <f t="shared" si="23"/>
        <v/>
      </c>
      <c r="J957" s="100">
        <f ca="1">IF(AND(I957="",NOT(K957="")),D957,"")</f>
        <v>220088.06253808003</v>
      </c>
      <c r="K957" s="97">
        <f t="shared" si="24"/>
        <v>43252</v>
      </c>
      <c r="N957" s="140">
        <f t="shared" si="33"/>
        <v>51915.630000000005</v>
      </c>
      <c r="O957" s="139" t="str">
        <f t="shared" si="25"/>
        <v>2018Jun</v>
      </c>
      <c r="P957" s="139">
        <f>MATCH(A957,Storage!A:A)-1</f>
        <v>243</v>
      </c>
      <c r="Q957" s="139">
        <f>MATCH(A957+1,Storage!A:A)-2</f>
        <v>247</v>
      </c>
      <c r="R957" s="139" t="str">
        <f t="shared" si="26"/>
        <v>Storage!P247:B243</v>
      </c>
      <c r="S957" s="7"/>
      <c r="T957" s="7"/>
      <c r="U957" s="7"/>
      <c r="V957" s="7"/>
      <c r="W957" s="7"/>
      <c r="X957" s="7"/>
      <c r="Y957" s="7"/>
      <c r="Z957" s="7"/>
      <c r="AA957" s="7"/>
      <c r="AB957" s="7"/>
    </row>
    <row r="958" spans="1:28" ht="15" x14ac:dyDescent="0.25">
      <c r="A958" s="17">
        <f t="shared" si="27"/>
        <v>2018</v>
      </c>
      <c r="B958" s="14" t="str">
        <f t="shared" si="30"/>
        <v>Jul</v>
      </c>
      <c r="C958" s="99">
        <f ca="1">HLOOKUP($O958,INDIRECT(R958),C$229,FALSE)*$T$231</f>
        <v>69099000000</v>
      </c>
      <c r="D958" s="99">
        <f ca="1">C958/$T$230</f>
        <v>212056.79392769805</v>
      </c>
      <c r="E958" s="99">
        <f ca="1">HLOOKUP($O958,INDIRECT(R958),E$229,FALSE)*$T$231</f>
        <v>83662000000</v>
      </c>
      <c r="F958" s="99">
        <f ca="1">E958/$T$230</f>
        <v>256748.94706984289</v>
      </c>
      <c r="G958" s="99">
        <f ca="1">HLOOKUP($O958,INDIRECT(R958),G$229,FALSE)</f>
        <v>2926615000</v>
      </c>
      <c r="H958" s="99">
        <f ca="1">G958/$T$230</f>
        <v>8981.4410333103224</v>
      </c>
      <c r="I958" s="95" t="str">
        <f t="shared" si="23"/>
        <v/>
      </c>
      <c r="J958" s="100">
        <f ca="1">IF(AND(I958="",NOT(K958="")),D958,"")</f>
        <v>212056.79392769805</v>
      </c>
      <c r="K958" s="97">
        <f t="shared" si="24"/>
        <v>43282</v>
      </c>
      <c r="N958" s="140">
        <f t="shared" si="33"/>
        <v>51915.630000000005</v>
      </c>
      <c r="O958" s="139" t="str">
        <f t="shared" si="25"/>
        <v>2018Jul</v>
      </c>
      <c r="P958" s="139">
        <f>MATCH(A958,Storage!A:A)-1</f>
        <v>243</v>
      </c>
      <c r="Q958" s="139">
        <f>MATCH(A958+1,Storage!A:A)-2</f>
        <v>247</v>
      </c>
      <c r="R958" s="139" t="str">
        <f t="shared" si="26"/>
        <v>Storage!P247:B243</v>
      </c>
      <c r="S958" s="7"/>
      <c r="T958" s="7"/>
      <c r="U958" s="7"/>
      <c r="V958" s="7"/>
      <c r="W958" s="7"/>
      <c r="X958" s="7"/>
      <c r="Y958" s="7"/>
      <c r="Z958" s="7"/>
      <c r="AA958" s="7"/>
      <c r="AB958" s="7"/>
    </row>
    <row r="959" spans="1:28" ht="15" x14ac:dyDescent="0.25">
      <c r="A959" s="17">
        <f t="shared" si="27"/>
        <v>2018</v>
      </c>
      <c r="B959" s="14" t="str">
        <f t="shared" si="30"/>
        <v>Aug</v>
      </c>
      <c r="C959" s="99">
        <f ca="1">HLOOKUP($O959,INDIRECT(R959),C$229,FALSE)*$T$231</f>
        <v>66291000000</v>
      </c>
      <c r="D959" s="99">
        <f ca="1">C959/$T$230</f>
        <v>203439.36853298935</v>
      </c>
      <c r="E959" s="99">
        <f ca="1">HLOOKUP($O959,INDIRECT(R959),E$229,FALSE)*$T$231</f>
        <v>83662000000</v>
      </c>
      <c r="F959" s="99">
        <f ca="1">E959/$T$230</f>
        <v>256748.94706984289</v>
      </c>
      <c r="G959" s="99">
        <f ca="1">HLOOKUP($O959,INDIRECT(R959),G$229,FALSE)</f>
        <v>2625106000</v>
      </c>
      <c r="H959" s="99">
        <f ca="1">G959/$T$230</f>
        <v>8056.144981553477</v>
      </c>
      <c r="I959" s="95" t="str">
        <f t="shared" si="23"/>
        <v/>
      </c>
      <c r="J959" s="100">
        <f ca="1">IF(AND(I959="",NOT(K959="")),D959,"")</f>
        <v>203439.36853298935</v>
      </c>
      <c r="K959" s="97">
        <f t="shared" si="24"/>
        <v>43313</v>
      </c>
      <c r="N959" s="140">
        <f t="shared" si="33"/>
        <v>51915.630000000005</v>
      </c>
      <c r="O959" s="139" t="str">
        <f t="shared" si="25"/>
        <v>2018Aug</v>
      </c>
      <c r="P959" s="139">
        <f>MATCH(A959,Storage!A:A)-1</f>
        <v>243</v>
      </c>
      <c r="Q959" s="139">
        <f>MATCH(A959+1,Storage!A:A)-2</f>
        <v>247</v>
      </c>
      <c r="R959" s="139" t="str">
        <f t="shared" si="26"/>
        <v>Storage!P247:B243</v>
      </c>
      <c r="S959" s="7"/>
      <c r="T959" s="7"/>
      <c r="U959" s="7"/>
      <c r="V959" s="7"/>
      <c r="W959" s="7"/>
      <c r="X959" s="7"/>
      <c r="Y959" s="7"/>
      <c r="Z959" s="7"/>
      <c r="AA959" s="7"/>
      <c r="AB959" s="7"/>
    </row>
    <row r="960" spans="1:28" ht="15" x14ac:dyDescent="0.25">
      <c r="A960" s="17">
        <f t="shared" si="27"/>
        <v>2018</v>
      </c>
      <c r="B960" s="14" t="str">
        <f t="shared" si="30"/>
        <v>Sep</v>
      </c>
      <c r="C960" s="99">
        <f ca="1">HLOOKUP($O960,INDIRECT(R960),C$229,FALSE)*$T$231</f>
        <v>63369000000</v>
      </c>
      <c r="D960" s="99">
        <f ca="1">C960/$T$230</f>
        <v>194472.09039789718</v>
      </c>
      <c r="E960" s="99">
        <f ca="1">HLOOKUP($O960,INDIRECT(R960),E$229,FALSE)*$T$231</f>
        <v>83662000000</v>
      </c>
      <c r="F960" s="99">
        <f ca="1">E960/$T$230</f>
        <v>256748.94706984289</v>
      </c>
      <c r="G960" s="99">
        <f ca="1">HLOOKUP($O960,INDIRECT(R960),G$229,FALSE)</f>
        <v>2755074000</v>
      </c>
      <c r="H960" s="99">
        <f ca="1">G960/$T$230</f>
        <v>8455.0016566601371</v>
      </c>
      <c r="I960" s="95" t="str">
        <f t="shared" si="23"/>
        <v/>
      </c>
      <c r="J960" s="100">
        <f ca="1">IF(AND(I960="",NOT(K960="")),D960,"")</f>
        <v>194472.09039789718</v>
      </c>
      <c r="K960" s="97">
        <f t="shared" si="24"/>
        <v>43344</v>
      </c>
      <c r="N960" s="140">
        <f t="shared" si="33"/>
        <v>51915.630000000005</v>
      </c>
      <c r="O960" s="139" t="str">
        <f t="shared" si="25"/>
        <v>2018Sep</v>
      </c>
      <c r="P960" s="139">
        <f>MATCH(A960,Storage!A:A)-1</f>
        <v>243</v>
      </c>
      <c r="Q960" s="139">
        <f>MATCH(A960+1,Storage!A:A)-2</f>
        <v>247</v>
      </c>
      <c r="R960" s="139" t="str">
        <f t="shared" si="26"/>
        <v>Storage!P247:B243</v>
      </c>
      <c r="S960" s="7"/>
      <c r="T960" s="7"/>
      <c r="U960" s="7"/>
      <c r="V960" s="7"/>
      <c r="W960" s="7"/>
      <c r="X960" s="7"/>
      <c r="Y960" s="7"/>
      <c r="Z960" s="7"/>
      <c r="AA960" s="7"/>
      <c r="AB960" s="7"/>
    </row>
    <row r="961" spans="1:28" ht="15" x14ac:dyDescent="0.25">
      <c r="A961" s="17">
        <f t="shared" si="27"/>
        <v>2018</v>
      </c>
      <c r="B961" s="14" t="str">
        <f t="shared" si="30"/>
        <v>Oct</v>
      </c>
      <c r="C961" s="99">
        <f ca="1">HLOOKUP($O961,INDIRECT(R961),C$229,FALSE)*$T$231</f>
        <v>62185000000</v>
      </c>
      <c r="D961" s="99">
        <f ca="1">C961/$T$230</f>
        <v>190838.53211180918</v>
      </c>
      <c r="E961" s="99">
        <f ca="1">HLOOKUP($O961,INDIRECT(R961),E$229,FALSE)*$T$231</f>
        <v>83662000000</v>
      </c>
      <c r="F961" s="99">
        <f ca="1">E961/$T$230</f>
        <v>256748.94706984289</v>
      </c>
      <c r="G961" s="99">
        <f ca="1">HLOOKUP($O961,INDIRECT(R961),G$229,FALSE)</f>
        <v>1654141000</v>
      </c>
      <c r="H961" s="99">
        <f ca="1">G961/$T$230</f>
        <v>5076.3663318478757</v>
      </c>
      <c r="I961" s="95" t="str">
        <f t="shared" si="23"/>
        <v/>
      </c>
      <c r="J961" s="100">
        <f ca="1">IF(AND(I961="",NOT(K961="")),D961,"")</f>
        <v>190838.53211180918</v>
      </c>
      <c r="K961" s="97">
        <f t="shared" si="24"/>
        <v>43374</v>
      </c>
      <c r="N961" s="140">
        <f t="shared" si="33"/>
        <v>51915.630000000005</v>
      </c>
      <c r="O961" s="139" t="str">
        <f t="shared" si="25"/>
        <v>2018Oct</v>
      </c>
      <c r="P961" s="139">
        <f>MATCH(A961,Storage!A:A)-1</f>
        <v>243</v>
      </c>
      <c r="Q961" s="139">
        <f>MATCH(A961+1,Storage!A:A)-2</f>
        <v>247</v>
      </c>
      <c r="R961" s="139" t="str">
        <f t="shared" si="26"/>
        <v>Storage!P247:B243</v>
      </c>
      <c r="S961" s="7"/>
      <c r="T961" s="7"/>
      <c r="U961" s="7"/>
      <c r="V961" s="7"/>
      <c r="W961" s="7"/>
      <c r="X961" s="7"/>
      <c r="Y961" s="7"/>
      <c r="Z961" s="7"/>
      <c r="AA961" s="7"/>
      <c r="AB961" s="7"/>
    </row>
    <row r="962" spans="1:28" ht="15" x14ac:dyDescent="0.25">
      <c r="A962" s="17">
        <f t="shared" si="27"/>
        <v>2018</v>
      </c>
      <c r="B962" s="14" t="str">
        <f t="shared" si="30"/>
        <v>Nov</v>
      </c>
      <c r="C962" s="99">
        <f ca="1">HLOOKUP($O962,INDIRECT(R962),C$229,FALSE)*$T$231</f>
        <v>61714000000</v>
      </c>
      <c r="D962" s="99">
        <f ca="1">C962/$T$230</f>
        <v>189393.08789496167</v>
      </c>
      <c r="E962" s="99">
        <f ca="1">HLOOKUP($O962,INDIRECT(R962),E$229,FALSE)*$T$231</f>
        <v>83662000000</v>
      </c>
      <c r="F962" s="99">
        <f ca="1">E962/$T$230</f>
        <v>256748.94706984289</v>
      </c>
      <c r="G962" s="99">
        <f ca="1">HLOOKUP($O962,INDIRECT(R962),G$229,FALSE)</f>
        <v>1315457000</v>
      </c>
      <c r="H962" s="99">
        <f ca="1">G962/$T$230</f>
        <v>4036.9845290054545</v>
      </c>
      <c r="I962" s="95" t="str">
        <f t="shared" si="23"/>
        <v/>
      </c>
      <c r="J962" s="100">
        <f ca="1">IF(AND(I962="",NOT(K962="")),D962,"")</f>
        <v>189393.08789496167</v>
      </c>
      <c r="K962" s="97">
        <f t="shared" si="24"/>
        <v>43405</v>
      </c>
      <c r="N962" s="140">
        <f t="shared" si="33"/>
        <v>51915.630000000005</v>
      </c>
      <c r="O962" s="139" t="str">
        <f t="shared" si="25"/>
        <v>2018Nov</v>
      </c>
      <c r="P962" s="139">
        <f>MATCH(A962,Storage!A:A)-1</f>
        <v>243</v>
      </c>
      <c r="Q962" s="139">
        <f>MATCH(A962+1,Storage!A:A)-2</f>
        <v>247</v>
      </c>
      <c r="R962" s="139" t="str">
        <f t="shared" si="26"/>
        <v>Storage!P247:B243</v>
      </c>
      <c r="S962" s="7"/>
      <c r="T962" s="7"/>
      <c r="U962" s="7"/>
      <c r="V962" s="7"/>
      <c r="W962" s="7"/>
      <c r="X962" s="7"/>
      <c r="Y962" s="7"/>
      <c r="Z962" s="7"/>
      <c r="AA962" s="7"/>
      <c r="AB962" s="7"/>
    </row>
    <row r="963" spans="1:28" ht="15" x14ac:dyDescent="0.25">
      <c r="A963" s="17">
        <f t="shared" si="27"/>
        <v>2018</v>
      </c>
      <c r="B963" s="14" t="str">
        <f t="shared" si="30"/>
        <v>Dec</v>
      </c>
      <c r="C963" s="99">
        <f ca="1">HLOOKUP($O963,INDIRECT(R963),C$229,FALSE)*$T$231</f>
        <v>61919000000</v>
      </c>
      <c r="D963" s="99">
        <f ca="1">C963/$T$230</f>
        <v>190022.20905091442</v>
      </c>
      <c r="E963" s="99">
        <f ca="1">HLOOKUP($O963,INDIRECT(R963),E$229,FALSE)*$T$231</f>
        <v>83662000000</v>
      </c>
      <c r="F963" s="99">
        <f ca="1">E963/$T$230</f>
        <v>256748.94706984289</v>
      </c>
      <c r="G963" s="99">
        <f ca="1">HLOOKUP($O963,INDIRECT(R963),G$229,FALSE)</f>
        <v>1278167000</v>
      </c>
      <c r="H963" s="99">
        <f ca="1">G963/$T$230</f>
        <v>3922.5458562958079</v>
      </c>
      <c r="I963" s="95" t="str">
        <f t="shared" si="23"/>
        <v/>
      </c>
      <c r="J963" s="100">
        <f ca="1">IF(AND(I963="",NOT(K963="")),D963,"")</f>
        <v>190022.20905091442</v>
      </c>
      <c r="K963" s="97">
        <f t="shared" si="24"/>
        <v>43435</v>
      </c>
      <c r="N963" s="140">
        <f t="shared" si="33"/>
        <v>51915.630000000005</v>
      </c>
      <c r="O963" s="139" t="str">
        <f t="shared" si="25"/>
        <v>2018Dec</v>
      </c>
      <c r="P963" s="139">
        <f>MATCH(A963,Storage!A:A)-1</f>
        <v>243</v>
      </c>
      <c r="Q963" s="139">
        <f>MATCH(A963+1,Storage!A:A)-2</f>
        <v>247</v>
      </c>
      <c r="R963" s="139" t="str">
        <f t="shared" si="26"/>
        <v>Storage!P247:B243</v>
      </c>
      <c r="S963" s="7"/>
      <c r="T963" s="7"/>
      <c r="U963" s="7"/>
      <c r="V963" s="7"/>
      <c r="W963" s="7"/>
      <c r="X963" s="7"/>
      <c r="Y963" s="7"/>
      <c r="Z963" s="7"/>
      <c r="AA963" s="7"/>
      <c r="AB963" s="7"/>
    </row>
    <row r="964" spans="1:28" ht="15" x14ac:dyDescent="0.25">
      <c r="A964" s="17">
        <f t="shared" si="27"/>
        <v>2018</v>
      </c>
      <c r="B964" s="14" t="str">
        <f t="shared" si="30"/>
        <v>(YE)&amp; Min Sto</v>
      </c>
      <c r="C964" s="99">
        <f ca="1">HLOOKUP($O964,INDIRECT(R964),C$229,FALSE)*$T$231</f>
        <v>61714000000</v>
      </c>
      <c r="D964" s="99">
        <f ca="1">C964/$T$230</f>
        <v>189393.08789496167</v>
      </c>
      <c r="E964" s="99">
        <f ca="1">HLOOKUP($O964,INDIRECT(R964),E$229,FALSE)*$T$231</f>
        <v>83662000000</v>
      </c>
      <c r="F964" s="99">
        <f ca="1">E964/$T$230</f>
        <v>256748.94706984289</v>
      </c>
      <c r="G964" s="99">
        <f ca="1">HLOOKUP($O964,INDIRECT(R964),G$229,FALSE)</f>
        <v>24438274000</v>
      </c>
      <c r="H964" s="99">
        <f ca="1">G964/$T$230</f>
        <v>74998.220431071662</v>
      </c>
      <c r="I964" s="100">
        <f ca="1">IF(B963="Dec",H964,"")</f>
        <v>74998.220431071662</v>
      </c>
      <c r="J964" s="95" t="str">
        <f ca="1">IF(AND(I964="",NOT(K964="")),D964,"")</f>
        <v/>
      </c>
      <c r="K964" s="97">
        <f ca="1">IFERROR(IF(I964="", DATEVALUE(CONCATENATE(B964,"-",A964)),K963),"")</f>
        <v>43435</v>
      </c>
      <c r="N964" s="140">
        <f ca="1">IF(K964="","",$G$181)</f>
        <v>51915.630000000005</v>
      </c>
      <c r="O964" s="139" t="str">
        <f t="shared" si="25"/>
        <v>2018(YE)&amp; Min Sto</v>
      </c>
      <c r="P964" s="139">
        <f>MATCH(A964,Storage!A:A)-1</f>
        <v>243</v>
      </c>
      <c r="Q964" s="139">
        <f>MATCH(A964+1,Storage!A:A)-2</f>
        <v>247</v>
      </c>
      <c r="R964" s="139" t="str">
        <f t="shared" si="26"/>
        <v>Storage!P247:B243</v>
      </c>
      <c r="S964" s="7"/>
      <c r="T964" s="7"/>
      <c r="U964" s="7"/>
      <c r="V964" s="7"/>
      <c r="W964" s="7"/>
      <c r="X964" s="7"/>
      <c r="Y964" s="7"/>
      <c r="Z964" s="7"/>
      <c r="AA964" s="7"/>
      <c r="AB964" s="7"/>
    </row>
    <row r="965" spans="1:28" ht="15" x14ac:dyDescent="0.25">
      <c r="A965" s="17">
        <f t="shared" si="27"/>
        <v>2018</v>
      </c>
      <c r="B965" s="14" t="str">
        <f t="shared" si="30"/>
        <v>Avg</v>
      </c>
      <c r="C965" s="99">
        <f ca="1">HLOOKUP($O965,INDIRECT(R965),C$229,FALSE)*$T$231</f>
        <v>66553000000</v>
      </c>
      <c r="D965" s="99">
        <f ca="1">C965/$T$230</f>
        <v>204243.41605913383</v>
      </c>
      <c r="E965" s="99">
        <f ca="1">HLOOKUP($O965,INDIRECT(R965),E$229,FALSE)*$T$231</f>
        <v>0</v>
      </c>
      <c r="F965" s="99">
        <f ca="1">E965/$T$230</f>
        <v>0</v>
      </c>
      <c r="G965" s="99">
        <f ca="1">HLOOKUP($O965,INDIRECT(R965),G$229,FALSE)</f>
        <v>0</v>
      </c>
      <c r="H965" s="99">
        <f ca="1">G965/$T$230</f>
        <v>0</v>
      </c>
      <c r="I965" s="95" t="str">
        <f t="shared" si="23"/>
        <v/>
      </c>
      <c r="J965" s="95" t="str">
        <f t="shared" si="29"/>
        <v/>
      </c>
      <c r="K965" s="97" t="str">
        <f t="shared" si="24"/>
        <v/>
      </c>
      <c r="N965" s="140" t="str">
        <f t="shared" si="33"/>
        <v/>
      </c>
      <c r="O965" s="139" t="str">
        <f t="shared" si="25"/>
        <v>2018Avg</v>
      </c>
      <c r="P965" s="139">
        <f>MATCH(A965,Storage!A:A)-1</f>
        <v>243</v>
      </c>
      <c r="Q965" s="139">
        <f>MATCH(A965+1,Storage!A:A)-2</f>
        <v>247</v>
      </c>
      <c r="R965" s="139" t="str">
        <f t="shared" si="26"/>
        <v>Storage!P247:B243</v>
      </c>
      <c r="S965" s="7"/>
      <c r="T965" s="7"/>
      <c r="U965" s="7"/>
      <c r="V965" s="7"/>
      <c r="W965" s="7"/>
      <c r="X965" s="7"/>
      <c r="Y965" s="7"/>
      <c r="Z965" s="7"/>
      <c r="AA965" s="7"/>
      <c r="AB965" s="7"/>
    </row>
    <row r="966" spans="1:28" ht="15" x14ac:dyDescent="0.25">
      <c r="A966" s="17">
        <f t="shared" si="27"/>
        <v>2018</v>
      </c>
      <c r="B966" s="14" t="str">
        <f t="shared" si="30"/>
        <v>Max</v>
      </c>
      <c r="C966" s="99">
        <f ca="1">HLOOKUP($O966,INDIRECT(R966),C$229,FALSE)*$T$231</f>
        <v>71716000000</v>
      </c>
      <c r="D966" s="99">
        <f ca="1">C966/$T$230</f>
        <v>220088.06253808003</v>
      </c>
      <c r="E966" s="99">
        <f ca="1">HLOOKUP($O966,INDIRECT(R966),E$229,FALSE)*$T$231</f>
        <v>0</v>
      </c>
      <c r="F966" s="99">
        <f ca="1">E966/$T$230</f>
        <v>0</v>
      </c>
      <c r="G966" s="99">
        <f ca="1">HLOOKUP($O966,INDIRECT(R966),G$229,FALSE)</f>
        <v>3374401000</v>
      </c>
      <c r="H966" s="99">
        <f ca="1">G966/$T$230</f>
        <v>10355.644184234478</v>
      </c>
      <c r="I966" s="95" t="str">
        <f t="shared" si="23"/>
        <v/>
      </c>
      <c r="J966" s="95" t="str">
        <f t="shared" si="29"/>
        <v/>
      </c>
      <c r="K966" s="97" t="str">
        <f t="shared" si="24"/>
        <v/>
      </c>
      <c r="N966" s="140" t="str">
        <f t="shared" si="33"/>
        <v/>
      </c>
      <c r="O966" s="139" t="str">
        <f t="shared" si="25"/>
        <v>2018Max</v>
      </c>
      <c r="P966" s="139">
        <f>MATCH(A966,Storage!A:A)-1</f>
        <v>243</v>
      </c>
      <c r="Q966" s="139">
        <f>MATCH(A966+1,Storage!A:A)-2</f>
        <v>247</v>
      </c>
      <c r="R966" s="139" t="str">
        <f t="shared" si="26"/>
        <v>Storage!P247:B243</v>
      </c>
      <c r="S966" s="7"/>
      <c r="T966" s="7"/>
      <c r="U966" s="7"/>
      <c r="V966" s="7"/>
      <c r="W966" s="7"/>
      <c r="X966" s="7"/>
      <c r="Y966" s="7"/>
      <c r="Z966" s="7"/>
      <c r="AA966" s="7"/>
      <c r="AB966" s="7"/>
    </row>
    <row r="967" spans="1:28" ht="15" x14ac:dyDescent="0.25">
      <c r="A967" s="17">
        <f t="shared" si="27"/>
        <v>2019</v>
      </c>
      <c r="B967" s="14" t="str">
        <f t="shared" si="30"/>
        <v>Jan</v>
      </c>
      <c r="C967" s="99">
        <f ca="1">HLOOKUP($O967,INDIRECT(R967),C$229,FALSE)*$T$231</f>
        <v>61458000000</v>
      </c>
      <c r="D967" s="99">
        <f ca="1">C967/$T$230</f>
        <v>188607.45367094266</v>
      </c>
      <c r="E967" s="99">
        <f ca="1">HLOOKUP($O967,INDIRECT(R967),E$229,FALSE)*$T$231</f>
        <v>83832000000</v>
      </c>
      <c r="F967" s="99">
        <f ca="1">E967/$T$230</f>
        <v>257270.65729673053</v>
      </c>
      <c r="G967" s="99">
        <f ca="1">HLOOKUP($O967,INDIRECT(R967),G$229,FALSE)</f>
        <v>1290084000</v>
      </c>
      <c r="H967" s="99">
        <f ca="1">G967/$T$230</f>
        <v>3959.1177432006311</v>
      </c>
      <c r="I967" s="95" t="str">
        <f t="shared" si="23"/>
        <v/>
      </c>
      <c r="J967" s="100">
        <f ca="1">IF(AND(I967="",NOT(K967="")),D967,"")</f>
        <v>188607.45367094266</v>
      </c>
      <c r="K967" s="97">
        <f t="shared" si="24"/>
        <v>43466</v>
      </c>
      <c r="N967" s="140">
        <f t="shared" si="33"/>
        <v>51915.630000000005</v>
      </c>
      <c r="O967" s="139" t="str">
        <f t="shared" si="25"/>
        <v>2019Jan</v>
      </c>
      <c r="P967" s="139">
        <f>MATCH(A967,Storage!A:A)-1</f>
        <v>248</v>
      </c>
      <c r="Q967" s="139">
        <f>MATCH(A967+1,Storage!A:A)-2</f>
        <v>252</v>
      </c>
      <c r="R967" s="139" t="str">
        <f t="shared" si="26"/>
        <v>Storage!P252:B248</v>
      </c>
      <c r="S967" s="7"/>
      <c r="T967" s="7"/>
      <c r="U967" s="7"/>
      <c r="V967" s="7"/>
      <c r="W967" s="7"/>
      <c r="X967" s="7"/>
      <c r="Y967" s="7"/>
      <c r="Z967" s="7"/>
      <c r="AA967" s="7"/>
      <c r="AB967" s="7"/>
    </row>
    <row r="968" spans="1:28" ht="15" x14ac:dyDescent="0.25">
      <c r="A968" s="17">
        <f t="shared" si="27"/>
        <v>2019</v>
      </c>
      <c r="B968" s="14" t="str">
        <f t="shared" si="30"/>
        <v>Feb</v>
      </c>
      <c r="C968" s="99">
        <f ca="1">HLOOKUP($O968,INDIRECT(R968),C$229,FALSE)*$T$231</f>
        <v>60663000000</v>
      </c>
      <c r="D968" s="99">
        <f ca="1">C968/$T$230</f>
        <v>186167.69113932108</v>
      </c>
      <c r="E968" s="99">
        <f ca="1">HLOOKUP($O968,INDIRECT(R968),E$229,FALSE)*$T$231</f>
        <v>83832000000</v>
      </c>
      <c r="F968" s="99">
        <f ca="1">E968/$T$230</f>
        <v>257270.65729673053</v>
      </c>
      <c r="G968" s="99">
        <f ca="1">HLOOKUP($O968,INDIRECT(R968),G$229,FALSE)</f>
        <v>1161885000</v>
      </c>
      <c r="H968" s="99">
        <f ca="1">G968/$T$230</f>
        <v>3565.6899233372906</v>
      </c>
      <c r="I968" s="95" t="str">
        <f t="shared" si="23"/>
        <v/>
      </c>
      <c r="J968" s="100">
        <f ca="1">IF(AND(I968="",NOT(K968="")),D968,"")</f>
        <v>186167.69113932108</v>
      </c>
      <c r="K968" s="97">
        <f t="shared" si="24"/>
        <v>43497</v>
      </c>
      <c r="N968" s="140">
        <f t="shared" si="33"/>
        <v>51915.630000000005</v>
      </c>
      <c r="O968" s="139" t="str">
        <f t="shared" si="25"/>
        <v>2019Feb</v>
      </c>
      <c r="P968" s="139">
        <f>MATCH(A968,Storage!A:A)-1</f>
        <v>248</v>
      </c>
      <c r="Q968" s="139">
        <f>MATCH(A968+1,Storage!A:A)-2</f>
        <v>252</v>
      </c>
      <c r="R968" s="139" t="str">
        <f t="shared" si="26"/>
        <v>Storage!P252:B248</v>
      </c>
      <c r="S968" s="7"/>
      <c r="T968" s="7"/>
      <c r="U968" s="7"/>
      <c r="V968" s="7"/>
      <c r="W968" s="7"/>
      <c r="X968" s="7"/>
      <c r="Y968" s="7"/>
      <c r="Z968" s="7"/>
      <c r="AA968" s="7"/>
      <c r="AB968" s="7"/>
    </row>
    <row r="969" spans="1:28" ht="15" x14ac:dyDescent="0.25">
      <c r="A969" s="17">
        <f t="shared" si="27"/>
        <v>2019</v>
      </c>
      <c r="B969" s="14" t="str">
        <f t="shared" si="30"/>
        <v>Mar</v>
      </c>
      <c r="C969" s="99">
        <f ca="1">HLOOKUP($O969,INDIRECT(R969),C$229,FALSE)*$T$231</f>
        <v>60796000000</v>
      </c>
      <c r="D969" s="99">
        <f ca="1">C969/$T$230</f>
        <v>186575.85266976844</v>
      </c>
      <c r="E969" s="99">
        <f ca="1">HLOOKUP($O969,INDIRECT(R969),E$229,FALSE)*$T$231</f>
        <v>83832000000</v>
      </c>
      <c r="F969" s="99">
        <f ca="1">E969/$T$230</f>
        <v>257270.65729673053</v>
      </c>
      <c r="G969" s="99">
        <f ca="1">HLOOKUP($O969,INDIRECT(R969),G$229,FALSE)</f>
        <v>1291024000</v>
      </c>
      <c r="H969" s="99">
        <f ca="1">G969/$T$230</f>
        <v>3962.0024938669508</v>
      </c>
      <c r="I969" s="95" t="str">
        <f t="shared" si="23"/>
        <v/>
      </c>
      <c r="J969" s="100">
        <f ca="1">IF(AND(I969="",NOT(K969="")),D969,"")</f>
        <v>186575.85266976844</v>
      </c>
      <c r="K969" s="97">
        <f t="shared" si="24"/>
        <v>43525</v>
      </c>
      <c r="N969" s="140">
        <f t="shared" si="33"/>
        <v>51915.630000000005</v>
      </c>
      <c r="O969" s="139" t="str">
        <f t="shared" si="25"/>
        <v>2019Mar</v>
      </c>
      <c r="P969" s="139">
        <f>MATCH(A969,Storage!A:A)-1</f>
        <v>248</v>
      </c>
      <c r="Q969" s="139">
        <f>MATCH(A969+1,Storage!A:A)-2</f>
        <v>252</v>
      </c>
      <c r="R969" s="139" t="str">
        <f t="shared" si="26"/>
        <v>Storage!P252:B248</v>
      </c>
      <c r="S969" s="7"/>
      <c r="T969" s="7"/>
      <c r="U969" s="7"/>
      <c r="V969" s="7"/>
      <c r="W969" s="7"/>
      <c r="X969" s="7"/>
      <c r="Y969" s="7"/>
      <c r="Z969" s="7"/>
      <c r="AA969" s="7"/>
      <c r="AB969" s="7"/>
    </row>
    <row r="970" spans="1:28" ht="15" x14ac:dyDescent="0.25">
      <c r="A970" s="17">
        <f t="shared" si="27"/>
        <v>2019</v>
      </c>
      <c r="B970" s="14" t="str">
        <f t="shared" si="30"/>
        <v>Apr</v>
      </c>
      <c r="C970" s="99">
        <f ca="1">HLOOKUP($O970,INDIRECT(R970),C$229,FALSE)*$T$231</f>
        <v>59730000000</v>
      </c>
      <c r="D970" s="99">
        <f ca="1">C970/$T$230</f>
        <v>183304.42265881423</v>
      </c>
      <c r="E970" s="99">
        <f ca="1">HLOOKUP($O970,INDIRECT(R970),E$229,FALSE)*$T$231</f>
        <v>83832000000</v>
      </c>
      <c r="F970" s="99">
        <f ca="1">E970/$T$230</f>
        <v>257270.65729673053</v>
      </c>
      <c r="G970" s="99">
        <f ca="1">HLOOKUP($O970,INDIRECT(R970),G$229,FALSE)</f>
        <v>1482635000</v>
      </c>
      <c r="H970" s="99">
        <f ca="1">G970/$T$230</f>
        <v>4550.0343661267543</v>
      </c>
      <c r="I970" s="95" t="str">
        <f t="shared" si="23"/>
        <v/>
      </c>
      <c r="J970" s="100">
        <f ca="1">IF(AND(I970="",NOT(K970="")),D970,"")</f>
        <v>183304.42265881423</v>
      </c>
      <c r="K970" s="97">
        <f t="shared" si="24"/>
        <v>43556</v>
      </c>
      <c r="N970" s="140">
        <f t="shared" si="33"/>
        <v>51915.630000000005</v>
      </c>
      <c r="O970" s="139" t="str">
        <f t="shared" si="25"/>
        <v>2019Apr</v>
      </c>
      <c r="P970" s="139">
        <f>MATCH(A970,Storage!A:A)-1</f>
        <v>248</v>
      </c>
      <c r="Q970" s="139">
        <f>MATCH(A970+1,Storage!A:A)-2</f>
        <v>252</v>
      </c>
      <c r="R970" s="139" t="str">
        <f t="shared" si="26"/>
        <v>Storage!P252:B248</v>
      </c>
      <c r="S970" s="7"/>
      <c r="T970" s="7"/>
      <c r="U970" s="7"/>
      <c r="V970" s="7"/>
      <c r="W970" s="7"/>
      <c r="X970" s="7"/>
      <c r="Y970" s="7"/>
      <c r="Z970" s="7"/>
      <c r="AA970" s="7"/>
      <c r="AB970" s="7"/>
    </row>
    <row r="971" spans="1:28" ht="15" x14ac:dyDescent="0.25">
      <c r="A971" s="17">
        <f t="shared" si="27"/>
        <v>2019</v>
      </c>
      <c r="B971" s="14" t="str">
        <f t="shared" si="30"/>
        <v>May</v>
      </c>
      <c r="C971" s="99">
        <f ca="1">HLOOKUP($O971,INDIRECT(R971),C$229,FALSE)*$T$231</f>
        <v>61031000000</v>
      </c>
      <c r="D971" s="99">
        <f ca="1">C971/$T$230</f>
        <v>187297.04033634841</v>
      </c>
      <c r="E971" s="99">
        <f ca="1">HLOOKUP($O971,INDIRECT(R971),E$229,FALSE)*$T$231</f>
        <v>83832000000</v>
      </c>
      <c r="F971" s="99">
        <f ca="1">E971/$T$230</f>
        <v>257270.65729673053</v>
      </c>
      <c r="G971" s="99">
        <f ca="1">HLOOKUP($O971,INDIRECT(R971),G$229,FALSE)</f>
        <v>1976151000</v>
      </c>
      <c r="H971" s="99">
        <f ca="1">G971/$T$230</f>
        <v>6064.5775680836832</v>
      </c>
      <c r="I971" s="95" t="str">
        <f t="shared" si="23"/>
        <v/>
      </c>
      <c r="J971" s="100">
        <f ca="1">IF(AND(I971="",NOT(K971="")),D971,"")</f>
        <v>187297.04033634841</v>
      </c>
      <c r="K971" s="97">
        <f t="shared" si="24"/>
        <v>43586</v>
      </c>
      <c r="N971" s="140">
        <f t="shared" si="33"/>
        <v>51915.630000000005</v>
      </c>
      <c r="O971" s="139" t="str">
        <f t="shared" si="25"/>
        <v>2019May</v>
      </c>
      <c r="P971" s="139">
        <f>MATCH(A971,Storage!A:A)-1</f>
        <v>248</v>
      </c>
      <c r="Q971" s="139">
        <f>MATCH(A971+1,Storage!A:A)-2</f>
        <v>252</v>
      </c>
      <c r="R971" s="139" t="str">
        <f t="shared" si="26"/>
        <v>Storage!P252:B248</v>
      </c>
      <c r="S971" s="7"/>
      <c r="T971" s="7"/>
      <c r="U971" s="7"/>
      <c r="V971" s="7"/>
      <c r="W971" s="7"/>
      <c r="X971" s="7"/>
      <c r="Y971" s="7"/>
      <c r="Z971" s="7"/>
      <c r="AA971" s="7"/>
      <c r="AB971" s="7"/>
    </row>
    <row r="972" spans="1:28" ht="15" x14ac:dyDescent="0.25">
      <c r="A972" s="17">
        <f t="shared" si="27"/>
        <v>2019</v>
      </c>
      <c r="B972" s="14" t="str">
        <f t="shared" si="30"/>
        <v>Jun</v>
      </c>
      <c r="C972" s="99">
        <f ca="1">HLOOKUP($O972,INDIRECT(R972),C$229,FALSE)*$T$231</f>
        <v>71900000000</v>
      </c>
      <c r="D972" s="99">
        <f ca="1">C972/$T$230</f>
        <v>220652.73713659373</v>
      </c>
      <c r="E972" s="99">
        <f ca="1">HLOOKUP($O972,INDIRECT(R972),E$229,FALSE)*$T$231</f>
        <v>83832000000</v>
      </c>
      <c r="F972" s="99">
        <f ca="1">E972/$T$230</f>
        <v>257270.65729673053</v>
      </c>
      <c r="G972" s="99">
        <f ca="1">HLOOKUP($O972,INDIRECT(R972),G$229,FALSE)</f>
        <v>2385972000</v>
      </c>
      <c r="H972" s="99">
        <f ca="1">G972/$T$230</f>
        <v>7322.2705498090791</v>
      </c>
      <c r="I972" s="95" t="str">
        <f t="shared" si="23"/>
        <v/>
      </c>
      <c r="J972" s="100">
        <f ca="1">IF(AND(I972="",NOT(K972="")),D972,"")</f>
        <v>220652.73713659373</v>
      </c>
      <c r="K972" s="97">
        <f t="shared" si="24"/>
        <v>43617</v>
      </c>
      <c r="N972" s="140">
        <f t="shared" si="33"/>
        <v>51915.630000000005</v>
      </c>
      <c r="O972" s="139" t="str">
        <f t="shared" si="25"/>
        <v>2019Jun</v>
      </c>
      <c r="P972" s="139">
        <f>MATCH(A972,Storage!A:A)-1</f>
        <v>248</v>
      </c>
      <c r="Q972" s="139">
        <f>MATCH(A972+1,Storage!A:A)-2</f>
        <v>252</v>
      </c>
      <c r="R972" s="139" t="str">
        <f t="shared" si="26"/>
        <v>Storage!P252:B248</v>
      </c>
      <c r="S972" s="7"/>
      <c r="T972" s="7"/>
      <c r="U972" s="7"/>
      <c r="V972" s="7"/>
      <c r="W972" s="7"/>
      <c r="X972" s="7"/>
      <c r="Y972" s="7"/>
      <c r="Z972" s="7"/>
      <c r="AA972" s="7"/>
      <c r="AB972" s="7"/>
    </row>
    <row r="973" spans="1:28" ht="15" x14ac:dyDescent="0.25">
      <c r="A973" s="17">
        <f t="shared" si="27"/>
        <v>2019</v>
      </c>
      <c r="B973" s="14" t="str">
        <f t="shared" si="30"/>
        <v>Jul</v>
      </c>
      <c r="C973" s="99">
        <f ca="1">HLOOKUP($O973,INDIRECT(R973),C$229,FALSE)*$T$231</f>
        <v>74894000000</v>
      </c>
      <c r="D973" s="99">
        <f ca="1">C973/$T$230</f>
        <v>229840.97489719125</v>
      </c>
      <c r="E973" s="99">
        <f ca="1">HLOOKUP($O973,INDIRECT(R973),E$229,FALSE)*$T$231</f>
        <v>83832000000</v>
      </c>
      <c r="F973" s="99">
        <f ca="1">E973/$T$230</f>
        <v>257270.65729673053</v>
      </c>
      <c r="G973" s="99">
        <f ca="1">HLOOKUP($O973,INDIRECT(R973),G$229,FALSE)</f>
        <v>2873094000</v>
      </c>
      <c r="H973" s="99">
        <f ca="1">G973/$T$230</f>
        <v>8817.1913094676584</v>
      </c>
      <c r="I973" s="95" t="str">
        <f t="shared" si="23"/>
        <v/>
      </c>
      <c r="J973" s="100">
        <f ca="1">IF(AND(I973="",NOT(K973="")),D973,"")</f>
        <v>229840.97489719125</v>
      </c>
      <c r="K973" s="97">
        <f t="shared" si="24"/>
        <v>43647</v>
      </c>
      <c r="N973" s="140">
        <f t="shared" si="33"/>
        <v>51915.630000000005</v>
      </c>
      <c r="O973" s="139" t="str">
        <f t="shared" si="25"/>
        <v>2019Jul</v>
      </c>
      <c r="P973" s="139">
        <f>MATCH(A973,Storage!A:A)-1</f>
        <v>248</v>
      </c>
      <c r="Q973" s="139">
        <f>MATCH(A973+1,Storage!A:A)-2</f>
        <v>252</v>
      </c>
      <c r="R973" s="139" t="str">
        <f t="shared" si="26"/>
        <v>Storage!P252:B248</v>
      </c>
      <c r="S973" s="7"/>
      <c r="T973" s="7"/>
      <c r="U973" s="7"/>
      <c r="V973" s="7"/>
      <c r="W973" s="7"/>
      <c r="X973" s="7"/>
      <c r="Y973" s="7"/>
      <c r="Z973" s="7"/>
      <c r="AA973" s="7"/>
      <c r="AB973" s="7"/>
    </row>
    <row r="974" spans="1:28" ht="15" x14ac:dyDescent="0.25">
      <c r="A974" s="17">
        <f t="shared" si="27"/>
        <v>2019</v>
      </c>
      <c r="B974" s="14" t="str">
        <f t="shared" si="30"/>
        <v>Aug</v>
      </c>
      <c r="C974" s="99">
        <f ca="1">HLOOKUP($O974,INDIRECT(R974),C$229,FALSE)*$T$231</f>
        <v>72357000000</v>
      </c>
      <c r="D974" s="99">
        <f ca="1">C974/$T$230</f>
        <v>222055.21698181517</v>
      </c>
      <c r="E974" s="99">
        <f ca="1">HLOOKUP($O974,INDIRECT(R974),E$229,FALSE)*$T$231</f>
        <v>83832000000</v>
      </c>
      <c r="F974" s="99">
        <f ca="1">E974/$T$230</f>
        <v>257270.65729673053</v>
      </c>
      <c r="G974" s="99">
        <f ca="1">HLOOKUP($O974,INDIRECT(R974),G$229,FALSE)</f>
        <v>2915045000</v>
      </c>
      <c r="H974" s="99">
        <f ca="1">G974/$T$230</f>
        <v>8945.9340490450886</v>
      </c>
      <c r="I974" s="95" t="str">
        <f t="shared" si="23"/>
        <v/>
      </c>
      <c r="J974" s="100">
        <f ca="1">IF(AND(I974="",NOT(K974="")),D974,"")</f>
        <v>222055.21698181517</v>
      </c>
      <c r="K974" s="97">
        <f t="shared" si="24"/>
        <v>43678</v>
      </c>
      <c r="N974" s="140">
        <f t="shared" si="33"/>
        <v>51915.630000000005</v>
      </c>
      <c r="O974" s="139" t="str">
        <f t="shared" si="25"/>
        <v>2019Aug</v>
      </c>
      <c r="P974" s="139">
        <f>MATCH(A974,Storage!A:A)-1</f>
        <v>248</v>
      </c>
      <c r="Q974" s="139">
        <f>MATCH(A974+1,Storage!A:A)-2</f>
        <v>252</v>
      </c>
      <c r="R974" s="139" t="str">
        <f t="shared" si="26"/>
        <v>Storage!P252:B248</v>
      </c>
      <c r="S974" s="7"/>
      <c r="T974" s="7"/>
      <c r="U974" s="7"/>
      <c r="V974" s="7"/>
      <c r="W974" s="7"/>
      <c r="X974" s="7"/>
      <c r="Y974" s="7"/>
      <c r="Z974" s="7"/>
      <c r="AA974" s="7"/>
      <c r="AB974" s="7"/>
    </row>
    <row r="975" spans="1:28" ht="15" x14ac:dyDescent="0.25">
      <c r="A975" s="17">
        <f t="shared" si="27"/>
        <v>2019</v>
      </c>
      <c r="B975" s="14" t="str">
        <f t="shared" si="30"/>
        <v>Sep</v>
      </c>
      <c r="C975" s="99">
        <f ca="1">HLOOKUP($O975,INDIRECT(R975),C$229,FALSE)*$T$231</f>
        <v>69610000000</v>
      </c>
      <c r="D975" s="99">
        <f ca="1">C975/$T$230</f>
        <v>213624.99349204852</v>
      </c>
      <c r="E975" s="99">
        <f ca="1">HLOOKUP($O975,INDIRECT(R975),E$229,FALSE)*$T$231</f>
        <v>83832000000</v>
      </c>
      <c r="F975" s="99">
        <f ca="1">E975/$T$230</f>
        <v>257270.65729673053</v>
      </c>
      <c r="G975" s="99">
        <f ca="1">HLOOKUP($O975,INDIRECT(R975),G$229,FALSE)</f>
        <v>2912181000</v>
      </c>
      <c r="H975" s="99">
        <f ca="1">G975/$T$230</f>
        <v>8937.1447661638758</v>
      </c>
      <c r="I975" s="95" t="str">
        <f t="shared" si="23"/>
        <v/>
      </c>
      <c r="J975" s="100">
        <f ca="1">IF(AND(I975="",NOT(K975="")),D975,"")</f>
        <v>213624.99349204852</v>
      </c>
      <c r="K975" s="97">
        <f t="shared" si="24"/>
        <v>43709</v>
      </c>
      <c r="N975" s="140">
        <f t="shared" si="33"/>
        <v>51915.630000000005</v>
      </c>
      <c r="O975" s="139" t="str">
        <f t="shared" si="25"/>
        <v>2019Sep</v>
      </c>
      <c r="P975" s="139">
        <f>MATCH(A975,Storage!A:A)-1</f>
        <v>248</v>
      </c>
      <c r="Q975" s="139">
        <f>MATCH(A975+1,Storage!A:A)-2</f>
        <v>252</v>
      </c>
      <c r="R975" s="139" t="str">
        <f t="shared" si="26"/>
        <v>Storage!P252:B248</v>
      </c>
      <c r="S975" s="7"/>
      <c r="T975" s="7"/>
      <c r="U975" s="7"/>
      <c r="V975" s="7"/>
      <c r="W975" s="7"/>
      <c r="X975" s="7"/>
      <c r="Y975" s="7"/>
      <c r="Z975" s="7"/>
      <c r="AA975" s="7"/>
      <c r="AB975" s="7"/>
    </row>
    <row r="976" spans="1:28" ht="15" x14ac:dyDescent="0.25">
      <c r="A976" s="17">
        <f t="shared" si="27"/>
        <v>2019</v>
      </c>
      <c r="B976" s="14" t="str">
        <f t="shared" si="30"/>
        <v>Oct</v>
      </c>
      <c r="C976" s="99">
        <f ca="1">HLOOKUP($O976,INDIRECT(R976),C$229,FALSE)*$T$231</f>
        <v>67954000000</v>
      </c>
      <c r="D976" s="99">
        <f ca="1">C976/$T$230</f>
        <v>208542.92210542544</v>
      </c>
      <c r="E976" s="99">
        <f ca="1">HLOOKUP($O976,INDIRECT(R976),E$229,FALSE)*$T$231</f>
        <v>83832000000</v>
      </c>
      <c r="F976" s="99">
        <f ca="1">E976/$T$230</f>
        <v>257270.65729673053</v>
      </c>
      <c r="G976" s="99">
        <f ca="1">HLOOKUP($O976,INDIRECT(R976),G$229,FALSE)</f>
        <v>1708847000</v>
      </c>
      <c r="H976" s="99">
        <f ca="1">G976/$T$230</f>
        <v>5244.2526828603168</v>
      </c>
      <c r="I976" s="95" t="str">
        <f t="shared" si="23"/>
        <v/>
      </c>
      <c r="J976" s="100">
        <f ca="1">IF(AND(I976="",NOT(K976="")),D976,"")</f>
        <v>208542.92210542544</v>
      </c>
      <c r="K976" s="97">
        <f t="shared" si="24"/>
        <v>43739</v>
      </c>
      <c r="N976" s="140">
        <f t="shared" si="33"/>
        <v>51915.630000000005</v>
      </c>
      <c r="O976" s="139" t="str">
        <f t="shared" si="25"/>
        <v>2019Oct</v>
      </c>
      <c r="P976" s="139">
        <f>MATCH(A976,Storage!A:A)-1</f>
        <v>248</v>
      </c>
      <c r="Q976" s="139">
        <f>MATCH(A976+1,Storage!A:A)-2</f>
        <v>252</v>
      </c>
      <c r="R976" s="139" t="str">
        <f t="shared" si="26"/>
        <v>Storage!P252:B248</v>
      </c>
      <c r="S976" s="7"/>
      <c r="T976" s="7"/>
      <c r="U976" s="7"/>
      <c r="V976" s="7"/>
      <c r="W976" s="7"/>
      <c r="X976" s="7"/>
      <c r="Y976" s="7"/>
      <c r="Z976" s="7"/>
      <c r="AA976" s="7"/>
      <c r="AB976" s="7"/>
    </row>
    <row r="977" spans="1:28" ht="15" x14ac:dyDescent="0.25">
      <c r="A977" s="17">
        <f t="shared" si="27"/>
        <v>2019</v>
      </c>
      <c r="B977" s="14" t="str">
        <f t="shared" si="30"/>
        <v>Nov</v>
      </c>
      <c r="C977" s="99">
        <f ca="1">HLOOKUP($O977,INDIRECT(R977),C$229,FALSE)*$T$231</f>
        <v>68058000000</v>
      </c>
      <c r="D977" s="99">
        <f ca="1">C977/$T$230</f>
        <v>208862.08600893317</v>
      </c>
      <c r="E977" s="99">
        <f ca="1">HLOOKUP($O977,INDIRECT(R977),E$229,FALSE)*$T$231</f>
        <v>83832000000</v>
      </c>
      <c r="F977" s="99">
        <f ca="1">E977/$T$230</f>
        <v>257270.65729673053</v>
      </c>
      <c r="G977" s="99">
        <f ca="1">HLOOKUP($O977,INDIRECT(R977),G$229,FALSE)</f>
        <v>1207868000</v>
      </c>
      <c r="H977" s="99">
        <f ca="1">G977/$T$230</f>
        <v>3706.8064019430208</v>
      </c>
      <c r="I977" s="95" t="str">
        <f t="shared" si="23"/>
        <v/>
      </c>
      <c r="J977" s="100">
        <f ca="1">IF(AND(I977="",NOT(K977="")),D977,"")</f>
        <v>208862.08600893317</v>
      </c>
      <c r="K977" s="97">
        <f t="shared" si="24"/>
        <v>43770</v>
      </c>
      <c r="N977" s="140">
        <f t="shared" si="33"/>
        <v>51915.630000000005</v>
      </c>
      <c r="O977" s="139" t="str">
        <f t="shared" si="25"/>
        <v>2019Nov</v>
      </c>
      <c r="P977" s="139">
        <f>MATCH(A977,Storage!A:A)-1</f>
        <v>248</v>
      </c>
      <c r="Q977" s="139">
        <f>MATCH(A977+1,Storage!A:A)-2</f>
        <v>252</v>
      </c>
      <c r="R977" s="139" t="str">
        <f t="shared" si="26"/>
        <v>Storage!P252:B248</v>
      </c>
      <c r="S977" s="7"/>
      <c r="T977" s="7"/>
      <c r="U977" s="7"/>
      <c r="V977" s="7"/>
      <c r="W977" s="7"/>
      <c r="X977" s="7"/>
      <c r="Y977" s="7"/>
      <c r="Z977" s="7"/>
      <c r="AA977" s="7"/>
      <c r="AB977" s="7"/>
    </row>
    <row r="978" spans="1:28" ht="15" x14ac:dyDescent="0.25">
      <c r="A978" s="17">
        <f t="shared" si="27"/>
        <v>2019</v>
      </c>
      <c r="B978" s="14" t="str">
        <f t="shared" si="30"/>
        <v>Dec</v>
      </c>
      <c r="C978" s="99">
        <f ca="1">HLOOKUP($O978,INDIRECT(R978),C$229,FALSE)*$T$231</f>
        <v>67617000000</v>
      </c>
      <c r="D978" s="99">
        <f ca="1">C978/$T$230</f>
        <v>207508.70830271291</v>
      </c>
      <c r="E978" s="99">
        <f ca="1">HLOOKUP($O978,INDIRECT(R978),E$229,FALSE)*$T$231</f>
        <v>83832000000</v>
      </c>
      <c r="F978" s="99">
        <f ca="1">E978/$T$230</f>
        <v>257270.65729673053</v>
      </c>
      <c r="G978" s="99">
        <f ca="1">HLOOKUP($O978,INDIRECT(R978),G$229,FALSE)</f>
        <v>1244043000</v>
      </c>
      <c r="H978" s="99">
        <f ca="1">G978/$T$230</f>
        <v>3817.8232693410218</v>
      </c>
      <c r="I978" s="95" t="str">
        <f t="shared" si="23"/>
        <v/>
      </c>
      <c r="J978" s="100">
        <f ca="1">IF(AND(I978="",NOT(K978="")),D978,"")</f>
        <v>207508.70830271291</v>
      </c>
      <c r="K978" s="97">
        <f t="shared" si="24"/>
        <v>43800</v>
      </c>
      <c r="N978" s="140">
        <f t="shared" si="33"/>
        <v>51915.630000000005</v>
      </c>
      <c r="O978" s="139" t="str">
        <f t="shared" si="25"/>
        <v>2019Dec</v>
      </c>
      <c r="P978" s="139">
        <f>MATCH(A978,Storage!A:A)-1</f>
        <v>248</v>
      </c>
      <c r="Q978" s="139">
        <f>MATCH(A978+1,Storage!A:A)-2</f>
        <v>252</v>
      </c>
      <c r="R978" s="139" t="str">
        <f t="shared" si="26"/>
        <v>Storage!P252:B248</v>
      </c>
      <c r="S978" s="7"/>
      <c r="T978" s="7"/>
      <c r="U978" s="7"/>
      <c r="V978" s="7"/>
      <c r="W978" s="7"/>
      <c r="X978" s="7"/>
      <c r="Y978" s="7"/>
      <c r="Z978" s="7"/>
      <c r="AA978" s="7"/>
      <c r="AB978" s="7"/>
    </row>
    <row r="979" spans="1:28" ht="15" x14ac:dyDescent="0.25">
      <c r="A979" s="17">
        <f t="shared" si="27"/>
        <v>2019</v>
      </c>
      <c r="B979" s="14" t="str">
        <f t="shared" si="30"/>
        <v>(YE)&amp; Min Sto</v>
      </c>
      <c r="C979" s="99">
        <f ca="1">HLOOKUP($O979,INDIRECT(R979),C$229,FALSE)*$T$231</f>
        <v>59730000000</v>
      </c>
      <c r="D979" s="99">
        <f ca="1">C979/$T$230</f>
        <v>183304.42265881423</v>
      </c>
      <c r="E979" s="99">
        <f ca="1">HLOOKUP($O979,INDIRECT(R979),E$229,FALSE)*$T$231</f>
        <v>83825000000</v>
      </c>
      <c r="F979" s="99">
        <f ca="1">E979/$T$230</f>
        <v>257249.17511091751</v>
      </c>
      <c r="G979" s="99">
        <f ca="1">HLOOKUP($O979,INDIRECT(R979),G$229,FALSE)</f>
        <v>22448829000</v>
      </c>
      <c r="H979" s="99">
        <f ca="1">G979/$T$230</f>
        <v>68892.845123245366</v>
      </c>
      <c r="I979" s="100">
        <f ca="1">IF(B978="Dec",H979,"")</f>
        <v>68892.845123245366</v>
      </c>
      <c r="J979" s="95" t="str">
        <f ca="1">IF(AND(I979="",NOT(K979="")),D979,"")</f>
        <v/>
      </c>
      <c r="K979" s="97">
        <f ca="1">IFERROR(IF(I979="", DATEVALUE(CONCATENATE(B979,"-",A979)),K978),"")</f>
        <v>43800</v>
      </c>
      <c r="N979" s="140">
        <f ca="1">IF(K979="","",$G$181)</f>
        <v>51915.630000000005</v>
      </c>
      <c r="O979" s="139" t="str">
        <f t="shared" si="25"/>
        <v>2019(YE)&amp; Min Sto</v>
      </c>
      <c r="P979" s="139">
        <f>MATCH(A979,Storage!A:A)-1</f>
        <v>248</v>
      </c>
      <c r="Q979" s="139">
        <f>MATCH(A979+1,Storage!A:A)-2</f>
        <v>252</v>
      </c>
      <c r="R979" s="139" t="str">
        <f t="shared" si="26"/>
        <v>Storage!P252:B248</v>
      </c>
      <c r="S979" s="7"/>
      <c r="T979" s="7"/>
      <c r="U979" s="7"/>
      <c r="V979" s="7"/>
      <c r="W979" s="7"/>
      <c r="X979" s="7"/>
      <c r="Y979" s="7"/>
      <c r="Z979" s="7"/>
      <c r="AA979" s="7"/>
      <c r="AB979" s="7"/>
    </row>
    <row r="980" spans="1:28" ht="15" x14ac:dyDescent="0.25">
      <c r="A980" s="17">
        <f t="shared" si="27"/>
        <v>2019</v>
      </c>
      <c r="B980" s="14" t="str">
        <f t="shared" si="30"/>
        <v>Avg</v>
      </c>
      <c r="C980" s="99">
        <f ca="1">HLOOKUP($O980,INDIRECT(R980),C$229,FALSE)*$T$231</f>
        <v>66339000000</v>
      </c>
      <c r="D980" s="99">
        <f ca="1">C980/$T$230</f>
        <v>203586.67494999291</v>
      </c>
      <c r="E980" s="99">
        <f ca="1">HLOOKUP($O980,INDIRECT(R980),E$229,FALSE)*$T$231</f>
        <v>0</v>
      </c>
      <c r="F980" s="99">
        <f ca="1">E980/$T$230</f>
        <v>0</v>
      </c>
      <c r="G980" s="99">
        <f ca="1">HLOOKUP($O980,INDIRECT(R980),G$229,FALSE)</f>
        <v>0</v>
      </c>
      <c r="H980" s="99">
        <f ca="1">G980/$T$230</f>
        <v>0</v>
      </c>
      <c r="I980" s="95" t="str">
        <f t="shared" si="23"/>
        <v/>
      </c>
      <c r="J980" s="95" t="str">
        <f t="shared" si="29"/>
        <v/>
      </c>
      <c r="K980" s="97" t="str">
        <f t="shared" si="24"/>
        <v/>
      </c>
      <c r="N980" s="140" t="str">
        <f t="shared" si="33"/>
        <v/>
      </c>
      <c r="O980" s="139" t="str">
        <f t="shared" si="25"/>
        <v>2019Avg</v>
      </c>
      <c r="P980" s="139">
        <f>MATCH(A980,Storage!A:A)-1</f>
        <v>248</v>
      </c>
      <c r="Q980" s="139">
        <f>MATCH(A980+1,Storage!A:A)-2</f>
        <v>252</v>
      </c>
      <c r="R980" s="139" t="str">
        <f t="shared" si="26"/>
        <v>Storage!P252:B248</v>
      </c>
      <c r="S980" s="7"/>
      <c r="T980" s="7"/>
      <c r="U980" s="7"/>
      <c r="V980" s="7"/>
      <c r="W980" s="7"/>
      <c r="X980" s="7"/>
      <c r="Y980" s="7"/>
      <c r="Z980" s="7"/>
      <c r="AA980" s="7"/>
      <c r="AB980" s="7"/>
    </row>
    <row r="981" spans="1:28" ht="15" x14ac:dyDescent="0.25">
      <c r="A981" s="17">
        <f t="shared" si="27"/>
        <v>2019</v>
      </c>
      <c r="B981" s="14" t="str">
        <f t="shared" si="30"/>
        <v>Max</v>
      </c>
      <c r="C981" s="99">
        <f ca="1">HLOOKUP($O981,INDIRECT(R981),C$229,FALSE)*$T$231</f>
        <v>74894000000</v>
      </c>
      <c r="D981" s="99">
        <f ca="1">C981/$T$230</f>
        <v>229840.97489719125</v>
      </c>
      <c r="E981" s="99">
        <f ca="1">HLOOKUP($O981,INDIRECT(R981),E$229,FALSE)*$T$231</f>
        <v>0</v>
      </c>
      <c r="F981" s="99">
        <f ca="1">E981/$T$230</f>
        <v>0</v>
      </c>
      <c r="G981" s="99">
        <f ca="1">HLOOKUP($O981,INDIRECT(R981),G$229,FALSE)</f>
        <v>2915045000</v>
      </c>
      <c r="H981" s="99">
        <f ca="1">G981/$T$230</f>
        <v>8945.9340490450886</v>
      </c>
      <c r="I981" s="95" t="str">
        <f t="shared" si="23"/>
        <v/>
      </c>
      <c r="J981" s="95" t="str">
        <f t="shared" si="29"/>
        <v/>
      </c>
      <c r="K981" s="97" t="str">
        <f t="shared" si="24"/>
        <v/>
      </c>
      <c r="N981" s="140" t="str">
        <f t="shared" si="33"/>
        <v/>
      </c>
      <c r="O981" s="139" t="str">
        <f t="shared" si="25"/>
        <v>2019Max</v>
      </c>
      <c r="P981" s="139">
        <f>MATCH(A981,Storage!A:A)-1</f>
        <v>248</v>
      </c>
      <c r="Q981" s="139">
        <f>MATCH(A981+1,Storage!A:A)-2</f>
        <v>252</v>
      </c>
      <c r="R981" s="139" t="str">
        <f t="shared" si="26"/>
        <v>Storage!P252:B248</v>
      </c>
      <c r="S981" s="7"/>
      <c r="T981" s="7"/>
      <c r="U981" s="7"/>
      <c r="V981" s="7"/>
      <c r="W981" s="7"/>
      <c r="X981" s="7"/>
      <c r="Y981" s="7"/>
      <c r="Z981" s="7"/>
      <c r="AA981" s="7"/>
      <c r="AB981" s="7"/>
    </row>
    <row r="982" spans="1:28" ht="15" x14ac:dyDescent="0.25">
      <c r="A982" s="17">
        <f t="shared" si="27"/>
        <v>2020</v>
      </c>
      <c r="B982" s="14" t="str">
        <f t="shared" si="30"/>
        <v>Jan</v>
      </c>
      <c r="C982" s="99">
        <f ca="1">HLOOKUP($O982,INDIRECT(R982),C$229,FALSE)*$T$231</f>
        <v>66832000000</v>
      </c>
      <c r="D982" s="99">
        <f ca="1">C982/$T$230</f>
        <v>205099.63460796705</v>
      </c>
      <c r="E982" s="99">
        <f ca="1">HLOOKUP($O982,INDIRECT(R982),E$229,FALSE)*$T$231</f>
        <v>83995000000</v>
      </c>
      <c r="F982" s="99">
        <f ca="1">E982/$T$230</f>
        <v>257770.88533780514</v>
      </c>
      <c r="G982" s="99">
        <f ca="1">HLOOKUP($O982,INDIRECT(R982),G$229,FALSE)</f>
        <v>1265631000</v>
      </c>
      <c r="H982" s="99">
        <f ca="1">G982/$T$230</f>
        <v>3884.074330388376</v>
      </c>
      <c r="I982" s="95" t="str">
        <f t="shared" si="23"/>
        <v/>
      </c>
      <c r="J982" s="100">
        <f ca="1">IF(AND(I982="",NOT(K982="")),D982,"")</f>
        <v>205099.63460796705</v>
      </c>
      <c r="K982" s="97">
        <f t="shared" si="24"/>
        <v>43831</v>
      </c>
      <c r="N982" s="140">
        <f t="shared" si="33"/>
        <v>51915.630000000005</v>
      </c>
      <c r="O982" s="139" t="str">
        <f t="shared" si="25"/>
        <v>2020Jan</v>
      </c>
      <c r="P982" s="139">
        <f>MATCH(A982,Storage!A:A)-1</f>
        <v>253</v>
      </c>
      <c r="Q982" s="139">
        <f>MATCH(A982+1,Storage!A:A)-2</f>
        <v>257</v>
      </c>
      <c r="R982" s="139" t="str">
        <f t="shared" si="26"/>
        <v>Storage!P257:B253</v>
      </c>
      <c r="S982" s="7"/>
      <c r="T982" s="7"/>
      <c r="U982" s="7"/>
      <c r="V982" s="7"/>
      <c r="W982" s="7"/>
      <c r="X982" s="7"/>
      <c r="Y982" s="7"/>
      <c r="Z982" s="7"/>
      <c r="AA982" s="7"/>
      <c r="AB982" s="7"/>
    </row>
    <row r="983" spans="1:28" ht="15" x14ac:dyDescent="0.25">
      <c r="A983" s="17">
        <f t="shared" si="27"/>
        <v>2020</v>
      </c>
      <c r="B983" s="14" t="str">
        <f t="shared" si="30"/>
        <v>Feb</v>
      </c>
      <c r="C983" s="99">
        <f ca="1">HLOOKUP($O983,INDIRECT(R983),C$229,FALSE)*$T$231</f>
        <v>66166000000</v>
      </c>
      <c r="D983" s="99">
        <f ca="1">C983/$T$230</f>
        <v>203055.75807204255</v>
      </c>
      <c r="E983" s="99">
        <f ca="1">HLOOKUP($O983,INDIRECT(R983),E$229,FALSE)*$T$231</f>
        <v>83995000000</v>
      </c>
      <c r="F983" s="99">
        <f ca="1">E983/$T$230</f>
        <v>257770.88533780514</v>
      </c>
      <c r="G983" s="99">
        <f ca="1">HLOOKUP($O983,INDIRECT(R983),G$229,FALSE)</f>
        <v>1165245000</v>
      </c>
      <c r="H983" s="99">
        <f ca="1">G983/$T$230</f>
        <v>3576.0013725275403</v>
      </c>
      <c r="I983" s="95" t="str">
        <f t="shared" si="23"/>
        <v/>
      </c>
      <c r="J983" s="100">
        <f ca="1">IF(AND(I983="",NOT(K983="")),D983,"")</f>
        <v>203055.75807204255</v>
      </c>
      <c r="K983" s="97">
        <f t="shared" si="24"/>
        <v>43862</v>
      </c>
      <c r="N983" s="140">
        <f t="shared" si="33"/>
        <v>51915.630000000005</v>
      </c>
      <c r="O983" s="139" t="str">
        <f t="shared" si="25"/>
        <v>2020Feb</v>
      </c>
      <c r="P983" s="139">
        <f>MATCH(A983,Storage!A:A)-1</f>
        <v>253</v>
      </c>
      <c r="Q983" s="139">
        <f>MATCH(A983+1,Storage!A:A)-2</f>
        <v>257</v>
      </c>
      <c r="R983" s="139" t="str">
        <f t="shared" si="26"/>
        <v>Storage!P257:B253</v>
      </c>
      <c r="S983" s="7"/>
      <c r="T983" s="7"/>
      <c r="U983" s="7"/>
      <c r="V983" s="7"/>
      <c r="W983" s="7"/>
      <c r="X983" s="7"/>
      <c r="Y983" s="7"/>
      <c r="Z983" s="7"/>
      <c r="AA983" s="7"/>
      <c r="AB983" s="7"/>
    </row>
    <row r="984" spans="1:28" ht="15" x14ac:dyDescent="0.25">
      <c r="A984" s="17">
        <f t="shared" si="27"/>
        <v>2020</v>
      </c>
      <c r="B984" s="14" t="str">
        <f t="shared" si="30"/>
        <v>Mar</v>
      </c>
      <c r="C984" s="99">
        <f ca="1">HLOOKUP($O984,INDIRECT(R984),C$229,FALSE)*$T$231</f>
        <v>66621000000</v>
      </c>
      <c r="D984" s="99">
        <f ca="1">C984/$T$230</f>
        <v>204452.10014988887</v>
      </c>
      <c r="E984" s="99">
        <f ca="1">HLOOKUP($O984,INDIRECT(R984),E$229,FALSE)*$T$231</f>
        <v>83995000000</v>
      </c>
      <c r="F984" s="99">
        <f ca="1">E984/$T$230</f>
        <v>257770.88533780514</v>
      </c>
      <c r="G984" s="99">
        <f ca="1">HLOOKUP($O984,INDIRECT(R984),G$229,FALSE)</f>
        <v>1244424000</v>
      </c>
      <c r="H984" s="99">
        <f ca="1">G984/$T$230</f>
        <v>3818.9925140259875</v>
      </c>
      <c r="I984" s="95" t="str">
        <f t="shared" si="23"/>
        <v/>
      </c>
      <c r="J984" s="100">
        <f ca="1">IF(AND(I984="",NOT(K984="")),D984,"")</f>
        <v>204452.10014988887</v>
      </c>
      <c r="K984" s="97">
        <f t="shared" si="24"/>
        <v>43891</v>
      </c>
      <c r="N984" s="140">
        <f t="shared" si="33"/>
        <v>51915.630000000005</v>
      </c>
      <c r="O984" s="139" t="str">
        <f t="shared" si="25"/>
        <v>2020Mar</v>
      </c>
      <c r="P984" s="139">
        <f>MATCH(A984,Storage!A:A)-1</f>
        <v>253</v>
      </c>
      <c r="Q984" s="139">
        <f>MATCH(A984+1,Storage!A:A)-2</f>
        <v>257</v>
      </c>
      <c r="R984" s="139" t="str">
        <f t="shared" si="26"/>
        <v>Storage!P257:B253</v>
      </c>
      <c r="S984" s="7"/>
      <c r="T984" s="7"/>
      <c r="U984" s="7"/>
      <c r="V984" s="7"/>
      <c r="W984" s="7"/>
      <c r="X984" s="7"/>
      <c r="Y984" s="7"/>
      <c r="Z984" s="7"/>
      <c r="AA984" s="7"/>
      <c r="AB984" s="7"/>
    </row>
    <row r="985" spans="1:28" ht="15" x14ac:dyDescent="0.25">
      <c r="A985" s="17">
        <f t="shared" si="27"/>
        <v>2020</v>
      </c>
      <c r="B985" s="14" t="str">
        <f t="shared" si="30"/>
        <v>Apr</v>
      </c>
      <c r="C985" s="99">
        <f ca="1">HLOOKUP($O985,INDIRECT(R985),C$229,FALSE)*$T$231</f>
        <v>65182000000</v>
      </c>
      <c r="D985" s="99">
        <f ca="1">C985/$T$230</f>
        <v>200035.97652346944</v>
      </c>
      <c r="E985" s="99">
        <f ca="1">HLOOKUP($O985,INDIRECT(R985),E$229,FALSE)*$T$231</f>
        <v>83995000000</v>
      </c>
      <c r="F985" s="99">
        <f ca="1">E985/$T$230</f>
        <v>257770.88533780514</v>
      </c>
      <c r="G985" s="99">
        <f ca="1">HLOOKUP($O985,INDIRECT(R985),G$229,FALSE)</f>
        <v>1442754000</v>
      </c>
      <c r="H985" s="99">
        <f ca="1">G985/$T$230</f>
        <v>4427.6442157826032</v>
      </c>
      <c r="I985" s="95" t="str">
        <f t="shared" si="23"/>
        <v/>
      </c>
      <c r="J985" s="100">
        <f ca="1">IF(AND(I985="",NOT(K985="")),D985,"")</f>
        <v>200035.97652346944</v>
      </c>
      <c r="K985" s="97">
        <f t="shared" si="24"/>
        <v>43922</v>
      </c>
      <c r="N985" s="140">
        <f t="shared" si="33"/>
        <v>51915.630000000005</v>
      </c>
      <c r="O985" s="139" t="str">
        <f t="shared" si="25"/>
        <v>2020Apr</v>
      </c>
      <c r="P985" s="139">
        <f>MATCH(A985,Storage!A:A)-1</f>
        <v>253</v>
      </c>
      <c r="Q985" s="139">
        <f>MATCH(A985+1,Storage!A:A)-2</f>
        <v>257</v>
      </c>
      <c r="R985" s="139" t="str">
        <f t="shared" si="26"/>
        <v>Storage!P257:B253</v>
      </c>
      <c r="S985" s="7"/>
      <c r="T985" s="7"/>
      <c r="U985" s="7"/>
      <c r="V985" s="7"/>
      <c r="W985" s="7"/>
      <c r="X985" s="7"/>
      <c r="Y985" s="7"/>
      <c r="Z985" s="7"/>
      <c r="AA985" s="7"/>
      <c r="AB985" s="7"/>
    </row>
    <row r="986" spans="1:28" ht="15" x14ac:dyDescent="0.25">
      <c r="A986" s="17">
        <f t="shared" si="27"/>
        <v>2020</v>
      </c>
      <c r="B986" s="14" t="str">
        <f t="shared" si="30"/>
        <v>May</v>
      </c>
      <c r="C986" s="99">
        <f ca="1">HLOOKUP($O986,INDIRECT(R986),C$229,FALSE)*$T$231</f>
        <v>68337000000</v>
      </c>
      <c r="D986" s="99">
        <f ca="1">C986/$T$230</f>
        <v>209718.30455776642</v>
      </c>
      <c r="E986" s="99">
        <f ca="1">HLOOKUP($O986,INDIRECT(R986),E$229,FALSE)*$T$231</f>
        <v>83995000000</v>
      </c>
      <c r="F986" s="99">
        <f ca="1">E986/$T$230</f>
        <v>257770.88533780514</v>
      </c>
      <c r="G986" s="99">
        <f ca="1">HLOOKUP($O986,INDIRECT(R986),G$229,FALSE)</f>
        <v>2630328000</v>
      </c>
      <c r="H986" s="99">
        <f ca="1">G986/$T$230</f>
        <v>8072.1706921699897</v>
      </c>
      <c r="I986" s="95" t="str">
        <f t="shared" si="23"/>
        <v/>
      </c>
      <c r="J986" s="100">
        <f ca="1">IF(AND(I986="",NOT(K986="")),D986,"")</f>
        <v>209718.30455776642</v>
      </c>
      <c r="K986" s="97">
        <f t="shared" si="24"/>
        <v>43952</v>
      </c>
      <c r="N986" s="140">
        <f t="shared" si="33"/>
        <v>51915.630000000005</v>
      </c>
      <c r="O986" s="139" t="str">
        <f t="shared" si="25"/>
        <v>2020May</v>
      </c>
      <c r="P986" s="139">
        <f>MATCH(A986,Storage!A:A)-1</f>
        <v>253</v>
      </c>
      <c r="Q986" s="139">
        <f>MATCH(A986+1,Storage!A:A)-2</f>
        <v>257</v>
      </c>
      <c r="R986" s="139" t="str">
        <f t="shared" si="26"/>
        <v>Storage!P257:B253</v>
      </c>
      <c r="S986" s="7"/>
      <c r="T986" s="7"/>
      <c r="U986" s="7"/>
      <c r="V986" s="7"/>
      <c r="W986" s="7"/>
      <c r="X986" s="7"/>
      <c r="Y986" s="7"/>
      <c r="Z986" s="7"/>
      <c r="AA986" s="7"/>
      <c r="AB986" s="7"/>
    </row>
    <row r="987" spans="1:28" ht="15" x14ac:dyDescent="0.25">
      <c r="A987" s="17">
        <f t="shared" si="27"/>
        <v>2020</v>
      </c>
      <c r="B987" s="14" t="str">
        <f t="shared" si="30"/>
        <v>Jun</v>
      </c>
      <c r="C987" s="99">
        <f ca="1">HLOOKUP($O987,INDIRECT(R987),C$229,FALSE)*$T$231</f>
        <v>72205000000</v>
      </c>
      <c r="D987" s="99">
        <f ca="1">C987/$T$230</f>
        <v>221588.74666130389</v>
      </c>
      <c r="E987" s="99">
        <f ca="1">HLOOKUP($O987,INDIRECT(R987),E$229,FALSE)*$T$231</f>
        <v>83995000000</v>
      </c>
      <c r="F987" s="99">
        <f ca="1">E987/$T$230</f>
        <v>257770.88533780514</v>
      </c>
      <c r="G987" s="99">
        <f ca="1">HLOOKUP($O987,INDIRECT(R987),G$229,FALSE)</f>
        <v>2849834000</v>
      </c>
      <c r="H987" s="99">
        <f ca="1">G987/$T$230</f>
        <v>8745.8090748946797</v>
      </c>
      <c r="I987" s="95" t="str">
        <f t="shared" si="23"/>
        <v/>
      </c>
      <c r="J987" s="100">
        <f ca="1">IF(AND(I987="",NOT(K987="")),D987,"")</f>
        <v>221588.74666130389</v>
      </c>
      <c r="K987" s="97">
        <f t="shared" si="24"/>
        <v>43983</v>
      </c>
      <c r="N987" s="140">
        <f t="shared" si="33"/>
        <v>51915.630000000005</v>
      </c>
      <c r="O987" s="139" t="str">
        <f t="shared" si="25"/>
        <v>2020Jun</v>
      </c>
      <c r="P987" s="139">
        <f>MATCH(A987,Storage!A:A)-1</f>
        <v>253</v>
      </c>
      <c r="Q987" s="139">
        <f>MATCH(A987+1,Storage!A:A)-2</f>
        <v>257</v>
      </c>
      <c r="R987" s="139" t="str">
        <f t="shared" si="26"/>
        <v>Storage!P257:B253</v>
      </c>
      <c r="S987" s="7"/>
      <c r="T987" s="7"/>
      <c r="U987" s="7"/>
      <c r="V987" s="7"/>
      <c r="W987" s="7"/>
      <c r="X987" s="7"/>
      <c r="Y987" s="7"/>
      <c r="Z987" s="7"/>
      <c r="AA987" s="7"/>
      <c r="AB987" s="7"/>
    </row>
    <row r="988" spans="1:28" ht="15" x14ac:dyDescent="0.25">
      <c r="A988" s="17">
        <f t="shared" si="27"/>
        <v>2020</v>
      </c>
      <c r="B988" s="14" t="str">
        <f t="shared" si="30"/>
        <v>Jul</v>
      </c>
      <c r="C988" s="99">
        <f ca="1">HLOOKUP($O988,INDIRECT(R988),C$229,FALSE)*$T$231</f>
        <v>69717000000</v>
      </c>
      <c r="D988" s="99">
        <f ca="1">C988/$T$230</f>
        <v>213953.36404661898</v>
      </c>
      <c r="E988" s="99">
        <f ca="1">HLOOKUP($O988,INDIRECT(R988),E$229,FALSE)*$T$231</f>
        <v>83995000000</v>
      </c>
      <c r="F988" s="99">
        <f ca="1">E988/$T$230</f>
        <v>257770.88533780514</v>
      </c>
      <c r="G988" s="99">
        <f ca="1">HLOOKUP($O988,INDIRECT(R988),G$229,FALSE)</f>
        <v>2919473000</v>
      </c>
      <c r="H988" s="99">
        <f ca="1">G988/$T$230</f>
        <v>8959.5230660136676</v>
      </c>
      <c r="I988" s="95" t="str">
        <f t="shared" si="23"/>
        <v/>
      </c>
      <c r="J988" s="100">
        <f ca="1">IF(AND(I988="",NOT(K988="")),D988,"")</f>
        <v>213953.36404661898</v>
      </c>
      <c r="K988" s="97">
        <f t="shared" si="24"/>
        <v>44013</v>
      </c>
      <c r="N988" s="140">
        <f t="shared" si="33"/>
        <v>51915.630000000005</v>
      </c>
      <c r="O988" s="139" t="str">
        <f t="shared" si="25"/>
        <v>2020Jul</v>
      </c>
      <c r="P988" s="139">
        <f>MATCH(A988,Storage!A:A)-1</f>
        <v>253</v>
      </c>
      <c r="Q988" s="139">
        <f>MATCH(A988+1,Storage!A:A)-2</f>
        <v>257</v>
      </c>
      <c r="R988" s="139" t="str">
        <f t="shared" si="26"/>
        <v>Storage!P257:B253</v>
      </c>
      <c r="S988" s="7"/>
      <c r="T988" s="7"/>
      <c r="U988" s="7"/>
      <c r="V988" s="7"/>
      <c r="W988" s="7"/>
      <c r="X988" s="7"/>
      <c r="Y988" s="7"/>
      <c r="Z988" s="7"/>
      <c r="AA988" s="7"/>
      <c r="AB988" s="7"/>
    </row>
    <row r="989" spans="1:28" ht="15" x14ac:dyDescent="0.25">
      <c r="A989" s="17">
        <f t="shared" si="27"/>
        <v>2020</v>
      </c>
      <c r="B989" s="14" t="str">
        <f t="shared" si="30"/>
        <v>Aug</v>
      </c>
      <c r="C989" s="99">
        <f ca="1">HLOOKUP($O989,INDIRECT(R989),C$229,FALSE)*$T$231</f>
        <v>66247000000</v>
      </c>
      <c r="D989" s="99">
        <f ca="1">C989/$T$230</f>
        <v>203304.33765073607</v>
      </c>
      <c r="E989" s="99">
        <f ca="1">HLOOKUP($O989,INDIRECT(R989),E$229,FALSE)*$T$231</f>
        <v>83995000000</v>
      </c>
      <c r="F989" s="99">
        <f ca="1">E989/$T$230</f>
        <v>257770.88533780514</v>
      </c>
      <c r="G989" s="99">
        <f ca="1">HLOOKUP($O989,INDIRECT(R989),G$229,FALSE)</f>
        <v>3024960160</v>
      </c>
      <c r="H989" s="99">
        <f ca="1">G989/$T$230</f>
        <v>9283.2508905862105</v>
      </c>
      <c r="I989" s="95" t="str">
        <f t="shared" si="23"/>
        <v/>
      </c>
      <c r="J989" s="100">
        <f ca="1">IF(AND(I989="",NOT(K989="")),D989,"")</f>
        <v>203304.33765073607</v>
      </c>
      <c r="K989" s="97">
        <f t="shared" si="24"/>
        <v>44044</v>
      </c>
      <c r="N989" s="140">
        <f t="shared" si="33"/>
        <v>51915.630000000005</v>
      </c>
      <c r="O989" s="139" t="str">
        <f t="shared" si="25"/>
        <v>2020Aug</v>
      </c>
      <c r="P989" s="139">
        <f>MATCH(A989,Storage!A:A)-1</f>
        <v>253</v>
      </c>
      <c r="Q989" s="139">
        <f>MATCH(A989+1,Storage!A:A)-2</f>
        <v>257</v>
      </c>
      <c r="R989" s="139" t="str">
        <f t="shared" si="26"/>
        <v>Storage!P257:B253</v>
      </c>
      <c r="S989" s="7"/>
      <c r="T989" s="7"/>
      <c r="U989" s="7"/>
      <c r="V989" s="7"/>
      <c r="W989" s="7"/>
      <c r="X989" s="7"/>
      <c r="Y989" s="7"/>
      <c r="Z989" s="7"/>
      <c r="AA989" s="7"/>
      <c r="AB989" s="7"/>
    </row>
    <row r="990" spans="1:28" ht="15" x14ac:dyDescent="0.25">
      <c r="A990" s="17">
        <f t="shared" si="27"/>
        <v>2020</v>
      </c>
      <c r="B990" s="14" t="str">
        <f t="shared" si="30"/>
        <v>Sep</v>
      </c>
      <c r="C990" s="99">
        <f ca="1">HLOOKUP($O990,INDIRECT(R990),C$229,FALSE)*$T$231</f>
        <v>63256000000</v>
      </c>
      <c r="D990" s="99">
        <f ca="1">C990/$T$230</f>
        <v>194125.30654120128</v>
      </c>
      <c r="E990" s="99">
        <f ca="1">HLOOKUP($O990,INDIRECT(R990),E$229,FALSE)*$T$231</f>
        <v>83995000000</v>
      </c>
      <c r="F990" s="99">
        <f ca="1">E990/$T$230</f>
        <v>257770.88533780514</v>
      </c>
      <c r="G990" s="99">
        <f ca="1">HLOOKUP($O990,INDIRECT(R990),G$229,FALSE)</f>
        <v>2567507000</v>
      </c>
      <c r="H990" s="99">
        <f ca="1">G990/$T$230</f>
        <v>7879.3803500328841</v>
      </c>
      <c r="I990" s="95" t="str">
        <f t="shared" si="23"/>
        <v/>
      </c>
      <c r="J990" s="100">
        <f ca="1">IF(AND(I990="",NOT(K990="")),D990,"")</f>
        <v>194125.30654120128</v>
      </c>
      <c r="K990" s="97">
        <f t="shared" si="24"/>
        <v>44075</v>
      </c>
      <c r="N990" s="140">
        <f t="shared" si="33"/>
        <v>51915.630000000005</v>
      </c>
      <c r="O990" s="139" t="str">
        <f t="shared" si="25"/>
        <v>2020Sep</v>
      </c>
      <c r="P990" s="139">
        <f>MATCH(A990,Storage!A:A)-1</f>
        <v>253</v>
      </c>
      <c r="Q990" s="139">
        <f>MATCH(A990+1,Storage!A:A)-2</f>
        <v>257</v>
      </c>
      <c r="R990" s="139" t="str">
        <f t="shared" si="26"/>
        <v>Storage!P257:B253</v>
      </c>
      <c r="S990" s="7"/>
      <c r="T990" s="7"/>
      <c r="U990" s="7"/>
      <c r="V990" s="7"/>
      <c r="W990" s="7"/>
      <c r="X990" s="7"/>
      <c r="Y990" s="7"/>
      <c r="Z990" s="7"/>
      <c r="AA990" s="7"/>
      <c r="AB990" s="7"/>
    </row>
    <row r="991" spans="1:28" ht="15" x14ac:dyDescent="0.25">
      <c r="A991" s="17">
        <f t="shared" si="27"/>
        <v>2020</v>
      </c>
      <c r="B991" s="14" t="str">
        <f t="shared" si="30"/>
        <v>Oct</v>
      </c>
      <c r="C991" s="99">
        <f ca="1">HLOOKUP($O991,INDIRECT(R991),C$229,FALSE)*$T$231</f>
        <v>61184000000</v>
      </c>
      <c r="D991" s="99">
        <f ca="1">C991/$T$230</f>
        <v>187766.5795405473</v>
      </c>
      <c r="E991" s="99">
        <f ca="1">HLOOKUP($O991,INDIRECT(R991),E$229,FALSE)*$T$231</f>
        <v>83995000000</v>
      </c>
      <c r="F991" s="99">
        <f ca="1">E991/$T$230</f>
        <v>257770.88533780514</v>
      </c>
      <c r="G991" s="99">
        <f ca="1">HLOOKUP($O991,INDIRECT(R991),G$229,FALSE)</f>
        <v>2068598000</v>
      </c>
      <c r="H991" s="99">
        <f ca="1">G991/$T$230</f>
        <v>6348.2866583488667</v>
      </c>
      <c r="I991" s="95" t="str">
        <f t="shared" si="23"/>
        <v/>
      </c>
      <c r="J991" s="100">
        <f ca="1">IF(AND(I991="",NOT(K991="")),D991,"")</f>
        <v>187766.5795405473</v>
      </c>
      <c r="K991" s="97">
        <f t="shared" si="24"/>
        <v>44105</v>
      </c>
      <c r="N991" s="140">
        <f t="shared" si="33"/>
        <v>51915.630000000005</v>
      </c>
      <c r="O991" s="139" t="str">
        <f t="shared" si="25"/>
        <v>2020Oct</v>
      </c>
      <c r="P991" s="139">
        <f>MATCH(A991,Storage!A:A)-1</f>
        <v>253</v>
      </c>
      <c r="Q991" s="139">
        <f>MATCH(A991+1,Storage!A:A)-2</f>
        <v>257</v>
      </c>
      <c r="R991" s="139" t="str">
        <f t="shared" si="26"/>
        <v>Storage!P257:B253</v>
      </c>
      <c r="S991" s="7"/>
      <c r="T991" s="7"/>
      <c r="U991" s="7"/>
      <c r="V991" s="7"/>
      <c r="W991" s="7"/>
      <c r="X991" s="7"/>
      <c r="Y991" s="7"/>
      <c r="Z991" s="7"/>
      <c r="AA991" s="7"/>
      <c r="AB991" s="7"/>
    </row>
    <row r="992" spans="1:28" ht="15" x14ac:dyDescent="0.25">
      <c r="A992" s="17">
        <f t="shared" si="27"/>
        <v>2020</v>
      </c>
      <c r="B992" s="14" t="str">
        <f t="shared" si="30"/>
        <v>Nov</v>
      </c>
      <c r="C992" s="99">
        <f ca="1">HLOOKUP($O992,INDIRECT(R992),C$229,FALSE)*$T$231</f>
        <v>60431000000</v>
      </c>
      <c r="D992" s="99">
        <f ca="1">C992/$T$230</f>
        <v>185455.71012380382</v>
      </c>
      <c r="E992" s="99">
        <f ca="1">HLOOKUP($O992,INDIRECT(R992),E$229,FALSE)*$T$231</f>
        <v>83995000000</v>
      </c>
      <c r="F992" s="99">
        <f ca="1">E992/$T$230</f>
        <v>257770.88533780514</v>
      </c>
      <c r="G992" s="99">
        <f ca="1">HLOOKUP($O992,INDIRECT(R992),G$229,FALSE)</f>
        <v>1341715000</v>
      </c>
      <c r="H992" s="99">
        <f ca="1">G992/$T$230</f>
        <v>4117.5672768737804</v>
      </c>
      <c r="I992" s="95" t="str">
        <f t="shared" si="23"/>
        <v/>
      </c>
      <c r="J992" s="100">
        <f ca="1">IF(AND(I992="",NOT(K992="")),D992,"")</f>
        <v>185455.71012380382</v>
      </c>
      <c r="K992" s="97">
        <f t="shared" si="24"/>
        <v>44136</v>
      </c>
      <c r="N992" s="140">
        <f t="shared" si="33"/>
        <v>51915.630000000005</v>
      </c>
      <c r="O992" s="139" t="str">
        <f t="shared" si="25"/>
        <v>2020Nov</v>
      </c>
      <c r="P992" s="139">
        <f>MATCH(A992,Storage!A:A)-1</f>
        <v>253</v>
      </c>
      <c r="Q992" s="139">
        <f>MATCH(A992+1,Storage!A:A)-2</f>
        <v>257</v>
      </c>
      <c r="R992" s="139" t="str">
        <f t="shared" si="26"/>
        <v>Storage!P257:B253</v>
      </c>
      <c r="S992" s="7"/>
      <c r="T992" s="7"/>
      <c r="U992" s="7"/>
      <c r="V992" s="7"/>
      <c r="W992" s="7"/>
      <c r="X992" s="7"/>
      <c r="Y992" s="7"/>
      <c r="Z992" s="7"/>
      <c r="AA992" s="7"/>
      <c r="AB992" s="7"/>
    </row>
    <row r="993" spans="1:28" ht="15" x14ac:dyDescent="0.25">
      <c r="A993" s="17">
        <f t="shared" si="27"/>
        <v>2020</v>
      </c>
      <c r="B993" s="14" t="str">
        <f t="shared" si="30"/>
        <v>Dec</v>
      </c>
      <c r="C993" s="99">
        <f ca="1">HLOOKUP($O993,INDIRECT(R993),C$229,FALSE)*$T$231</f>
        <v>60258000000</v>
      </c>
      <c r="D993" s="99">
        <f ca="1">C993/$T$230</f>
        <v>184924.79324585348</v>
      </c>
      <c r="E993" s="99">
        <f ca="1">HLOOKUP($O993,INDIRECT(R993),E$229,FALSE)*$T$231</f>
        <v>83995000000</v>
      </c>
      <c r="F993" s="99">
        <f ca="1">E993/$T$230</f>
        <v>257770.88533780514</v>
      </c>
      <c r="G993" s="99">
        <f ca="1">HLOOKUP($O993,INDIRECT(R993),G$229,FALSE)</f>
        <v>1269991320</v>
      </c>
      <c r="H993" s="99">
        <f ca="1">G993/$T$230</f>
        <v>3897.4556453089804</v>
      </c>
      <c r="I993" s="95" t="str">
        <f t="shared" si="23"/>
        <v/>
      </c>
      <c r="J993" s="100">
        <f ca="1">IF(AND(I993="",NOT(K993="")),D993,"")</f>
        <v>184924.79324585348</v>
      </c>
      <c r="K993" s="97">
        <f t="shared" si="24"/>
        <v>44166</v>
      </c>
      <c r="N993" s="140">
        <f t="shared" si="33"/>
        <v>51915.630000000005</v>
      </c>
      <c r="O993" s="139" t="str">
        <f t="shared" si="25"/>
        <v>2020Dec</v>
      </c>
      <c r="P993" s="139">
        <f>MATCH(A993,Storage!A:A)-1</f>
        <v>253</v>
      </c>
      <c r="Q993" s="139">
        <f>MATCH(A993+1,Storage!A:A)-2</f>
        <v>257</v>
      </c>
      <c r="R993" s="139" t="str">
        <f t="shared" si="26"/>
        <v>Storage!P257:B253</v>
      </c>
      <c r="S993" s="7"/>
      <c r="T993" s="7"/>
      <c r="U993" s="7"/>
      <c r="V993" s="7"/>
      <c r="W993" s="7"/>
      <c r="X993" s="7"/>
      <c r="Y993" s="7"/>
      <c r="Z993" s="7"/>
      <c r="AA993" s="7"/>
      <c r="AB993" s="7"/>
    </row>
    <row r="994" spans="1:28" ht="15" x14ac:dyDescent="0.25">
      <c r="A994" s="17">
        <f t="shared" si="27"/>
        <v>2020</v>
      </c>
      <c r="B994" s="14" t="str">
        <f t="shared" si="30"/>
        <v>(YE)&amp; Min Sto</v>
      </c>
      <c r="C994" s="99">
        <f ca="1">HLOOKUP($O994,INDIRECT(R994),C$229,FALSE)*$T$231</f>
        <v>60258000000</v>
      </c>
      <c r="D994" s="99">
        <f ca="1">C994/$T$230</f>
        <v>184924.79324585348</v>
      </c>
      <c r="E994" s="99">
        <f ca="1">HLOOKUP($O994,INDIRECT(R994),E$229,FALSE)*$T$231</f>
        <v>83988000000</v>
      </c>
      <c r="F994" s="99">
        <f ca="1">E994/$T$230</f>
        <v>257749.40315199213</v>
      </c>
      <c r="G994" s="99">
        <f ca="1">HLOOKUP($O994,INDIRECT(R994),G$229,FALSE)</f>
        <v>23790460480</v>
      </c>
      <c r="H994" s="99">
        <f ca="1">G994/$T$230</f>
        <v>73010.156086953561</v>
      </c>
      <c r="I994" s="100">
        <f ca="1">IF(B993="Dec",H994,"")</f>
        <v>73010.156086953561</v>
      </c>
      <c r="J994" s="95" t="str">
        <f ca="1">IF(AND(I994="",NOT(K994="")),D994,"")</f>
        <v/>
      </c>
      <c r="K994" s="97">
        <f ca="1">IFERROR(IF(I994="", DATEVALUE(CONCATENATE(B994,"-",A994)),K993),"")</f>
        <v>44166</v>
      </c>
      <c r="N994" s="140">
        <f ca="1">IF(K994="","",$G$181)</f>
        <v>51915.630000000005</v>
      </c>
      <c r="O994" s="139" t="str">
        <f t="shared" si="25"/>
        <v>2020(YE)&amp; Min Sto</v>
      </c>
      <c r="P994" s="139">
        <f>MATCH(A994,Storage!A:A)-1</f>
        <v>253</v>
      </c>
      <c r="Q994" s="139">
        <f>MATCH(A994+1,Storage!A:A)-2</f>
        <v>257</v>
      </c>
      <c r="R994" s="139" t="str">
        <f t="shared" si="26"/>
        <v>Storage!P257:B253</v>
      </c>
      <c r="S994" s="7"/>
      <c r="T994" s="7"/>
      <c r="U994" s="7"/>
      <c r="V994" s="7"/>
      <c r="W994" s="7"/>
      <c r="X994" s="7"/>
      <c r="Y994" s="7"/>
      <c r="Z994" s="7"/>
      <c r="AA994" s="7"/>
      <c r="AB994" s="7"/>
    </row>
    <row r="995" spans="1:28" ht="15" x14ac:dyDescent="0.25">
      <c r="A995" s="17">
        <f t="shared" si="27"/>
        <v>2020</v>
      </c>
      <c r="B995" s="14" t="str">
        <f t="shared" si="30"/>
        <v>Avg</v>
      </c>
      <c r="C995" s="99">
        <f ca="1">HLOOKUP($O995,INDIRECT(R995),C$229,FALSE)*$T$231</f>
        <v>65536000000</v>
      </c>
      <c r="D995" s="99">
        <f ca="1">C995/$T$230</f>
        <v>201122.36134887073</v>
      </c>
      <c r="E995" s="99">
        <f ca="1">HLOOKUP($O995,INDIRECT(R995),E$229,FALSE)*$T$231</f>
        <v>0</v>
      </c>
      <c r="F995" s="99">
        <f ca="1">E995/$T$230</f>
        <v>0</v>
      </c>
      <c r="G995" s="99">
        <f ca="1">HLOOKUP($O995,INDIRECT(R995),G$229,FALSE)</f>
        <v>0</v>
      </c>
      <c r="H995" s="99">
        <f ca="1">G995/$T$230</f>
        <v>0</v>
      </c>
      <c r="I995" s="95" t="str">
        <f t="shared" si="23"/>
        <v/>
      </c>
      <c r="J995" s="95" t="str">
        <f t="shared" si="29"/>
        <v/>
      </c>
      <c r="K995" s="97" t="str">
        <f t="shared" si="24"/>
        <v/>
      </c>
      <c r="N995" s="140" t="str">
        <f t="shared" si="33"/>
        <v/>
      </c>
      <c r="O995" s="139" t="str">
        <f t="shared" si="25"/>
        <v>2020Avg</v>
      </c>
      <c r="P995" s="139">
        <f>MATCH(A995,Storage!A:A)-1</f>
        <v>253</v>
      </c>
      <c r="Q995" s="139">
        <f>MATCH(A995+1,Storage!A:A)-2</f>
        <v>257</v>
      </c>
      <c r="R995" s="139" t="str">
        <f t="shared" si="26"/>
        <v>Storage!P257:B253</v>
      </c>
      <c r="S995" s="7"/>
      <c r="T995" s="7"/>
      <c r="U995" s="7"/>
      <c r="V995" s="7"/>
      <c r="W995" s="7"/>
      <c r="X995" s="7"/>
      <c r="Y995" s="7"/>
      <c r="Z995" s="7"/>
      <c r="AA995" s="7"/>
      <c r="AB995" s="7"/>
    </row>
    <row r="996" spans="1:28" ht="15" x14ac:dyDescent="0.25">
      <c r="A996" s="17">
        <f t="shared" si="27"/>
        <v>2020</v>
      </c>
      <c r="B996" s="14" t="str">
        <f t="shared" si="30"/>
        <v>Max</v>
      </c>
      <c r="C996" s="99">
        <f ca="1">HLOOKUP($O996,INDIRECT(R996),C$229,FALSE)*$T$231</f>
        <v>72205000000</v>
      </c>
      <c r="D996" s="99">
        <f ca="1">C996/$T$230</f>
        <v>221588.74666130389</v>
      </c>
      <c r="E996" s="99">
        <f ca="1">HLOOKUP($O996,INDIRECT(R996),E$229,FALSE)*$T$231</f>
        <v>0</v>
      </c>
      <c r="F996" s="99">
        <f ca="1">E996/$T$230</f>
        <v>0</v>
      </c>
      <c r="G996" s="99">
        <f ca="1">HLOOKUP($O996,INDIRECT(R996),G$229,FALSE)</f>
        <v>3024960160</v>
      </c>
      <c r="H996" s="99">
        <f ca="1">G996/$T$230</f>
        <v>9283.2508905862105</v>
      </c>
      <c r="I996" s="95" t="str">
        <f t="shared" si="23"/>
        <v/>
      </c>
      <c r="J996" s="95" t="str">
        <f t="shared" si="29"/>
        <v/>
      </c>
      <c r="K996" s="97" t="str">
        <f t="shared" si="24"/>
        <v/>
      </c>
      <c r="N996" s="140" t="str">
        <f t="shared" si="33"/>
        <v/>
      </c>
      <c r="O996" s="139" t="str">
        <f t="shared" si="25"/>
        <v>2020Max</v>
      </c>
      <c r="P996" s="139">
        <f>MATCH(A996,Storage!A:A)-1</f>
        <v>253</v>
      </c>
      <c r="Q996" s="139">
        <f>MATCH(A996+1,Storage!A:A)-2</f>
        <v>257</v>
      </c>
      <c r="R996" s="139" t="str">
        <f t="shared" si="26"/>
        <v>Storage!P257:B253</v>
      </c>
      <c r="S996" s="7"/>
      <c r="T996" s="7"/>
      <c r="U996" s="7"/>
      <c r="V996" s="7"/>
      <c r="W996" s="7"/>
      <c r="X996" s="7"/>
      <c r="Y996" s="7"/>
      <c r="Z996" s="7"/>
      <c r="AA996" s="7"/>
      <c r="AB996" s="7"/>
    </row>
    <row r="997" spans="1:28" ht="15" x14ac:dyDescent="0.25">
      <c r="A997" s="17">
        <f t="shared" si="27"/>
        <v>2021</v>
      </c>
      <c r="B997" s="14" t="str">
        <f t="shared" si="30"/>
        <v>Jan</v>
      </c>
      <c r="C997" s="99">
        <f ca="1">HLOOKUP($O997,INDIRECT(R997),C$229,FALSE)*$T$231</f>
        <v>59860000000</v>
      </c>
      <c r="D997" s="99">
        <f ca="1">C997/$T$230</f>
        <v>183703.3775381989</v>
      </c>
      <c r="E997" s="99">
        <f ca="1">HLOOKUP($O997,INDIRECT(R997),E$229,FALSE)*$T$231</f>
        <v>84158000000</v>
      </c>
      <c r="F997" s="99">
        <f ca="1">E997/$T$230</f>
        <v>258271.11337887976</v>
      </c>
      <c r="G997" s="99">
        <f ca="1">HLOOKUP($O997,INDIRECT(R997),G$229,FALSE)</f>
        <v>1270932000</v>
      </c>
      <c r="H997" s="99">
        <f ca="1">G997/$T$230</f>
        <v>3900.3424828162078</v>
      </c>
      <c r="I997" s="95" t="str">
        <f t="shared" ref="I997:I1071" si="34">IF(B996="Dec",H997,"")</f>
        <v/>
      </c>
      <c r="J997" s="100">
        <f ca="1">IF(AND(I997="",NOT(K997="")),D997,"")</f>
        <v>183703.3775381989</v>
      </c>
      <c r="K997" s="97">
        <f t="shared" ref="K997:K1069" si="35">IFERROR(IF(I997="", DATEVALUE(CONCATENATE(B997,"-",A997)),K996),"")</f>
        <v>44197</v>
      </c>
      <c r="N997" s="140">
        <f t="shared" si="33"/>
        <v>51915.630000000005</v>
      </c>
      <c r="O997" s="139" t="str">
        <f t="shared" ref="O997:O1071" si="36">CONCATENATE(A997,B997)</f>
        <v>2021Jan</v>
      </c>
      <c r="P997" s="139">
        <f>MATCH(A997,Storage!A:A)-1</f>
        <v>258</v>
      </c>
      <c r="Q997" s="139">
        <f>MATCH(A997+1,Storage!A:A)-2</f>
        <v>262</v>
      </c>
      <c r="R997" s="139" t="str">
        <f t="shared" ref="R997:R1071" si="37">CONCATENATE("Storage!",$Q$230,Q997,":",$P$230,P997)</f>
        <v>Storage!P262:B258</v>
      </c>
      <c r="S997" s="7"/>
      <c r="T997" s="7"/>
      <c r="U997" s="7"/>
      <c r="V997" s="7"/>
      <c r="W997" s="7"/>
      <c r="X997" s="7"/>
      <c r="Y997" s="7"/>
      <c r="Z997" s="7"/>
      <c r="AA997" s="7"/>
      <c r="AB997" s="7"/>
    </row>
    <row r="998" spans="1:28" ht="15" x14ac:dyDescent="0.25">
      <c r="A998" s="17">
        <f t="shared" ref="A998:A1071" si="38">IF(B998="Jan",A997+1,A997)</f>
        <v>2021</v>
      </c>
      <c r="B998" s="14" t="str">
        <f t="shared" si="30"/>
        <v>Feb</v>
      </c>
      <c r="C998" s="99">
        <f ca="1">HLOOKUP($O998,INDIRECT(R998),C$229,FALSE)*$T$231</f>
        <v>59448000000</v>
      </c>
      <c r="D998" s="99">
        <f ca="1">C998/$T$230</f>
        <v>182438.99745891828</v>
      </c>
      <c r="E998" s="99">
        <f ca="1">HLOOKUP($O998,INDIRECT(R998),E$229,FALSE)*$T$231</f>
        <v>84158000000</v>
      </c>
      <c r="F998" s="99">
        <f ca="1">E998/$T$230</f>
        <v>258271.11337887976</v>
      </c>
      <c r="G998" s="99">
        <f ca="1">HLOOKUP($O998,INDIRECT(R998),G$229,FALSE)</f>
        <v>1196424000</v>
      </c>
      <c r="H998" s="99">
        <f ca="1">G998/$T$230</f>
        <v>3671.6860970224202</v>
      </c>
      <c r="I998" s="95" t="str">
        <f t="shared" si="34"/>
        <v/>
      </c>
      <c r="J998" s="100">
        <f ca="1">IF(AND(I998="",NOT(K998="")),D998,"")</f>
        <v>182438.99745891828</v>
      </c>
      <c r="K998" s="97">
        <f t="shared" si="35"/>
        <v>44228</v>
      </c>
      <c r="N998" s="140">
        <f t="shared" si="33"/>
        <v>51915.630000000005</v>
      </c>
      <c r="O998" s="139" t="str">
        <f t="shared" si="36"/>
        <v>2021Feb</v>
      </c>
      <c r="P998" s="139">
        <f>MATCH(A998,Storage!A:A)-1</f>
        <v>258</v>
      </c>
      <c r="Q998" s="139">
        <f>MATCH(A998+1,Storage!A:A)-2</f>
        <v>262</v>
      </c>
      <c r="R998" s="139" t="str">
        <f t="shared" si="37"/>
        <v>Storage!P262:B258</v>
      </c>
      <c r="S998" s="7"/>
      <c r="T998" s="7"/>
      <c r="U998" s="7"/>
      <c r="V998" s="7"/>
      <c r="W998" s="7"/>
      <c r="X998" s="7"/>
      <c r="Y998" s="7"/>
      <c r="Z998" s="7"/>
      <c r="AA998" s="7"/>
      <c r="AB998" s="7"/>
    </row>
    <row r="999" spans="1:28" ht="15" x14ac:dyDescent="0.25">
      <c r="A999" s="17">
        <f t="shared" si="38"/>
        <v>2021</v>
      </c>
      <c r="B999" s="14" t="str">
        <f t="shared" si="30"/>
        <v>Mar</v>
      </c>
      <c r="C999" s="99">
        <f ca="1">HLOOKUP($O999,INDIRECT(R999),C$229,FALSE)*$T$231</f>
        <v>60312000000</v>
      </c>
      <c r="D999" s="99">
        <f ca="1">C999/$T$230</f>
        <v>185090.51296498248</v>
      </c>
      <c r="E999" s="99">
        <f ca="1">HLOOKUP($O999,INDIRECT(R999),E$229,FALSE)*$T$231</f>
        <v>84158000000</v>
      </c>
      <c r="F999" s="99">
        <f ca="1">E999/$T$230</f>
        <v>258271.11337887976</v>
      </c>
      <c r="G999" s="99">
        <f ca="1">HLOOKUP($O999,INDIRECT(R999),G$229,FALSE)</f>
        <v>1312264000</v>
      </c>
      <c r="H999" s="99">
        <f ca="1">G999/$T$230</f>
        <v>4027.1855833910295</v>
      </c>
      <c r="I999" s="95" t="str">
        <f t="shared" si="34"/>
        <v/>
      </c>
      <c r="J999" s="100">
        <f ca="1">IF(AND(I999="",NOT(K999="")),D999,"")</f>
        <v>185090.51296498248</v>
      </c>
      <c r="K999" s="97">
        <f t="shared" si="35"/>
        <v>44256</v>
      </c>
      <c r="N999" s="140">
        <f t="shared" si="33"/>
        <v>51915.630000000005</v>
      </c>
      <c r="O999" s="139" t="str">
        <f t="shared" si="36"/>
        <v>2021Mar</v>
      </c>
      <c r="P999" s="139">
        <f>MATCH(A999,Storage!A:A)-1</f>
        <v>258</v>
      </c>
      <c r="Q999" s="139">
        <f>MATCH(A999+1,Storage!A:A)-2</f>
        <v>262</v>
      </c>
      <c r="R999" s="139" t="str">
        <f t="shared" si="37"/>
        <v>Storage!P262:B258</v>
      </c>
      <c r="S999" s="7"/>
      <c r="T999" s="7"/>
      <c r="U999" s="7"/>
      <c r="V999" s="7"/>
      <c r="W999" s="7"/>
      <c r="X999" s="7"/>
      <c r="Y999" s="7"/>
      <c r="Z999" s="7"/>
      <c r="AA999" s="7"/>
      <c r="AB999" s="7"/>
    </row>
    <row r="1000" spans="1:28" ht="15" x14ac:dyDescent="0.25">
      <c r="A1000" s="17">
        <f t="shared" si="38"/>
        <v>2021</v>
      </c>
      <c r="B1000" s="14" t="str">
        <f t="shared" si="30"/>
        <v>Apr</v>
      </c>
      <c r="C1000" s="99">
        <f ca="1">HLOOKUP($O1000,INDIRECT(R1000),C$229,FALSE)*$T$231</f>
        <v>59001000000</v>
      </c>
      <c r="D1000" s="99">
        <f ca="1">C1000/$T$230</f>
        <v>181067.20645057256</v>
      </c>
      <c r="E1000" s="99">
        <f ca="1">HLOOKUP($O1000,INDIRECT(R1000),E$229,FALSE)*$T$231</f>
        <v>84158000000</v>
      </c>
      <c r="F1000" s="99">
        <f ca="1">E1000/$T$230</f>
        <v>258271.11337887976</v>
      </c>
      <c r="G1000" s="99">
        <f ca="1">HLOOKUP($O1000,INDIRECT(R1000),G$229,FALSE)</f>
        <v>1419206720</v>
      </c>
      <c r="H1000" s="99">
        <f ca="1">G1000/$T$230</f>
        <v>4355.3803523038578</v>
      </c>
      <c r="I1000" s="95" t="str">
        <f t="shared" si="34"/>
        <v/>
      </c>
      <c r="J1000" s="100">
        <f ca="1">IF(AND(I1000="",NOT(K1000="")),D1000,"")</f>
        <v>181067.20645057256</v>
      </c>
      <c r="K1000" s="97">
        <f t="shared" si="35"/>
        <v>44287</v>
      </c>
      <c r="N1000" s="140">
        <f t="shared" si="33"/>
        <v>51915.630000000005</v>
      </c>
      <c r="O1000" s="139" t="str">
        <f t="shared" si="36"/>
        <v>2021Apr</v>
      </c>
      <c r="P1000" s="139">
        <f>MATCH(A1000,Storage!A:A)-1</f>
        <v>258</v>
      </c>
      <c r="Q1000" s="139">
        <f>MATCH(A1000+1,Storage!A:A)-2</f>
        <v>262</v>
      </c>
      <c r="R1000" s="139" t="str">
        <f t="shared" si="37"/>
        <v>Storage!P262:B258</v>
      </c>
      <c r="S1000" s="7"/>
      <c r="T1000" s="7"/>
      <c r="U1000" s="7"/>
      <c r="V1000" s="7"/>
      <c r="W1000" s="7"/>
      <c r="X1000" s="7"/>
      <c r="Y1000" s="7"/>
      <c r="Z1000" s="7"/>
      <c r="AA1000" s="7"/>
      <c r="AB1000" s="7"/>
    </row>
    <row r="1001" spans="1:28" ht="15" x14ac:dyDescent="0.25">
      <c r="A1001" s="17">
        <f t="shared" si="38"/>
        <v>2021</v>
      </c>
      <c r="B1001" s="14" t="str">
        <f t="shared" si="30"/>
        <v>May</v>
      </c>
      <c r="C1001" s="99">
        <f ca="1">HLOOKUP($O1001,INDIRECT(R1001),C$229,FALSE)*$T$231</f>
        <v>63470000000</v>
      </c>
      <c r="D1001" s="99">
        <f ca="1">C1001/$T$230</f>
        <v>194782.0476503422</v>
      </c>
      <c r="E1001" s="99">
        <f ca="1">HLOOKUP($O1001,INDIRECT(R1001),E$229,FALSE)*$T$231</f>
        <v>84158000000</v>
      </c>
      <c r="F1001" s="99">
        <f ca="1">E1001/$T$230</f>
        <v>258271.11337887976</v>
      </c>
      <c r="G1001" s="99">
        <f ca="1">HLOOKUP($O1001,INDIRECT(R1001),G$229,FALSE)</f>
        <v>1883352080</v>
      </c>
      <c r="H1001" s="99">
        <f ca="1">G1001/$T$230</f>
        <v>5779.7884762711683</v>
      </c>
      <c r="I1001" s="95" t="str">
        <f t="shared" si="34"/>
        <v/>
      </c>
      <c r="J1001" s="100">
        <f ca="1">IF(AND(I1001="",NOT(K1001="")),D1001,"")</f>
        <v>194782.0476503422</v>
      </c>
      <c r="K1001" s="97">
        <f t="shared" si="35"/>
        <v>44317</v>
      </c>
      <c r="N1001" s="140">
        <f t="shared" ref="N1001:N1064" si="39">IF(K1001="","",$G$181)</f>
        <v>51915.630000000005</v>
      </c>
      <c r="O1001" s="139" t="str">
        <f t="shared" si="36"/>
        <v>2021May</v>
      </c>
      <c r="P1001" s="139">
        <f>MATCH(A1001,Storage!A:A)-1</f>
        <v>258</v>
      </c>
      <c r="Q1001" s="139">
        <f>MATCH(A1001+1,Storage!A:A)-2</f>
        <v>262</v>
      </c>
      <c r="R1001" s="139" t="str">
        <f t="shared" si="37"/>
        <v>Storage!P262:B258</v>
      </c>
      <c r="S1001" s="7"/>
      <c r="T1001" s="7"/>
      <c r="U1001" s="7"/>
      <c r="V1001" s="7"/>
      <c r="W1001" s="7"/>
      <c r="X1001" s="7"/>
      <c r="Y1001" s="7"/>
      <c r="Z1001" s="7"/>
      <c r="AA1001" s="7"/>
      <c r="AB1001" s="7"/>
    </row>
    <row r="1002" spans="1:28" ht="15" x14ac:dyDescent="0.25">
      <c r="A1002" s="17">
        <f t="shared" si="38"/>
        <v>2021</v>
      </c>
      <c r="B1002" s="14" t="str">
        <f t="shared" si="30"/>
        <v>Jun</v>
      </c>
      <c r="C1002" s="99">
        <f ca="1">HLOOKUP($O1002,INDIRECT(R1002),C$229,FALSE)*$T$231</f>
        <v>70750000000</v>
      </c>
      <c r="D1002" s="99">
        <f ca="1">C1002/$T$230</f>
        <v>217123.52089588324</v>
      </c>
      <c r="E1002" s="99">
        <f ca="1">HLOOKUP($O1002,INDIRECT(R1002),E$229,FALSE)*$T$231</f>
        <v>84158000000</v>
      </c>
      <c r="F1002" s="99">
        <f ca="1">E1002/$T$230</f>
        <v>258271.11337887976</v>
      </c>
      <c r="G1002" s="99">
        <f ca="1">HLOOKUP($O1002,INDIRECT(R1002),G$229,FALSE)</f>
        <v>2606250810</v>
      </c>
      <c r="H1002" s="99">
        <f ca="1">G1002/$T$230</f>
        <v>7998.2805965363623</v>
      </c>
      <c r="I1002" s="95" t="str">
        <f t="shared" si="34"/>
        <v/>
      </c>
      <c r="J1002" s="100">
        <f ca="1">IF(AND(I1002="",NOT(K1002="")),D1002,"")</f>
        <v>217123.52089588324</v>
      </c>
      <c r="K1002" s="97">
        <f t="shared" si="35"/>
        <v>44348</v>
      </c>
      <c r="N1002" s="140">
        <f t="shared" si="39"/>
        <v>51915.630000000005</v>
      </c>
      <c r="O1002" s="139" t="str">
        <f t="shared" si="36"/>
        <v>2021Jun</v>
      </c>
      <c r="P1002" s="139">
        <f>MATCH(A1002,Storage!A:A)-1</f>
        <v>258</v>
      </c>
      <c r="Q1002" s="139">
        <f>MATCH(A1002+1,Storage!A:A)-2</f>
        <v>262</v>
      </c>
      <c r="R1002" s="139" t="str">
        <f t="shared" si="37"/>
        <v>Storage!P262:B258</v>
      </c>
      <c r="S1002" s="7"/>
      <c r="T1002" s="7"/>
      <c r="U1002" s="7"/>
      <c r="V1002" s="7"/>
      <c r="W1002" s="7"/>
      <c r="X1002" s="7"/>
      <c r="Y1002" s="7"/>
      <c r="Z1002" s="7"/>
      <c r="AA1002" s="7"/>
      <c r="AB1002" s="7"/>
    </row>
    <row r="1003" spans="1:28" ht="15" x14ac:dyDescent="0.25">
      <c r="A1003" s="17">
        <f t="shared" si="38"/>
        <v>2021</v>
      </c>
      <c r="B1003" s="14" t="str">
        <f t="shared" si="30"/>
        <v>Jul</v>
      </c>
      <c r="C1003" s="99">
        <f ca="1">HLOOKUP($O1003,INDIRECT(R1003),C$229,FALSE)*$T$231</f>
        <v>70162000000</v>
      </c>
      <c r="D1003" s="99">
        <f ca="1">C1003/$T$230</f>
        <v>215319.01728758955</v>
      </c>
      <c r="E1003" s="99">
        <f ca="1">HLOOKUP($O1003,INDIRECT(R1003),E$229,FALSE)*$T$231</f>
        <v>84158000000</v>
      </c>
      <c r="F1003" s="99">
        <f ca="1">E1003/$T$230</f>
        <v>258271.11337887976</v>
      </c>
      <c r="G1003" s="99">
        <f ca="1">HLOOKUP($O1003,INDIRECT(R1003),G$229,FALSE)</f>
        <v>2773267288</v>
      </c>
      <c r="H1003" s="99">
        <f ca="1">G1003/$T$230</f>
        <v>8510.8347414266773</v>
      </c>
      <c r="I1003" s="95" t="str">
        <f t="shared" si="34"/>
        <v/>
      </c>
      <c r="J1003" s="100">
        <f ca="1">IF(AND(I1003="",NOT(K1003="")),D1003,"")</f>
        <v>215319.01728758955</v>
      </c>
      <c r="K1003" s="97">
        <f t="shared" si="35"/>
        <v>44378</v>
      </c>
      <c r="N1003" s="140">
        <f t="shared" si="39"/>
        <v>51915.630000000005</v>
      </c>
      <c r="O1003" s="139" t="str">
        <f t="shared" si="36"/>
        <v>2021Jul</v>
      </c>
      <c r="P1003" s="139">
        <f>MATCH(A1003,Storage!A:A)-1</f>
        <v>258</v>
      </c>
      <c r="Q1003" s="139">
        <f>MATCH(A1003+1,Storage!A:A)-2</f>
        <v>262</v>
      </c>
      <c r="R1003" s="139" t="str">
        <f t="shared" si="37"/>
        <v>Storage!P262:B258</v>
      </c>
      <c r="S1003" s="7"/>
      <c r="T1003" s="7"/>
      <c r="U1003" s="7"/>
      <c r="V1003" s="7"/>
      <c r="W1003" s="7"/>
      <c r="X1003" s="7"/>
      <c r="Y1003" s="7"/>
      <c r="Z1003" s="7"/>
      <c r="AA1003" s="7"/>
      <c r="AB1003" s="7"/>
    </row>
    <row r="1004" spans="1:28" ht="15" x14ac:dyDescent="0.25">
      <c r="A1004" s="17">
        <f t="shared" si="38"/>
        <v>2021</v>
      </c>
      <c r="B1004" s="14" t="str">
        <f t="shared" si="30"/>
        <v>Aug</v>
      </c>
      <c r="C1004" s="99">
        <f ca="1">HLOOKUP($O1004,INDIRECT(R1004),C$229,FALSE)*$T$231</f>
        <v>67665000000</v>
      </c>
      <c r="D1004" s="99">
        <f ca="1">C1004/$T$230</f>
        <v>207656.01471971648</v>
      </c>
      <c r="E1004" s="99">
        <f ca="1">HLOOKUP($O1004,INDIRECT(R1004),E$229,FALSE)*$T$231</f>
        <v>84158000000</v>
      </c>
      <c r="F1004" s="99">
        <f ca="1">E1004/$T$230</f>
        <v>258271.11337887976</v>
      </c>
      <c r="G1004" s="99">
        <f ca="1">HLOOKUP($O1004,INDIRECT(R1004),G$229,FALSE)</f>
        <v>3031424463</v>
      </c>
      <c r="H1004" s="99">
        <f ca="1">G1004/$T$230</f>
        <v>9303.0890846144466</v>
      </c>
      <c r="I1004" s="95" t="str">
        <f t="shared" si="34"/>
        <v/>
      </c>
      <c r="J1004" s="100">
        <f ca="1">IF(AND(I1004="",NOT(K1004="")),D1004,"")</f>
        <v>207656.01471971648</v>
      </c>
      <c r="K1004" s="97">
        <f t="shared" si="35"/>
        <v>44409</v>
      </c>
      <c r="N1004" s="140">
        <f t="shared" si="39"/>
        <v>51915.630000000005</v>
      </c>
      <c r="O1004" s="139" t="str">
        <f t="shared" si="36"/>
        <v>2021Aug</v>
      </c>
      <c r="P1004" s="139">
        <f>MATCH(A1004,Storage!A:A)-1</f>
        <v>258</v>
      </c>
      <c r="Q1004" s="139">
        <f>MATCH(A1004+1,Storage!A:A)-2</f>
        <v>262</v>
      </c>
      <c r="R1004" s="139" t="str">
        <f t="shared" si="37"/>
        <v>Storage!P262:B258</v>
      </c>
      <c r="S1004" s="7"/>
      <c r="T1004" s="7"/>
      <c r="U1004" s="7"/>
      <c r="V1004" s="7"/>
      <c r="W1004" s="7"/>
      <c r="X1004" s="7"/>
      <c r="Y1004" s="7"/>
      <c r="Z1004" s="7"/>
      <c r="AA1004" s="7"/>
      <c r="AB1004" s="7"/>
    </row>
    <row r="1005" spans="1:28" ht="15" x14ac:dyDescent="0.25">
      <c r="A1005" s="17">
        <f t="shared" si="38"/>
        <v>2021</v>
      </c>
      <c r="B1005" s="14" t="str">
        <f t="shared" si="30"/>
        <v>Sep</v>
      </c>
      <c r="C1005" s="99">
        <f ca="1">HLOOKUP($O1005,INDIRECT(R1005),C$229,FALSE)*$T$231</f>
        <v>64353000000</v>
      </c>
      <c r="D1005" s="99">
        <f ca="1">C1005/$T$230</f>
        <v>197491.87194647032</v>
      </c>
      <c r="E1005" s="99">
        <f ca="1">HLOOKUP($O1005,INDIRECT(R1005),E$229,FALSE)*$T$231</f>
        <v>84158000000</v>
      </c>
      <c r="F1005" s="99">
        <f ca="1">E1005/$T$230</f>
        <v>258271.11337887976</v>
      </c>
      <c r="G1005" s="99">
        <f ca="1">HLOOKUP($O1005,INDIRECT(R1005),G$229,FALSE)</f>
        <v>2762388000</v>
      </c>
      <c r="H1005" s="99">
        <f ca="1">G1005/$T$230</f>
        <v>8477.4474719510545</v>
      </c>
      <c r="I1005" s="95" t="str">
        <f t="shared" si="34"/>
        <v/>
      </c>
      <c r="J1005" s="100">
        <f ca="1">IF(AND(I1005="",NOT(K1005="")),D1005,"")</f>
        <v>197491.87194647032</v>
      </c>
      <c r="K1005" s="97">
        <f t="shared" si="35"/>
        <v>44440</v>
      </c>
      <c r="N1005" s="140">
        <f t="shared" si="39"/>
        <v>51915.630000000005</v>
      </c>
      <c r="O1005" s="139" t="str">
        <f t="shared" si="36"/>
        <v>2021Sep</v>
      </c>
      <c r="P1005" s="139">
        <f>MATCH(A1005,Storage!A:A)-1</f>
        <v>258</v>
      </c>
      <c r="Q1005" s="139">
        <f>MATCH(A1005+1,Storage!A:A)-2</f>
        <v>262</v>
      </c>
      <c r="R1005" s="139" t="str">
        <f t="shared" si="37"/>
        <v>Storage!P262:B258</v>
      </c>
      <c r="S1005" s="7"/>
      <c r="T1005" s="7"/>
      <c r="U1005" s="7"/>
      <c r="V1005" s="7"/>
      <c r="W1005" s="7"/>
      <c r="X1005" s="7"/>
      <c r="Y1005" s="7"/>
      <c r="Z1005" s="7"/>
      <c r="AA1005" s="7"/>
      <c r="AB1005" s="7"/>
    </row>
    <row r="1006" spans="1:28" ht="15" x14ac:dyDescent="0.25">
      <c r="A1006" s="17">
        <f t="shared" si="38"/>
        <v>2021</v>
      </c>
      <c r="B1006" s="14" t="str">
        <f t="shared" si="30"/>
        <v>Oct</v>
      </c>
      <c r="C1006" s="99">
        <f ca="1">HLOOKUP($O1006,INDIRECT(R1006),C$229,FALSE)*$T$231</f>
        <v>62086000000</v>
      </c>
      <c r="D1006" s="99">
        <f ca="1">C1006/$T$230</f>
        <v>190534.71262673932</v>
      </c>
      <c r="E1006" s="99">
        <f ca="1">HLOOKUP($O1006,INDIRECT(R1006),E$229,FALSE)*$T$231</f>
        <v>84158000000</v>
      </c>
      <c r="F1006" s="99">
        <f ca="1">E1006/$T$230</f>
        <v>258271.11337887976</v>
      </c>
      <c r="G1006" s="99">
        <f ca="1">HLOOKUP($O1006,INDIRECT(R1006),G$229,FALSE)</f>
        <v>1899153000</v>
      </c>
      <c r="H1006" s="99">
        <f ca="1">G1006/$T$230</f>
        <v>5828.2796619078354</v>
      </c>
      <c r="I1006" s="95" t="str">
        <f t="shared" si="34"/>
        <v/>
      </c>
      <c r="J1006" s="100">
        <f ca="1">IF(AND(I1006="",NOT(K1006="")),D1006,"")</f>
        <v>190534.71262673932</v>
      </c>
      <c r="K1006" s="97">
        <f t="shared" si="35"/>
        <v>44470</v>
      </c>
      <c r="N1006" s="140">
        <f t="shared" si="39"/>
        <v>51915.630000000005</v>
      </c>
      <c r="O1006" s="139" t="str">
        <f t="shared" si="36"/>
        <v>2021Oct</v>
      </c>
      <c r="P1006" s="139">
        <f>MATCH(A1006,Storage!A:A)-1</f>
        <v>258</v>
      </c>
      <c r="Q1006" s="139">
        <f>MATCH(A1006+1,Storage!A:A)-2</f>
        <v>262</v>
      </c>
      <c r="R1006" s="139" t="str">
        <f t="shared" si="37"/>
        <v>Storage!P262:B258</v>
      </c>
      <c r="S1006" s="7"/>
      <c r="T1006" s="7"/>
      <c r="U1006" s="7"/>
      <c r="V1006" s="7"/>
      <c r="W1006" s="7"/>
      <c r="X1006" s="7"/>
      <c r="Y1006" s="7"/>
      <c r="Z1006" s="7"/>
      <c r="AA1006" s="7"/>
      <c r="AB1006" s="7"/>
    </row>
    <row r="1007" spans="1:28" ht="15" x14ac:dyDescent="0.25">
      <c r="A1007" s="17">
        <f t="shared" si="38"/>
        <v>2021</v>
      </c>
      <c r="B1007" s="14" t="str">
        <f t="shared" si="30"/>
        <v>Nov</v>
      </c>
      <c r="C1007" s="99">
        <f ca="1">HLOOKUP($O1007,INDIRECT(R1007),C$229,FALSE)*$T$231</f>
        <v>61211000000</v>
      </c>
      <c r="D1007" s="99">
        <f ca="1">C1007/$T$230</f>
        <v>187849.43940011179</v>
      </c>
      <c r="E1007" s="99">
        <f ca="1">HLOOKUP($O1007,INDIRECT(R1007),E$229,FALSE)*$T$231</f>
        <v>84158000000</v>
      </c>
      <c r="F1007" s="99">
        <f ca="1">E1007/$T$230</f>
        <v>258271.11337887976</v>
      </c>
      <c r="G1007" s="99">
        <f ca="1">HLOOKUP($O1007,INDIRECT(R1007),G$229,FALSE)</f>
        <v>1308541000</v>
      </c>
      <c r="H1007" s="99">
        <f ca="1">G1007/$T$230</f>
        <v>4015.7601294221904</v>
      </c>
      <c r="I1007" s="95" t="str">
        <f t="shared" si="34"/>
        <v/>
      </c>
      <c r="J1007" s="100">
        <f ca="1">IF(AND(I1007="",NOT(K1007="")),D1007,"")</f>
        <v>187849.43940011179</v>
      </c>
      <c r="K1007" s="97">
        <f t="shared" si="35"/>
        <v>44501</v>
      </c>
      <c r="N1007" s="140">
        <f t="shared" si="39"/>
        <v>51915.630000000005</v>
      </c>
      <c r="O1007" s="139" t="str">
        <f t="shared" si="36"/>
        <v>2021Nov</v>
      </c>
      <c r="P1007" s="139">
        <f>MATCH(A1007,Storage!A:A)-1</f>
        <v>258</v>
      </c>
      <c r="Q1007" s="139">
        <f>MATCH(A1007+1,Storage!A:A)-2</f>
        <v>262</v>
      </c>
      <c r="R1007" s="139" t="str">
        <f t="shared" si="37"/>
        <v>Storage!P262:B258</v>
      </c>
      <c r="S1007" s="7"/>
      <c r="T1007" s="7"/>
      <c r="U1007" s="7"/>
      <c r="V1007" s="7"/>
      <c r="W1007" s="7"/>
      <c r="X1007" s="7"/>
      <c r="Y1007" s="7"/>
      <c r="Z1007" s="7"/>
      <c r="AA1007" s="7"/>
      <c r="AB1007" s="7"/>
    </row>
    <row r="1008" spans="1:28" ht="15" x14ac:dyDescent="0.25">
      <c r="A1008" s="17">
        <f t="shared" si="38"/>
        <v>2021</v>
      </c>
      <c r="B1008" s="14" t="str">
        <f t="shared" si="30"/>
        <v>Dec</v>
      </c>
      <c r="C1008" s="99">
        <f ca="1">HLOOKUP($O1008,INDIRECT(R1008),C$229,FALSE)*$T$231</f>
        <v>60996000000</v>
      </c>
      <c r="D1008" s="99">
        <f ca="1">C1008/$T$230</f>
        <v>187189.62940728333</v>
      </c>
      <c r="E1008" s="99">
        <f ca="1">HLOOKUP($O1008,INDIRECT(R1008),E$229,FALSE)*$T$231</f>
        <v>84158000000</v>
      </c>
      <c r="F1008" s="99">
        <f ca="1">E1008/$T$230</f>
        <v>258271.11337887976</v>
      </c>
      <c r="G1008" s="99">
        <f ca="1">HLOOKUP($O1008,INDIRECT(R1008),G$229,FALSE)</f>
        <v>1275805000</v>
      </c>
      <c r="H1008" s="99">
        <f ca="1">G1008/$T$230</f>
        <v>3915.2971530257573</v>
      </c>
      <c r="I1008" s="95" t="str">
        <f t="shared" si="34"/>
        <v/>
      </c>
      <c r="J1008" s="100">
        <f ca="1">IF(AND(I1008="",NOT(K1008="")),D1008,"")</f>
        <v>187189.62940728333</v>
      </c>
      <c r="K1008" s="97">
        <f t="shared" si="35"/>
        <v>44531</v>
      </c>
      <c r="N1008" s="140">
        <f t="shared" si="39"/>
        <v>51915.630000000005</v>
      </c>
      <c r="O1008" s="139" t="str">
        <f t="shared" si="36"/>
        <v>2021Dec</v>
      </c>
      <c r="P1008" s="139">
        <f>MATCH(A1008,Storage!A:A)-1</f>
        <v>258</v>
      </c>
      <c r="Q1008" s="139">
        <f>MATCH(A1008+1,Storage!A:A)-2</f>
        <v>262</v>
      </c>
      <c r="R1008" s="139" t="str">
        <f t="shared" si="37"/>
        <v>Storage!P262:B258</v>
      </c>
      <c r="S1008" s="7"/>
      <c r="T1008" s="7"/>
      <c r="U1008" s="7"/>
      <c r="V1008" s="7"/>
      <c r="W1008" s="7"/>
      <c r="X1008" s="7"/>
      <c r="Y1008" s="7"/>
      <c r="Z1008" s="7"/>
      <c r="AA1008" s="7"/>
      <c r="AB1008" s="7"/>
    </row>
    <row r="1009" spans="1:28" ht="15" x14ac:dyDescent="0.25">
      <c r="A1009" s="17">
        <f t="shared" si="38"/>
        <v>2021</v>
      </c>
      <c r="B1009" s="14" t="str">
        <f t="shared" si="30"/>
        <v>(YE)&amp; Min Sto</v>
      </c>
      <c r="C1009" s="99">
        <f ca="1">HLOOKUP($O1009,INDIRECT(R1009),C$229,FALSE)*$T$231</f>
        <v>59001000000</v>
      </c>
      <c r="D1009" s="99">
        <f ca="1">C1009/$T$230</f>
        <v>181067.20645057256</v>
      </c>
      <c r="E1009" s="99">
        <f ca="1">HLOOKUP($O1009,INDIRECT(R1009),E$229,FALSE)*$T$231</f>
        <v>84158000000</v>
      </c>
      <c r="F1009" s="99">
        <f ca="1">E1009/$T$230</f>
        <v>258271.11337887976</v>
      </c>
      <c r="G1009" s="99">
        <f ca="1">HLOOKUP($O1009,INDIRECT(R1009),G$229,FALSE)</f>
        <v>22739008361</v>
      </c>
      <c r="H1009" s="99">
        <f ca="1">G1009/$T$230</f>
        <v>69783.371830689008</v>
      </c>
      <c r="I1009" s="100">
        <f ca="1">IF(B1008="Dec",H1009,"")</f>
        <v>69783.371830689008</v>
      </c>
      <c r="J1009" s="95" t="str">
        <f ca="1">IF(AND(I1009="",NOT(K1009="")),D1009,"")</f>
        <v/>
      </c>
      <c r="K1009" s="97">
        <f ca="1">IFERROR(IF(I1009="", DATEVALUE(CONCATENATE(B1009,"-",A1009)),K1008),"")</f>
        <v>44531</v>
      </c>
      <c r="N1009" s="140">
        <f ca="1">IF(K1009="","",$G$181)</f>
        <v>51915.630000000005</v>
      </c>
      <c r="O1009" s="139" t="str">
        <f t="shared" si="36"/>
        <v>2021(YE)&amp; Min Sto</v>
      </c>
      <c r="P1009" s="139">
        <f>MATCH(A1009,Storage!A:A)-1</f>
        <v>258</v>
      </c>
      <c r="Q1009" s="139">
        <f>MATCH(A1009+1,Storage!A:A)-2</f>
        <v>262</v>
      </c>
      <c r="R1009" s="139" t="str">
        <f t="shared" si="37"/>
        <v>Storage!P262:B258</v>
      </c>
      <c r="S1009" s="7"/>
      <c r="T1009" s="7"/>
      <c r="U1009" s="7"/>
      <c r="V1009" s="7"/>
      <c r="W1009" s="7"/>
      <c r="X1009" s="7"/>
      <c r="Y1009" s="7"/>
      <c r="Z1009" s="7"/>
      <c r="AA1009" s="7"/>
      <c r="AB1009" s="7"/>
    </row>
    <row r="1010" spans="1:28" ht="15" x14ac:dyDescent="0.25">
      <c r="A1010" s="17">
        <f t="shared" si="38"/>
        <v>2021</v>
      </c>
      <c r="B1010" s="14" t="str">
        <f t="shared" si="30"/>
        <v>Avg</v>
      </c>
      <c r="C1010" s="99">
        <f ca="1">HLOOKUP($O1010,INDIRECT(R1010),C$229,FALSE)*$T$231</f>
        <v>63276000000</v>
      </c>
      <c r="D1010" s="99">
        <f ca="1">C1010/$T$230</f>
        <v>194186.68421495278</v>
      </c>
      <c r="E1010" s="99">
        <f ca="1">HLOOKUP($O1010,INDIRECT(R1010),E$229,FALSE)*$T$231</f>
        <v>0</v>
      </c>
      <c r="F1010" s="99">
        <f ca="1">E1010/$T$230</f>
        <v>0</v>
      </c>
      <c r="G1010" s="99">
        <f ca="1">HLOOKUP($O1010,INDIRECT(R1010),G$229,FALSE)</f>
        <v>0</v>
      </c>
      <c r="H1010" s="99">
        <f ca="1">G1010/$T$230</f>
        <v>0</v>
      </c>
      <c r="I1010" s="95" t="str">
        <f t="shared" si="34"/>
        <v/>
      </c>
      <c r="J1010" s="95" t="str">
        <f t="shared" ref="J997:J1069" si="40">IF(AND(I1010="",NOT(K1010="")),D1010,"")</f>
        <v/>
      </c>
      <c r="K1010" s="97" t="str">
        <f t="shared" si="35"/>
        <v/>
      </c>
      <c r="N1010" s="140" t="str">
        <f t="shared" si="39"/>
        <v/>
      </c>
      <c r="O1010" s="139" t="str">
        <f t="shared" si="36"/>
        <v>2021Avg</v>
      </c>
      <c r="P1010" s="139">
        <f>MATCH(A1010,Storage!A:A)-1</f>
        <v>258</v>
      </c>
      <c r="Q1010" s="139">
        <f>MATCH(A1010+1,Storage!A:A)-2</f>
        <v>262</v>
      </c>
      <c r="R1010" s="139" t="str">
        <f t="shared" si="37"/>
        <v>Storage!P262:B258</v>
      </c>
      <c r="S1010" s="7"/>
      <c r="T1010" s="7"/>
      <c r="U1010" s="7"/>
      <c r="V1010" s="7"/>
      <c r="W1010" s="7"/>
      <c r="X1010" s="7"/>
      <c r="Y1010" s="7"/>
      <c r="Z1010" s="7"/>
      <c r="AA1010" s="7"/>
      <c r="AB1010" s="7"/>
    </row>
    <row r="1011" spans="1:28" ht="15" x14ac:dyDescent="0.25">
      <c r="A1011" s="17">
        <f t="shared" si="38"/>
        <v>2021</v>
      </c>
      <c r="B1011" s="14" t="str">
        <f t="shared" si="30"/>
        <v>Max</v>
      </c>
      <c r="C1011" s="99">
        <f ca="1">HLOOKUP($O1011,INDIRECT(R1011),C$229,FALSE)*$T$231</f>
        <v>70750000000</v>
      </c>
      <c r="D1011" s="99">
        <f ca="1">C1011/$T$230</f>
        <v>217123.52089588324</v>
      </c>
      <c r="E1011" s="99">
        <f ca="1">HLOOKUP($O1011,INDIRECT(R1011),E$229,FALSE)*$T$231</f>
        <v>0</v>
      </c>
      <c r="F1011" s="99">
        <f ca="1">E1011/$T$230</f>
        <v>0</v>
      </c>
      <c r="G1011" s="99">
        <f ca="1">HLOOKUP($O1011,INDIRECT(R1011),G$229,FALSE)</f>
        <v>3031424463</v>
      </c>
      <c r="H1011" s="99">
        <f ca="1">G1011/$T$230</f>
        <v>9303.0890846144466</v>
      </c>
      <c r="I1011" s="95" t="str">
        <f t="shared" si="34"/>
        <v/>
      </c>
      <c r="J1011" s="95" t="str">
        <f t="shared" si="40"/>
        <v/>
      </c>
      <c r="K1011" s="97" t="str">
        <f t="shared" si="35"/>
        <v/>
      </c>
      <c r="N1011" s="140" t="str">
        <f t="shared" si="39"/>
        <v/>
      </c>
      <c r="O1011" s="139" t="str">
        <f t="shared" si="36"/>
        <v>2021Max</v>
      </c>
      <c r="P1011" s="139">
        <f>MATCH(A1011,Storage!A:A)-1</f>
        <v>258</v>
      </c>
      <c r="Q1011" s="139">
        <f>MATCH(A1011+1,Storage!A:A)-2</f>
        <v>262</v>
      </c>
      <c r="R1011" s="139" t="str">
        <f t="shared" si="37"/>
        <v>Storage!P262:B258</v>
      </c>
      <c r="S1011" s="7"/>
      <c r="T1011" s="7"/>
      <c r="U1011" s="7"/>
      <c r="V1011" s="7"/>
      <c r="W1011" s="7"/>
      <c r="X1011" s="7"/>
      <c r="Y1011" s="7"/>
      <c r="Z1011" s="7"/>
      <c r="AA1011" s="7"/>
      <c r="AB1011" s="7"/>
    </row>
    <row r="1012" spans="1:28" ht="15" x14ac:dyDescent="0.25">
      <c r="A1012" s="17">
        <f t="shared" si="38"/>
        <v>2022</v>
      </c>
      <c r="B1012" s="14" t="str">
        <f t="shared" ref="B1012:B1071" si="41">B997</f>
        <v>Jan</v>
      </c>
      <c r="C1012" s="99">
        <f ca="1">HLOOKUP($O1012,INDIRECT(R1012),C$229,FALSE)*$T$231</f>
        <v>60979000000</v>
      </c>
      <c r="D1012" s="99">
        <f ca="1">C1012/$T$230</f>
        <v>187137.45838459456</v>
      </c>
      <c r="E1012" s="99">
        <f ca="1">HLOOKUP($O1012,INDIRECT(R1012),E$229,FALSE)*$T$231</f>
        <v>84321000000</v>
      </c>
      <c r="F1012" s="99">
        <f ca="1">E1012/$T$230</f>
        <v>258771.34141995438</v>
      </c>
      <c r="G1012" s="99">
        <f ca="1">HLOOKUP($O1012,INDIRECT(R1012),G$229,FALSE)</f>
        <v>1250283000</v>
      </c>
      <c r="H1012" s="99">
        <f ca="1">G1012/$T$230</f>
        <v>3836.9731035514856</v>
      </c>
      <c r="I1012" s="95" t="str">
        <f t="shared" si="34"/>
        <v/>
      </c>
      <c r="J1012" s="100">
        <f ca="1">IF(AND(I1012="",NOT(K1012="")),D1012,"")</f>
        <v>187137.45838459456</v>
      </c>
      <c r="K1012" s="97">
        <f t="shared" si="35"/>
        <v>44562</v>
      </c>
      <c r="N1012" s="140">
        <f t="shared" si="39"/>
        <v>51915.630000000005</v>
      </c>
      <c r="O1012" s="139" t="str">
        <f t="shared" si="36"/>
        <v>2022Jan</v>
      </c>
      <c r="P1012" s="139">
        <f>MATCH(A1012,Storage!A:A)-1</f>
        <v>263</v>
      </c>
      <c r="Q1012" s="139">
        <f>MATCH(A1012+1,Storage!A:A)-2</f>
        <v>267</v>
      </c>
      <c r="R1012" s="139" t="str">
        <f t="shared" si="37"/>
        <v>Storage!P267:B263</v>
      </c>
      <c r="S1012" s="7"/>
      <c r="T1012" s="7"/>
      <c r="U1012" s="7"/>
      <c r="V1012" s="7"/>
      <c r="W1012" s="7"/>
      <c r="X1012" s="7"/>
      <c r="Y1012" s="7"/>
      <c r="Z1012" s="7"/>
      <c r="AA1012" s="7"/>
      <c r="AB1012" s="7"/>
    </row>
    <row r="1013" spans="1:28" ht="15" x14ac:dyDescent="0.25">
      <c r="A1013" s="17">
        <f t="shared" si="38"/>
        <v>2022</v>
      </c>
      <c r="B1013" s="14" t="str">
        <f t="shared" si="41"/>
        <v>Feb</v>
      </c>
      <c r="C1013" s="99">
        <f ca="1">HLOOKUP($O1013,INDIRECT(R1013),C$229,FALSE)*$T$231</f>
        <v>60660000000</v>
      </c>
      <c r="D1013" s="99">
        <f ca="1">C1013/$T$230</f>
        <v>186158.48448825834</v>
      </c>
      <c r="E1013" s="99">
        <f ca="1">HLOOKUP($O1013,INDIRECT(R1013),E$229,FALSE)*$T$231</f>
        <v>84321000000</v>
      </c>
      <c r="F1013" s="99">
        <f ca="1">E1013/$T$230</f>
        <v>258771.34141995438</v>
      </c>
      <c r="G1013" s="99">
        <f ca="1">HLOOKUP($O1013,INDIRECT(R1013),G$229,FALSE)</f>
        <v>1131457000</v>
      </c>
      <c r="H1013" s="99">
        <f ca="1">G1013/$T$230</f>
        <v>3472.3099304917791</v>
      </c>
      <c r="I1013" s="95" t="str">
        <f t="shared" si="34"/>
        <v/>
      </c>
      <c r="J1013" s="100">
        <f ca="1">IF(AND(I1013="",NOT(K1013="")),D1013,"")</f>
        <v>186158.48448825834</v>
      </c>
      <c r="K1013" s="97">
        <f t="shared" si="35"/>
        <v>44593</v>
      </c>
      <c r="N1013" s="140">
        <f t="shared" si="39"/>
        <v>51915.630000000005</v>
      </c>
      <c r="O1013" s="139" t="str">
        <f t="shared" si="36"/>
        <v>2022Feb</v>
      </c>
      <c r="P1013" s="139">
        <f>MATCH(A1013,Storage!A:A)-1</f>
        <v>263</v>
      </c>
      <c r="Q1013" s="139">
        <f>MATCH(A1013+1,Storage!A:A)-2</f>
        <v>267</v>
      </c>
      <c r="R1013" s="139" t="str">
        <f t="shared" si="37"/>
        <v>Storage!P267:B263</v>
      </c>
      <c r="S1013" s="7"/>
      <c r="T1013" s="7"/>
      <c r="U1013" s="7"/>
      <c r="V1013" s="7"/>
      <c r="W1013" s="7"/>
      <c r="X1013" s="7"/>
      <c r="Y1013" s="7"/>
      <c r="Z1013" s="7"/>
      <c r="AA1013" s="7"/>
      <c r="AB1013" s="7"/>
    </row>
    <row r="1014" spans="1:28" ht="15" x14ac:dyDescent="0.25">
      <c r="A1014" s="17">
        <f t="shared" si="38"/>
        <v>2022</v>
      </c>
      <c r="B1014" s="14" t="str">
        <f t="shared" si="41"/>
        <v>Mar</v>
      </c>
      <c r="C1014" s="99">
        <f ca="1">HLOOKUP($O1014,INDIRECT(R1014),C$229,FALSE)*$T$231</f>
        <v>61676000000</v>
      </c>
      <c r="D1014" s="99">
        <f ca="1">C1014/$T$230</f>
        <v>189276.47031483386</v>
      </c>
      <c r="E1014" s="99">
        <f ca="1">HLOOKUP($O1014,INDIRECT(R1014),E$229,FALSE)*$T$231</f>
        <v>84321000000</v>
      </c>
      <c r="F1014" s="99">
        <f ca="1">E1014/$T$230</f>
        <v>258771.34141995438</v>
      </c>
      <c r="G1014" s="99">
        <f ca="1">HLOOKUP($O1014,INDIRECT(R1014),G$229,FALSE)</f>
        <v>1267366000</v>
      </c>
      <c r="H1014" s="99">
        <f ca="1">G1014/$T$230</f>
        <v>3889.3988435863175</v>
      </c>
      <c r="I1014" s="95" t="str">
        <f t="shared" si="34"/>
        <v/>
      </c>
      <c r="J1014" s="100">
        <f ca="1">IF(AND(I1014="",NOT(K1014="")),D1014,"")</f>
        <v>189276.47031483386</v>
      </c>
      <c r="K1014" s="97">
        <f t="shared" si="35"/>
        <v>44621</v>
      </c>
      <c r="N1014" s="140">
        <f t="shared" si="39"/>
        <v>51915.630000000005</v>
      </c>
      <c r="O1014" s="139" t="str">
        <f t="shared" si="36"/>
        <v>2022Mar</v>
      </c>
      <c r="P1014" s="139">
        <f>MATCH(A1014,Storage!A:A)-1</f>
        <v>263</v>
      </c>
      <c r="Q1014" s="139">
        <f>MATCH(A1014+1,Storage!A:A)-2</f>
        <v>267</v>
      </c>
      <c r="R1014" s="139" t="str">
        <f t="shared" si="37"/>
        <v>Storage!P267:B263</v>
      </c>
      <c r="S1014" s="7"/>
      <c r="T1014" s="7"/>
      <c r="U1014" s="7"/>
      <c r="V1014" s="7"/>
      <c r="W1014" s="7"/>
      <c r="X1014" s="7"/>
      <c r="Y1014" s="7"/>
      <c r="Z1014" s="7"/>
      <c r="AA1014" s="7"/>
      <c r="AB1014" s="7"/>
    </row>
    <row r="1015" spans="1:28" ht="15" x14ac:dyDescent="0.25">
      <c r="A1015" s="17">
        <f t="shared" si="38"/>
        <v>2022</v>
      </c>
      <c r="B1015" s="14" t="str">
        <f t="shared" si="41"/>
        <v>Apr</v>
      </c>
      <c r="C1015" s="99">
        <f ca="1">HLOOKUP($O1015,INDIRECT(R1015),C$229,FALSE)*$T$231</f>
        <v>60078000000</v>
      </c>
      <c r="D1015" s="99">
        <f ca="1">C1015/$T$230</f>
        <v>184372.39418209009</v>
      </c>
      <c r="E1015" s="99">
        <f ca="1">HLOOKUP($O1015,INDIRECT(R1015),E$229,FALSE)*$T$231</f>
        <v>84321000000</v>
      </c>
      <c r="F1015" s="99">
        <f ca="1">E1015/$T$230</f>
        <v>258771.34141995438</v>
      </c>
      <c r="G1015" s="99">
        <f ca="1">HLOOKUP($O1015,INDIRECT(R1015),G$229,FALSE)</f>
        <v>1569272000</v>
      </c>
      <c r="H1015" s="99">
        <f ca="1">G1015/$T$230</f>
        <v>4815.9132421671311</v>
      </c>
      <c r="I1015" s="95" t="str">
        <f t="shared" si="34"/>
        <v/>
      </c>
      <c r="J1015" s="100">
        <f ca="1">IF(AND(I1015="",NOT(K1015="")),D1015,"")</f>
        <v>184372.39418209009</v>
      </c>
      <c r="K1015" s="97">
        <f t="shared" si="35"/>
        <v>44652</v>
      </c>
      <c r="N1015" s="140">
        <f t="shared" si="39"/>
        <v>51915.630000000005</v>
      </c>
      <c r="O1015" s="139" t="str">
        <f t="shared" si="36"/>
        <v>2022Apr</v>
      </c>
      <c r="P1015" s="139">
        <f>MATCH(A1015,Storage!A:A)-1</f>
        <v>263</v>
      </c>
      <c r="Q1015" s="139">
        <f>MATCH(A1015+1,Storage!A:A)-2</f>
        <v>267</v>
      </c>
      <c r="R1015" s="139" t="str">
        <f t="shared" si="37"/>
        <v>Storage!P267:B263</v>
      </c>
      <c r="S1015" s="7"/>
      <c r="T1015" s="7"/>
      <c r="U1015" s="7"/>
      <c r="V1015" s="7"/>
      <c r="W1015" s="7"/>
      <c r="X1015" s="7"/>
      <c r="Y1015" s="7"/>
      <c r="Z1015" s="7"/>
      <c r="AA1015" s="7"/>
      <c r="AB1015" s="7"/>
    </row>
    <row r="1016" spans="1:28" ht="15" x14ac:dyDescent="0.25">
      <c r="A1016" s="17">
        <f t="shared" si="38"/>
        <v>2022</v>
      </c>
      <c r="B1016" s="14" t="str">
        <f t="shared" si="41"/>
        <v>May</v>
      </c>
      <c r="C1016" s="99">
        <f ca="1">HLOOKUP($O1016,INDIRECT(R1016),C$229,FALSE)*$T$231</f>
        <v>63617000000</v>
      </c>
      <c r="D1016" s="99">
        <f ca="1">C1016/$T$230</f>
        <v>195233.17355241562</v>
      </c>
      <c r="E1016" s="99">
        <f ca="1">HLOOKUP($O1016,INDIRECT(R1016),E$229,FALSE)*$T$231</f>
        <v>84321000000</v>
      </c>
      <c r="F1016" s="99">
        <f ca="1">E1016/$T$230</f>
        <v>258771.34141995438</v>
      </c>
      <c r="G1016" s="99">
        <f ca="1">HLOOKUP($O1016,INDIRECT(R1016),G$229,FALSE)</f>
        <v>2491623000</v>
      </c>
      <c r="H1016" s="99">
        <f ca="1">G1016/$T$230</f>
        <v>7646.501180284994</v>
      </c>
      <c r="I1016" s="95" t="str">
        <f t="shared" si="34"/>
        <v/>
      </c>
      <c r="J1016" s="100">
        <f ca="1">IF(AND(I1016="",NOT(K1016="")),D1016,"")</f>
        <v>195233.17355241562</v>
      </c>
      <c r="K1016" s="97">
        <f t="shared" si="35"/>
        <v>44682</v>
      </c>
      <c r="N1016" s="140">
        <f t="shared" si="39"/>
        <v>51915.630000000005</v>
      </c>
      <c r="O1016" s="139" t="str">
        <f t="shared" si="36"/>
        <v>2022May</v>
      </c>
      <c r="P1016" s="139">
        <f>MATCH(A1016,Storage!A:A)-1</f>
        <v>263</v>
      </c>
      <c r="Q1016" s="139">
        <f>MATCH(A1016+1,Storage!A:A)-2</f>
        <v>267</v>
      </c>
      <c r="R1016" s="139" t="str">
        <f t="shared" si="37"/>
        <v>Storage!P267:B263</v>
      </c>
      <c r="S1016" s="7"/>
      <c r="T1016" s="7"/>
      <c r="U1016" s="7"/>
      <c r="V1016" s="7"/>
      <c r="W1016" s="7"/>
      <c r="X1016" s="7"/>
      <c r="Y1016" s="7"/>
      <c r="Z1016" s="7"/>
      <c r="AA1016" s="7"/>
      <c r="AB1016" s="7"/>
    </row>
    <row r="1017" spans="1:28" ht="15" x14ac:dyDescent="0.25">
      <c r="A1017" s="17">
        <f t="shared" si="38"/>
        <v>2022</v>
      </c>
      <c r="B1017" s="14" t="str">
        <f t="shared" si="41"/>
        <v>Jun</v>
      </c>
      <c r="C1017" s="99">
        <f ca="1">HLOOKUP($O1017,INDIRECT(R1017),C$229,FALSE)*$T$231</f>
        <v>67852000000</v>
      </c>
      <c r="D1017" s="99">
        <f ca="1">C1017/$T$230</f>
        <v>208229.89596929288</v>
      </c>
      <c r="E1017" s="99">
        <f ca="1">HLOOKUP($O1017,INDIRECT(R1017),E$229,FALSE)*$T$231</f>
        <v>84321000000</v>
      </c>
      <c r="F1017" s="99">
        <f ca="1">E1017/$T$230</f>
        <v>258771.34141995438</v>
      </c>
      <c r="G1017" s="99">
        <f ca="1">HLOOKUP($O1017,INDIRECT(R1017),G$229,FALSE)</f>
        <v>2782932000</v>
      </c>
      <c r="H1017" s="99">
        <f ca="1">G1017/$T$230</f>
        <v>8540.4946184285818</v>
      </c>
      <c r="I1017" s="95" t="str">
        <f t="shared" si="34"/>
        <v/>
      </c>
      <c r="J1017" s="100">
        <f ca="1">IF(AND(I1017="",NOT(K1017="")),D1017,"")</f>
        <v>208229.89596929288</v>
      </c>
      <c r="K1017" s="97">
        <f t="shared" si="35"/>
        <v>44713</v>
      </c>
      <c r="N1017" s="140">
        <f t="shared" si="39"/>
        <v>51915.630000000005</v>
      </c>
      <c r="O1017" s="139" t="str">
        <f t="shared" si="36"/>
        <v>2022Jun</v>
      </c>
      <c r="P1017" s="139">
        <f>MATCH(A1017,Storage!A:A)-1</f>
        <v>263</v>
      </c>
      <c r="Q1017" s="139">
        <f>MATCH(A1017+1,Storage!A:A)-2</f>
        <v>267</v>
      </c>
      <c r="R1017" s="139" t="str">
        <f t="shared" si="37"/>
        <v>Storage!P267:B263</v>
      </c>
      <c r="S1017" s="7"/>
      <c r="T1017" s="7"/>
      <c r="U1017" s="7"/>
      <c r="V1017" s="7"/>
      <c r="W1017" s="7"/>
      <c r="X1017" s="7"/>
      <c r="Y1017" s="7"/>
      <c r="Z1017" s="7"/>
      <c r="AA1017" s="7"/>
      <c r="AB1017" s="7"/>
    </row>
    <row r="1018" spans="1:28" ht="15" x14ac:dyDescent="0.25">
      <c r="A1018" s="17">
        <f t="shared" si="38"/>
        <v>2022</v>
      </c>
      <c r="B1018" s="14" t="str">
        <f t="shared" si="41"/>
        <v>Jul</v>
      </c>
      <c r="C1018" s="99">
        <f ca="1">HLOOKUP($O1018,INDIRECT(R1018),C$229,FALSE)*$T$231</f>
        <v>67293000000</v>
      </c>
      <c r="D1018" s="99">
        <f ca="1">C1018/$T$230</f>
        <v>206514.38998793883</v>
      </c>
      <c r="E1018" s="99">
        <f ca="1">HLOOKUP($O1018,INDIRECT(R1018),E$229,FALSE)*$T$231</f>
        <v>84321000000</v>
      </c>
      <c r="F1018" s="99">
        <f ca="1">E1018/$T$230</f>
        <v>258771.34141995438</v>
      </c>
      <c r="G1018" s="99">
        <f ca="1">HLOOKUP($O1018,INDIRECT(R1018),G$229,FALSE)</f>
        <v>2755679000</v>
      </c>
      <c r="H1018" s="99">
        <f ca="1">G1018/$T$230</f>
        <v>8456.8583312911196</v>
      </c>
      <c r="I1018" s="95" t="str">
        <f t="shared" si="34"/>
        <v/>
      </c>
      <c r="J1018" s="100">
        <f ca="1">IF(AND(I1018="",NOT(K1018="")),D1018,"")</f>
        <v>206514.38998793883</v>
      </c>
      <c r="K1018" s="97">
        <f t="shared" si="35"/>
        <v>44743</v>
      </c>
      <c r="N1018" s="140">
        <f t="shared" si="39"/>
        <v>51915.630000000005</v>
      </c>
      <c r="O1018" s="139" t="str">
        <f t="shared" si="36"/>
        <v>2022Jul</v>
      </c>
      <c r="P1018" s="139">
        <f>MATCH(A1018,Storage!A:A)-1</f>
        <v>263</v>
      </c>
      <c r="Q1018" s="139">
        <f>MATCH(A1018+1,Storage!A:A)-2</f>
        <v>267</v>
      </c>
      <c r="R1018" s="139" t="str">
        <f t="shared" si="37"/>
        <v>Storage!P267:B263</v>
      </c>
      <c r="S1018" s="7"/>
      <c r="T1018" s="7"/>
      <c r="U1018" s="7"/>
      <c r="V1018" s="7"/>
      <c r="W1018" s="7"/>
      <c r="X1018" s="7"/>
      <c r="Y1018" s="7"/>
      <c r="Z1018" s="7"/>
      <c r="AA1018" s="7"/>
      <c r="AB1018" s="7"/>
    </row>
    <row r="1019" spans="1:28" ht="15" x14ac:dyDescent="0.25">
      <c r="A1019" s="17">
        <f t="shared" si="38"/>
        <v>2022</v>
      </c>
      <c r="B1019" s="14" t="str">
        <f t="shared" si="41"/>
        <v>Aug</v>
      </c>
      <c r="C1019" s="99">
        <f ca="1">HLOOKUP($O1019,INDIRECT(R1019),C$229,FALSE)*$T$231</f>
        <v>65559000000</v>
      </c>
      <c r="D1019" s="99">
        <f ca="1">C1019/$T$230</f>
        <v>201192.94567368494</v>
      </c>
      <c r="E1019" s="99">
        <f ca="1">HLOOKUP($O1019,INDIRECT(R1019),E$229,FALSE)*$T$231</f>
        <v>84321000000</v>
      </c>
      <c r="F1019" s="99">
        <f ca="1">E1019/$T$230</f>
        <v>258771.34141995438</v>
      </c>
      <c r="G1019" s="99">
        <f ca="1">HLOOKUP($O1019,INDIRECT(R1019),G$229,FALSE)</f>
        <v>2782669000</v>
      </c>
      <c r="H1019" s="99">
        <f ca="1">G1019/$T$230</f>
        <v>8539.687502018749</v>
      </c>
      <c r="I1019" s="95" t="str">
        <f t="shared" si="34"/>
        <v/>
      </c>
      <c r="J1019" s="100">
        <f ca="1">IF(AND(I1019="",NOT(K1019="")),D1019,"")</f>
        <v>201192.94567368494</v>
      </c>
      <c r="K1019" s="97">
        <f t="shared" si="35"/>
        <v>44774</v>
      </c>
      <c r="N1019" s="140">
        <f t="shared" si="39"/>
        <v>51915.630000000005</v>
      </c>
      <c r="O1019" s="139" t="str">
        <f t="shared" si="36"/>
        <v>2022Aug</v>
      </c>
      <c r="P1019" s="139">
        <f>MATCH(A1019,Storage!A:A)-1</f>
        <v>263</v>
      </c>
      <c r="Q1019" s="139">
        <f>MATCH(A1019+1,Storage!A:A)-2</f>
        <v>267</v>
      </c>
      <c r="R1019" s="139" t="str">
        <f t="shared" si="37"/>
        <v>Storage!P267:B263</v>
      </c>
      <c r="S1019" s="7"/>
      <c r="T1019" s="7"/>
      <c r="U1019" s="7"/>
      <c r="V1019" s="7"/>
      <c r="W1019" s="7"/>
      <c r="X1019" s="7"/>
      <c r="Y1019" s="7"/>
      <c r="Z1019" s="7"/>
      <c r="AA1019" s="7"/>
      <c r="AB1019" s="7"/>
    </row>
    <row r="1020" spans="1:28" ht="15" x14ac:dyDescent="0.25">
      <c r="A1020" s="17">
        <f t="shared" si="38"/>
        <v>2022</v>
      </c>
      <c r="B1020" s="14" t="str">
        <f t="shared" si="41"/>
        <v>Sep</v>
      </c>
      <c r="C1020" s="99">
        <f ca="1">HLOOKUP($O1020,INDIRECT(R1020),C$229,FALSE)*$T$231</f>
        <v>63072000000</v>
      </c>
      <c r="D1020" s="99">
        <f ca="1">C1020/$T$230</f>
        <v>193560.63194268761</v>
      </c>
      <c r="E1020" s="99">
        <f ca="1">HLOOKUP($O1020,INDIRECT(R1020),E$229,FALSE)*$T$231</f>
        <v>84321000000</v>
      </c>
      <c r="F1020" s="99">
        <f ca="1">E1020/$T$230</f>
        <v>258771.34141995438</v>
      </c>
      <c r="G1020" s="99">
        <f ca="1">HLOOKUP($O1020,INDIRECT(R1020),G$229,FALSE)</f>
        <v>2662100000</v>
      </c>
      <c r="H1020" s="99">
        <f ca="1">G1020/$T$230</f>
        <v>8169.6752646916011</v>
      </c>
      <c r="I1020" s="95" t="str">
        <f t="shared" si="34"/>
        <v/>
      </c>
      <c r="J1020" s="100">
        <f ca="1">IF(AND(I1020="",NOT(K1020="")),D1020,"")</f>
        <v>193560.63194268761</v>
      </c>
      <c r="K1020" s="97">
        <f t="shared" si="35"/>
        <v>44805</v>
      </c>
      <c r="N1020" s="140">
        <f t="shared" si="39"/>
        <v>51915.630000000005</v>
      </c>
      <c r="O1020" s="139" t="str">
        <f t="shared" si="36"/>
        <v>2022Sep</v>
      </c>
      <c r="P1020" s="139">
        <f>MATCH(A1020,Storage!A:A)-1</f>
        <v>263</v>
      </c>
      <c r="Q1020" s="139">
        <f>MATCH(A1020+1,Storage!A:A)-2</f>
        <v>267</v>
      </c>
      <c r="R1020" s="139" t="str">
        <f t="shared" si="37"/>
        <v>Storage!P267:B263</v>
      </c>
      <c r="S1020" s="7"/>
      <c r="T1020" s="7"/>
      <c r="U1020" s="7"/>
      <c r="V1020" s="7"/>
      <c r="W1020" s="7"/>
      <c r="X1020" s="7"/>
      <c r="Y1020" s="7"/>
      <c r="Z1020" s="7"/>
      <c r="AA1020" s="7"/>
      <c r="AB1020" s="7"/>
    </row>
    <row r="1021" spans="1:28" ht="15" x14ac:dyDescent="0.25">
      <c r="A1021" s="17">
        <f t="shared" si="38"/>
        <v>2022</v>
      </c>
      <c r="B1021" s="14" t="str">
        <f t="shared" si="41"/>
        <v>Oct</v>
      </c>
      <c r="C1021" s="99">
        <f ca="1">HLOOKUP($O1021,INDIRECT(R1021),C$229,FALSE)*$T$231</f>
        <v>61347000000</v>
      </c>
      <c r="D1021" s="99">
        <f ca="1">C1021/$T$230</f>
        <v>188266.80758162189</v>
      </c>
      <c r="E1021" s="99">
        <f ca="1">HLOOKUP($O1021,INDIRECT(R1021),E$229,FALSE)*$T$231</f>
        <v>84321000000</v>
      </c>
      <c r="F1021" s="99">
        <f ca="1">E1021/$T$230</f>
        <v>258771.34141995438</v>
      </c>
      <c r="G1021" s="99">
        <f ca="1">HLOOKUP($O1021,INDIRECT(R1021),G$229,FALSE)</f>
        <v>1975963000</v>
      </c>
      <c r="H1021" s="99">
        <f ca="1">G1021/$T$230</f>
        <v>6064.0006179504189</v>
      </c>
      <c r="I1021" s="95" t="str">
        <f t="shared" si="34"/>
        <v/>
      </c>
      <c r="J1021" s="100">
        <f ca="1">IF(AND(I1021="",NOT(K1021="")),D1021,"")</f>
        <v>188266.80758162189</v>
      </c>
      <c r="K1021" s="97">
        <f t="shared" si="35"/>
        <v>44835</v>
      </c>
      <c r="N1021" s="140">
        <f t="shared" si="39"/>
        <v>51915.630000000005</v>
      </c>
      <c r="O1021" s="139" t="str">
        <f t="shared" si="36"/>
        <v>2022Oct</v>
      </c>
      <c r="P1021" s="139">
        <f>MATCH(A1021,Storage!A:A)-1</f>
        <v>263</v>
      </c>
      <c r="Q1021" s="139">
        <f>MATCH(A1021+1,Storage!A:A)-2</f>
        <v>267</v>
      </c>
      <c r="R1021" s="139" t="str">
        <f t="shared" si="37"/>
        <v>Storage!P267:B263</v>
      </c>
      <c r="S1021" s="7"/>
      <c r="T1021" s="7"/>
      <c r="U1021" s="7"/>
      <c r="V1021" s="7"/>
      <c r="W1021" s="7"/>
      <c r="X1021" s="7"/>
      <c r="Y1021" s="7"/>
      <c r="Z1021" s="7"/>
      <c r="AA1021" s="7"/>
      <c r="AB1021" s="7"/>
    </row>
    <row r="1022" spans="1:28" ht="15" x14ac:dyDescent="0.25">
      <c r="A1022" s="17">
        <f t="shared" si="38"/>
        <v>2022</v>
      </c>
      <c r="B1022" s="14" t="str">
        <f t="shared" si="41"/>
        <v>Nov</v>
      </c>
      <c r="C1022" s="99">
        <f ca="1">HLOOKUP($O1022,INDIRECT(R1022),C$229,FALSE)*$T$231</f>
        <v>60602000000</v>
      </c>
      <c r="D1022" s="99">
        <f ca="1">C1022/$T$230</f>
        <v>185980.48923437903</v>
      </c>
      <c r="E1022" s="99">
        <f ca="1">HLOOKUP($O1022,INDIRECT(R1022),E$229,FALSE)*$T$231</f>
        <v>84321000000</v>
      </c>
      <c r="F1022" s="99">
        <f ca="1">E1022/$T$230</f>
        <v>258771.34141995438</v>
      </c>
      <c r="G1022" s="99">
        <f ca="1">HLOOKUP($O1022,INDIRECT(R1022),G$229,FALSE)</f>
        <v>1293608000</v>
      </c>
      <c r="H1022" s="99">
        <f ca="1">G1022/$T$230</f>
        <v>3969.9324893156431</v>
      </c>
      <c r="I1022" s="95" t="str">
        <f t="shared" si="34"/>
        <v/>
      </c>
      <c r="J1022" s="100">
        <f ca="1">IF(AND(I1022="",NOT(K1022="")),D1022,"")</f>
        <v>185980.48923437903</v>
      </c>
      <c r="K1022" s="97">
        <f t="shared" si="35"/>
        <v>44866</v>
      </c>
      <c r="N1022" s="140">
        <f t="shared" si="39"/>
        <v>51915.630000000005</v>
      </c>
      <c r="O1022" s="139" t="str">
        <f t="shared" si="36"/>
        <v>2022Nov</v>
      </c>
      <c r="P1022" s="139">
        <f>MATCH(A1022,Storage!A:A)-1</f>
        <v>263</v>
      </c>
      <c r="Q1022" s="139">
        <f>MATCH(A1022+1,Storage!A:A)-2</f>
        <v>267</v>
      </c>
      <c r="R1022" s="139" t="str">
        <f t="shared" si="37"/>
        <v>Storage!P267:B263</v>
      </c>
      <c r="S1022" s="7"/>
      <c r="T1022" s="7"/>
      <c r="U1022" s="7"/>
      <c r="V1022" s="7"/>
      <c r="W1022" s="7"/>
      <c r="X1022" s="7"/>
      <c r="Y1022" s="7"/>
      <c r="Z1022" s="7"/>
      <c r="AA1022" s="7"/>
      <c r="AB1022" s="7"/>
    </row>
    <row r="1023" spans="1:28" ht="15" x14ac:dyDescent="0.25">
      <c r="A1023" s="17">
        <f t="shared" si="38"/>
        <v>2022</v>
      </c>
      <c r="B1023" s="14" t="str">
        <f t="shared" si="41"/>
        <v>Dec</v>
      </c>
      <c r="C1023" s="99">
        <f ca="1">HLOOKUP($O1023,INDIRECT(R1023),C$229,FALSE)*$T$231</f>
        <v>60432000000</v>
      </c>
      <c r="D1023" s="99">
        <f ca="1">C1023/$T$230</f>
        <v>185458.77900749139</v>
      </c>
      <c r="E1023" s="99">
        <f ca="1">HLOOKUP($O1023,INDIRECT(R1023),E$229,FALSE)*$T$231</f>
        <v>84321000000</v>
      </c>
      <c r="F1023" s="99">
        <f ca="1">E1023/$T$230</f>
        <v>258771.34141995438</v>
      </c>
      <c r="G1023" s="99">
        <f ca="1">HLOOKUP($O1023,INDIRECT(R1023),G$229,FALSE)</f>
        <v>1340250000</v>
      </c>
      <c r="H1023" s="99">
        <f ca="1">G1023/$T$230</f>
        <v>4113.0713622714848</v>
      </c>
      <c r="I1023" s="95" t="str">
        <f t="shared" si="34"/>
        <v/>
      </c>
      <c r="J1023" s="100">
        <f ca="1">IF(AND(I1023="",NOT(K1023="")),D1023,"")</f>
        <v>185458.77900749139</v>
      </c>
      <c r="K1023" s="97">
        <f t="shared" si="35"/>
        <v>44896</v>
      </c>
      <c r="N1023" s="140">
        <f t="shared" si="39"/>
        <v>51915.630000000005</v>
      </c>
      <c r="O1023" s="139" t="str">
        <f t="shared" si="36"/>
        <v>2022Dec</v>
      </c>
      <c r="P1023" s="139">
        <f>MATCH(A1023,Storage!A:A)-1</f>
        <v>263</v>
      </c>
      <c r="Q1023" s="139">
        <f>MATCH(A1023+1,Storage!A:A)-2</f>
        <v>267</v>
      </c>
      <c r="R1023" s="139" t="str">
        <f t="shared" si="37"/>
        <v>Storage!P267:B263</v>
      </c>
      <c r="S1023" s="7"/>
      <c r="T1023" s="7"/>
      <c r="U1023" s="7"/>
      <c r="V1023" s="7"/>
      <c r="W1023" s="7"/>
      <c r="X1023" s="7"/>
      <c r="Y1023" s="7"/>
      <c r="Z1023" s="7"/>
      <c r="AA1023" s="7"/>
      <c r="AB1023" s="7"/>
    </row>
    <row r="1024" spans="1:28" ht="15" x14ac:dyDescent="0.25">
      <c r="A1024" s="17">
        <f t="shared" si="38"/>
        <v>2022</v>
      </c>
      <c r="B1024" s="14" t="str">
        <f t="shared" si="41"/>
        <v>(YE)&amp; Min Sto</v>
      </c>
      <c r="C1024" s="99">
        <f ca="1">HLOOKUP($O1024,INDIRECT(R1024),C$229,FALSE)*$T$231</f>
        <v>60078000000</v>
      </c>
      <c r="D1024" s="99">
        <f ca="1">C1024/$T$230</f>
        <v>184372.39418209009</v>
      </c>
      <c r="E1024" s="99">
        <f ca="1">HLOOKUP($O1024,INDIRECT(R1024),E$229,FALSE)*$T$231</f>
        <v>84321000000</v>
      </c>
      <c r="F1024" s="99">
        <f ca="1">E1024/$T$230</f>
        <v>258771.34141995438</v>
      </c>
      <c r="G1024" s="99">
        <f ca="1">HLOOKUP($O1024,INDIRECT(R1024),G$229,FALSE)</f>
        <v>23303202000</v>
      </c>
      <c r="H1024" s="99">
        <f ca="1">G1024/$T$230</f>
        <v>71514.816486049313</v>
      </c>
      <c r="I1024" s="100">
        <f ca="1">IF(B1023="Dec",H1024,"")</f>
        <v>71514.816486049313</v>
      </c>
      <c r="J1024" s="95" t="str">
        <f ca="1">IF(AND(I1024="",NOT(K1024="")),D1024,"")</f>
        <v/>
      </c>
      <c r="K1024" s="97">
        <f ca="1">IFERROR(IF(I1024="", DATEVALUE(CONCATENATE(B1024,"-",A1024)),K1023),"")</f>
        <v>44896</v>
      </c>
      <c r="N1024" s="140">
        <f ca="1">IF(K1024="","",$G$181)</f>
        <v>51915.630000000005</v>
      </c>
      <c r="O1024" s="139" t="str">
        <f t="shared" si="36"/>
        <v>2022(YE)&amp; Min Sto</v>
      </c>
      <c r="P1024" s="139">
        <f>MATCH(A1024,Storage!A:A)-1</f>
        <v>263</v>
      </c>
      <c r="Q1024" s="139">
        <f>MATCH(A1024+1,Storage!A:A)-2</f>
        <v>267</v>
      </c>
      <c r="R1024" s="139" t="str">
        <f t="shared" si="37"/>
        <v>Storage!P267:B263</v>
      </c>
      <c r="S1024" s="7"/>
      <c r="T1024" s="7"/>
      <c r="U1024" s="7"/>
      <c r="V1024" s="7"/>
      <c r="W1024" s="7"/>
      <c r="X1024" s="7"/>
      <c r="Y1024" s="7"/>
      <c r="Z1024" s="7"/>
      <c r="AA1024" s="7"/>
      <c r="AB1024" s="7"/>
    </row>
    <row r="1025" spans="1:28" ht="15" x14ac:dyDescent="0.25">
      <c r="A1025" s="17">
        <f t="shared" si="38"/>
        <v>2022</v>
      </c>
      <c r="B1025" s="14" t="str">
        <f t="shared" si="41"/>
        <v>Avg</v>
      </c>
      <c r="C1025" s="99">
        <f ca="1">HLOOKUP($O1025,INDIRECT(R1025),C$229,FALSE)*$T$231</f>
        <v>62764000000</v>
      </c>
      <c r="D1025" s="99">
        <f ca="1">C1025/$T$230</f>
        <v>192615.41576691472</v>
      </c>
      <c r="E1025" s="99">
        <f ca="1">HLOOKUP($O1025,INDIRECT(R1025),E$229,FALSE)*$T$231</f>
        <v>0</v>
      </c>
      <c r="F1025" s="99">
        <f ca="1">E1025/$T$230</f>
        <v>0</v>
      </c>
      <c r="G1025" s="99">
        <f ca="1">HLOOKUP($O1025,INDIRECT(R1025),G$229,FALSE)</f>
        <v>0</v>
      </c>
      <c r="H1025" s="99">
        <f ca="1">G1025/$T$230</f>
        <v>0</v>
      </c>
      <c r="I1025" s="95" t="str">
        <f t="shared" si="34"/>
        <v/>
      </c>
      <c r="J1025" s="95" t="str">
        <f t="shared" si="40"/>
        <v/>
      </c>
      <c r="K1025" s="97" t="str">
        <f t="shared" si="35"/>
        <v/>
      </c>
      <c r="N1025" s="140" t="str">
        <f t="shared" si="39"/>
        <v/>
      </c>
      <c r="O1025" s="139" t="str">
        <f t="shared" si="36"/>
        <v>2022Avg</v>
      </c>
      <c r="P1025" s="139">
        <f>MATCH(A1025,Storage!A:A)-1</f>
        <v>263</v>
      </c>
      <c r="Q1025" s="139">
        <f>MATCH(A1025+1,Storage!A:A)-2</f>
        <v>267</v>
      </c>
      <c r="R1025" s="139" t="str">
        <f t="shared" si="37"/>
        <v>Storage!P267:B263</v>
      </c>
      <c r="S1025" s="7"/>
      <c r="T1025" s="7"/>
      <c r="U1025" s="7"/>
      <c r="V1025" s="7"/>
      <c r="W1025" s="7"/>
      <c r="X1025" s="7"/>
      <c r="Y1025" s="7"/>
      <c r="Z1025" s="7"/>
      <c r="AA1025" s="7"/>
      <c r="AB1025" s="7"/>
    </row>
    <row r="1026" spans="1:28" ht="15" x14ac:dyDescent="0.25">
      <c r="A1026" s="17">
        <f t="shared" si="38"/>
        <v>2022</v>
      </c>
      <c r="B1026" s="14" t="str">
        <f t="shared" si="41"/>
        <v>Max</v>
      </c>
      <c r="C1026" s="99">
        <f ca="1">HLOOKUP($O1026,INDIRECT(R1026),C$229,FALSE)*$T$231</f>
        <v>67852000000</v>
      </c>
      <c r="D1026" s="99">
        <f ca="1">C1026/$T$230</f>
        <v>208229.89596929288</v>
      </c>
      <c r="E1026" s="99">
        <f ca="1">HLOOKUP($O1026,INDIRECT(R1026),E$229,FALSE)*$T$231</f>
        <v>0</v>
      </c>
      <c r="F1026" s="99">
        <f ca="1">E1026/$T$230</f>
        <v>0</v>
      </c>
      <c r="G1026" s="99">
        <f ca="1">HLOOKUP($O1026,INDIRECT(R1026),G$229,FALSE)</f>
        <v>2782932000</v>
      </c>
      <c r="H1026" s="99">
        <f ca="1">G1026/$T$230</f>
        <v>8540.4946184285818</v>
      </c>
      <c r="I1026" s="95" t="str">
        <f t="shared" si="34"/>
        <v/>
      </c>
      <c r="J1026" s="95" t="str">
        <f t="shared" si="40"/>
        <v/>
      </c>
      <c r="K1026" s="97" t="str">
        <f t="shared" si="35"/>
        <v/>
      </c>
      <c r="N1026" s="140" t="str">
        <f t="shared" si="39"/>
        <v/>
      </c>
      <c r="O1026" s="139" t="str">
        <f t="shared" si="36"/>
        <v>2022Max</v>
      </c>
      <c r="P1026" s="139">
        <f>MATCH(A1026,Storage!A:A)-1</f>
        <v>263</v>
      </c>
      <c r="Q1026" s="139">
        <f>MATCH(A1026+1,Storage!A:A)-2</f>
        <v>267</v>
      </c>
      <c r="R1026" s="139" t="str">
        <f t="shared" si="37"/>
        <v>Storage!P267:B263</v>
      </c>
      <c r="S1026" s="7"/>
      <c r="T1026" s="7"/>
      <c r="U1026" s="7"/>
      <c r="V1026" s="7"/>
      <c r="W1026" s="7"/>
      <c r="X1026" s="7"/>
      <c r="Y1026" s="7"/>
      <c r="Z1026" s="7"/>
      <c r="AA1026" s="7"/>
      <c r="AB1026" s="7"/>
    </row>
    <row r="1027" spans="1:28" ht="15" x14ac:dyDescent="0.25">
      <c r="A1027" s="17">
        <f t="shared" si="38"/>
        <v>2023</v>
      </c>
      <c r="B1027" s="14" t="str">
        <f t="shared" si="41"/>
        <v>Jan</v>
      </c>
      <c r="C1027" s="99">
        <f ca="1">HLOOKUP($O1027,INDIRECT(R1027),C$229,FALSE)*$T$231</f>
        <v>60413000000</v>
      </c>
      <c r="D1027" s="99">
        <f ca="1">C1027/$T$230</f>
        <v>185400.4702174275</v>
      </c>
      <c r="E1027" s="99">
        <f ca="1">HLOOKUP($O1027,INDIRECT(R1027),E$229,FALSE)*$T$231</f>
        <v>84484000000</v>
      </c>
      <c r="F1027" s="99">
        <f ca="1">E1027/$T$230</f>
        <v>259271.56946102899</v>
      </c>
      <c r="G1027" s="99">
        <f ca="1">HLOOKUP($O1027,INDIRECT(R1027),G$229,FALSE)</f>
        <v>1311172000</v>
      </c>
      <c r="H1027" s="99">
        <f ca="1">G1027/$T$230</f>
        <v>4023.8343624041981</v>
      </c>
      <c r="I1027" s="95" t="str">
        <f t="shared" si="34"/>
        <v/>
      </c>
      <c r="J1027" s="100">
        <f ca="1">IF(AND(I1027="",NOT(K1027="")),D1027,"")</f>
        <v>185400.4702174275</v>
      </c>
      <c r="K1027" s="97">
        <f t="shared" si="35"/>
        <v>44927</v>
      </c>
      <c r="N1027" s="140">
        <f t="shared" si="39"/>
        <v>51915.630000000005</v>
      </c>
      <c r="O1027" s="139" t="str">
        <f t="shared" si="36"/>
        <v>2023Jan</v>
      </c>
      <c r="P1027" s="139">
        <f>MATCH(A1027,Storage!A:A)-1</f>
        <v>268</v>
      </c>
      <c r="Q1027" s="139">
        <f>MATCH(A1027+1,Storage!A:A)-2</f>
        <v>272</v>
      </c>
      <c r="R1027" s="139" t="str">
        <f t="shared" si="37"/>
        <v>Storage!P272:B268</v>
      </c>
      <c r="S1027" s="7"/>
      <c r="T1027" s="7"/>
      <c r="U1027" s="7"/>
      <c r="V1027" s="7"/>
      <c r="W1027" s="7"/>
      <c r="X1027" s="7"/>
      <c r="Y1027" s="7"/>
      <c r="Z1027" s="7"/>
      <c r="AA1027" s="7"/>
      <c r="AB1027" s="7"/>
    </row>
    <row r="1028" spans="1:28" ht="15" x14ac:dyDescent="0.25">
      <c r="A1028" s="17">
        <f t="shared" si="38"/>
        <v>2023</v>
      </c>
      <c r="B1028" s="14" t="str">
        <f t="shared" si="41"/>
        <v>Feb</v>
      </c>
      <c r="C1028" s="99">
        <f ca="1">HLOOKUP($O1028,INDIRECT(R1028),C$229,FALSE)*$T$231</f>
        <v>60213000000</v>
      </c>
      <c r="D1028" s="99">
        <f ca="1">C1028/$T$230</f>
        <v>184786.69347991262</v>
      </c>
      <c r="E1028" s="99">
        <f ca="1">HLOOKUP($O1028,INDIRECT(R1028),E$229,FALSE)*$T$231</f>
        <v>84484000000</v>
      </c>
      <c r="F1028" s="99">
        <f ca="1">E1028/$T$230</f>
        <v>259271.56946102899</v>
      </c>
      <c r="G1028" s="99">
        <f ca="1">HLOOKUP($O1028,INDIRECT(R1028),G$229,FALSE)</f>
        <v>1173100000</v>
      </c>
      <c r="H1028" s="99">
        <f ca="1">G1028/$T$230</f>
        <v>3600.1074538934367</v>
      </c>
      <c r="I1028" s="95" t="str">
        <f t="shared" si="34"/>
        <v/>
      </c>
      <c r="J1028" s="100">
        <f ca="1">IF(AND(I1028="",NOT(K1028="")),D1028,"")</f>
        <v>184786.69347991262</v>
      </c>
      <c r="K1028" s="97">
        <f t="shared" si="35"/>
        <v>44958</v>
      </c>
      <c r="N1028" s="140">
        <f t="shared" si="39"/>
        <v>51915.630000000005</v>
      </c>
      <c r="O1028" s="139" t="str">
        <f t="shared" si="36"/>
        <v>2023Feb</v>
      </c>
      <c r="P1028" s="139">
        <f>MATCH(A1028,Storage!A:A)-1</f>
        <v>268</v>
      </c>
      <c r="Q1028" s="139">
        <f>MATCH(A1028+1,Storage!A:A)-2</f>
        <v>272</v>
      </c>
      <c r="R1028" s="139" t="str">
        <f t="shared" si="37"/>
        <v>Storage!P272:B268</v>
      </c>
      <c r="S1028" s="7"/>
      <c r="T1028" s="7"/>
      <c r="U1028" s="7"/>
      <c r="V1028" s="7"/>
      <c r="W1028" s="7"/>
      <c r="X1028" s="7"/>
      <c r="Y1028" s="7"/>
      <c r="Z1028" s="7"/>
      <c r="AA1028" s="7"/>
      <c r="AB1028" s="7"/>
    </row>
    <row r="1029" spans="1:28" ht="15" x14ac:dyDescent="0.25">
      <c r="A1029" s="17">
        <f t="shared" si="38"/>
        <v>2023</v>
      </c>
      <c r="B1029" s="14" t="str">
        <f t="shared" si="41"/>
        <v>Mar</v>
      </c>
      <c r="C1029" s="99">
        <f ca="1">HLOOKUP($O1029,INDIRECT(R1029),C$229,FALSE)*$T$231</f>
        <v>61008000000</v>
      </c>
      <c r="D1029" s="99">
        <f ca="1">C1029/$T$230</f>
        <v>187226.4560115342</v>
      </c>
      <c r="E1029" s="99">
        <f ca="1">HLOOKUP($O1029,INDIRECT(R1029),E$229,FALSE)*$T$231</f>
        <v>84484000000</v>
      </c>
      <c r="F1029" s="99">
        <f ca="1">E1029/$T$230</f>
        <v>259271.56946102899</v>
      </c>
      <c r="G1029" s="99">
        <f ca="1">HLOOKUP($O1029,INDIRECT(R1029),G$229,FALSE)</f>
        <v>1278076000</v>
      </c>
      <c r="H1029" s="99">
        <f ca="1">G1029/$T$230</f>
        <v>3922.2665878802386</v>
      </c>
      <c r="I1029" s="95" t="str">
        <f t="shared" si="34"/>
        <v/>
      </c>
      <c r="J1029" s="100">
        <f ca="1">IF(AND(I1029="",NOT(K1029="")),D1029,"")</f>
        <v>187226.4560115342</v>
      </c>
      <c r="K1029" s="97">
        <f t="shared" si="35"/>
        <v>44986</v>
      </c>
      <c r="N1029" s="140">
        <f t="shared" si="39"/>
        <v>51915.630000000005</v>
      </c>
      <c r="O1029" s="139" t="str">
        <f t="shared" si="36"/>
        <v>2023Mar</v>
      </c>
      <c r="P1029" s="139">
        <f>MATCH(A1029,Storage!A:A)-1</f>
        <v>268</v>
      </c>
      <c r="Q1029" s="139">
        <f>MATCH(A1029+1,Storage!A:A)-2</f>
        <v>272</v>
      </c>
      <c r="R1029" s="139" t="str">
        <f t="shared" si="37"/>
        <v>Storage!P272:B268</v>
      </c>
      <c r="S1029" s="7"/>
      <c r="T1029" s="7"/>
      <c r="U1029" s="7"/>
      <c r="V1029" s="7"/>
      <c r="W1029" s="7"/>
      <c r="X1029" s="7"/>
      <c r="Y1029" s="7"/>
      <c r="Z1029" s="7"/>
      <c r="AA1029" s="7"/>
      <c r="AB1029" s="7"/>
    </row>
    <row r="1030" spans="1:28" ht="15" x14ac:dyDescent="0.25">
      <c r="A1030" s="17">
        <f t="shared" si="38"/>
        <v>2023</v>
      </c>
      <c r="B1030" s="14" t="str">
        <f t="shared" si="41"/>
        <v>Apr</v>
      </c>
      <c r="C1030" s="99">
        <f ca="1">HLOOKUP($O1030,INDIRECT(R1030),C$229,FALSE)*$T$231</f>
        <v>59896000000</v>
      </c>
      <c r="D1030" s="99">
        <f ca="1">C1030/$T$230</f>
        <v>183813.85735095156</v>
      </c>
      <c r="E1030" s="99">
        <f ca="1">HLOOKUP($O1030,INDIRECT(R1030),E$229,FALSE)*$T$231</f>
        <v>84484000000</v>
      </c>
      <c r="F1030" s="99">
        <f ca="1">E1030/$T$230</f>
        <v>259271.56946102899</v>
      </c>
      <c r="G1030" s="99">
        <f ca="1">HLOOKUP($O1030,INDIRECT(R1030),G$229,FALSE)</f>
        <v>1435065000</v>
      </c>
      <c r="H1030" s="99">
        <f ca="1">G1030/$T$230</f>
        <v>4404.0475691088441</v>
      </c>
      <c r="I1030" s="95" t="str">
        <f t="shared" si="34"/>
        <v/>
      </c>
      <c r="J1030" s="100">
        <f ca="1">IF(AND(I1030="",NOT(K1030="")),D1030,"")</f>
        <v>183813.85735095156</v>
      </c>
      <c r="K1030" s="97">
        <f t="shared" si="35"/>
        <v>45017</v>
      </c>
      <c r="N1030" s="140">
        <f t="shared" si="39"/>
        <v>51915.630000000005</v>
      </c>
      <c r="O1030" s="139" t="str">
        <f t="shared" si="36"/>
        <v>2023Apr</v>
      </c>
      <c r="P1030" s="139">
        <f>MATCH(A1030,Storage!A:A)-1</f>
        <v>268</v>
      </c>
      <c r="Q1030" s="139">
        <f>MATCH(A1030+1,Storage!A:A)-2</f>
        <v>272</v>
      </c>
      <c r="R1030" s="139" t="str">
        <f t="shared" si="37"/>
        <v>Storage!P272:B268</v>
      </c>
      <c r="S1030" s="7"/>
      <c r="T1030" s="7"/>
      <c r="U1030" s="7"/>
      <c r="V1030" s="7"/>
      <c r="W1030" s="7"/>
      <c r="X1030" s="7"/>
      <c r="Y1030" s="7"/>
      <c r="Z1030" s="7"/>
      <c r="AA1030" s="7"/>
      <c r="AB1030" s="7"/>
    </row>
    <row r="1031" spans="1:28" ht="15" x14ac:dyDescent="0.25">
      <c r="A1031" s="17">
        <f t="shared" si="38"/>
        <v>2023</v>
      </c>
      <c r="B1031" s="14" t="str">
        <f t="shared" si="41"/>
        <v>May</v>
      </c>
      <c r="C1031" s="99">
        <f ca="1">HLOOKUP($O1031,INDIRECT(R1031),C$229,FALSE)*$T$231</f>
        <v>65544000000</v>
      </c>
      <c r="D1031" s="99">
        <f ca="1">C1031/$T$230</f>
        <v>201146.91241837133</v>
      </c>
      <c r="E1031" s="99">
        <f ca="1">HLOOKUP($O1031,INDIRECT(R1031),E$229,FALSE)*$T$231</f>
        <v>84484000000</v>
      </c>
      <c r="F1031" s="99">
        <f ca="1">E1031/$T$230</f>
        <v>259271.56946102899</v>
      </c>
      <c r="G1031" s="99">
        <f ca="1">HLOOKUP($O1031,INDIRECT(R1031),G$229,FALSE)</f>
        <v>2010365000</v>
      </c>
      <c r="H1031" s="99">
        <f ca="1">G1031/$T$230</f>
        <v>6169.5763545703512</v>
      </c>
      <c r="I1031" s="95" t="str">
        <f t="shared" si="34"/>
        <v/>
      </c>
      <c r="J1031" s="100">
        <f ca="1">IF(AND(I1031="",NOT(K1031="")),D1031,"")</f>
        <v>201146.91241837133</v>
      </c>
      <c r="K1031" s="97">
        <f t="shared" si="35"/>
        <v>45047</v>
      </c>
      <c r="N1031" s="140">
        <f t="shared" si="39"/>
        <v>51915.630000000005</v>
      </c>
      <c r="O1031" s="139" t="str">
        <f t="shared" si="36"/>
        <v>2023May</v>
      </c>
      <c r="P1031" s="139">
        <f>MATCH(A1031,Storage!A:A)-1</f>
        <v>268</v>
      </c>
      <c r="Q1031" s="139">
        <f>MATCH(A1031+1,Storage!A:A)-2</f>
        <v>272</v>
      </c>
      <c r="R1031" s="139" t="str">
        <f t="shared" si="37"/>
        <v>Storage!P272:B268</v>
      </c>
      <c r="S1031" s="7"/>
      <c r="T1031" s="7"/>
      <c r="U1031" s="7"/>
      <c r="V1031" s="7"/>
      <c r="W1031" s="7"/>
      <c r="X1031" s="7"/>
      <c r="Y1031" s="7"/>
      <c r="Z1031" s="7"/>
      <c r="AA1031" s="7"/>
      <c r="AB1031" s="7"/>
    </row>
    <row r="1032" spans="1:28" ht="15" x14ac:dyDescent="0.25">
      <c r="A1032" s="17">
        <f t="shared" si="38"/>
        <v>2023</v>
      </c>
      <c r="B1032" s="14" t="str">
        <f t="shared" si="41"/>
        <v>Jun</v>
      </c>
      <c r="C1032" s="99">
        <f ca="1">HLOOKUP($O1032,INDIRECT(R1032),C$229,FALSE)*$T$231</f>
        <v>76996000000</v>
      </c>
      <c r="D1032" s="99">
        <f ca="1">C1032/$T$230</f>
        <v>236291.76840847248</v>
      </c>
      <c r="E1032" s="99">
        <f ca="1">HLOOKUP($O1032,INDIRECT(R1032),E$229,FALSE)*$T$231</f>
        <v>84484000000</v>
      </c>
      <c r="F1032" s="99">
        <f ca="1">E1032/$T$230</f>
        <v>259271.56946102899</v>
      </c>
      <c r="G1032" s="99">
        <f ca="1">HLOOKUP($O1032,INDIRECT(R1032),G$229,FALSE)</f>
        <v>1996737000</v>
      </c>
      <c r="H1032" s="99">
        <f ca="1">G1032/$T$230</f>
        <v>6127.753607676088</v>
      </c>
      <c r="I1032" s="95" t="str">
        <f t="shared" si="34"/>
        <v/>
      </c>
      <c r="J1032" s="100">
        <f ca="1">IF(AND(I1032="",NOT(K1032="")),D1032,"")</f>
        <v>236291.76840847248</v>
      </c>
      <c r="K1032" s="97">
        <f t="shared" si="35"/>
        <v>45078</v>
      </c>
      <c r="N1032" s="140">
        <f t="shared" si="39"/>
        <v>51915.630000000005</v>
      </c>
      <c r="O1032" s="139" t="str">
        <f t="shared" si="36"/>
        <v>2023Jun</v>
      </c>
      <c r="P1032" s="139">
        <f>MATCH(A1032,Storage!A:A)-1</f>
        <v>268</v>
      </c>
      <c r="Q1032" s="139">
        <f>MATCH(A1032+1,Storage!A:A)-2</f>
        <v>272</v>
      </c>
      <c r="R1032" s="139" t="str">
        <f t="shared" si="37"/>
        <v>Storage!P272:B268</v>
      </c>
      <c r="S1032" s="7"/>
      <c r="T1032" s="7"/>
      <c r="U1032" s="7"/>
      <c r="V1032" s="7"/>
      <c r="W1032" s="7"/>
      <c r="X1032" s="7"/>
      <c r="Y1032" s="7"/>
      <c r="Z1032" s="7"/>
      <c r="AA1032" s="7"/>
      <c r="AB1032" s="7"/>
    </row>
    <row r="1033" spans="1:28" ht="15" x14ac:dyDescent="0.25">
      <c r="A1033" s="17">
        <f t="shared" si="38"/>
        <v>2023</v>
      </c>
      <c r="B1033" s="14" t="str">
        <f t="shared" si="41"/>
        <v>Jul</v>
      </c>
      <c r="C1033" s="99">
        <f ca="1">HLOOKUP($O1033,INDIRECT(R1033),C$229,FALSE)*$T$231</f>
        <v>78240000000</v>
      </c>
      <c r="D1033" s="99">
        <f ca="1">C1033/$T$230</f>
        <v>240109.45971581491</v>
      </c>
      <c r="E1033" s="99">
        <f ca="1">HLOOKUP($O1033,INDIRECT(R1033),E$229,FALSE)*$T$231</f>
        <v>84484000000</v>
      </c>
      <c r="F1033" s="99">
        <f ca="1">E1033/$T$230</f>
        <v>259271.56946102899</v>
      </c>
      <c r="G1033" s="99">
        <f ca="1">HLOOKUP($O1033,INDIRECT(R1033),G$229,FALSE)</f>
        <v>2589931000</v>
      </c>
      <c r="H1033" s="99">
        <f ca="1">G1033/$T$230</f>
        <v>7948.1969978430507</v>
      </c>
      <c r="I1033" s="95" t="str">
        <f t="shared" si="34"/>
        <v/>
      </c>
      <c r="J1033" s="100">
        <f ca="1">IF(AND(I1033="",NOT(K1033="")),D1033,"")</f>
        <v>240109.45971581491</v>
      </c>
      <c r="K1033" s="97">
        <f t="shared" si="35"/>
        <v>45108</v>
      </c>
      <c r="N1033" s="140">
        <f t="shared" si="39"/>
        <v>51915.630000000005</v>
      </c>
      <c r="O1033" s="139" t="str">
        <f t="shared" si="36"/>
        <v>2023Jul</v>
      </c>
      <c r="P1033" s="139">
        <f>MATCH(A1033,Storage!A:A)-1</f>
        <v>268</v>
      </c>
      <c r="Q1033" s="139">
        <f>MATCH(A1033+1,Storage!A:A)-2</f>
        <v>272</v>
      </c>
      <c r="R1033" s="139" t="str">
        <f t="shared" si="37"/>
        <v>Storage!P272:B268</v>
      </c>
      <c r="S1033" s="7"/>
      <c r="T1033" s="7"/>
      <c r="U1033" s="7"/>
      <c r="V1033" s="7"/>
      <c r="W1033" s="7"/>
      <c r="X1033" s="7"/>
      <c r="Y1033" s="7"/>
      <c r="Z1033" s="7"/>
      <c r="AA1033" s="7"/>
      <c r="AB1033" s="7"/>
    </row>
    <row r="1034" spans="1:28" ht="15" x14ac:dyDescent="0.25">
      <c r="A1034" s="17">
        <f t="shared" si="38"/>
        <v>2023</v>
      </c>
      <c r="B1034" s="14" t="str">
        <f t="shared" si="41"/>
        <v>Aug</v>
      </c>
      <c r="C1034" s="99">
        <f ca="1">HLOOKUP($O1034,INDIRECT(R1034),C$229,FALSE)*$T$231</f>
        <v>76412000000</v>
      </c>
      <c r="D1034" s="99">
        <f ca="1">C1034/$T$230</f>
        <v>234499.54033492907</v>
      </c>
      <c r="E1034" s="99">
        <f ca="1">HLOOKUP($O1034,INDIRECT(R1034),E$229,FALSE)*$T$231</f>
        <v>84484000000</v>
      </c>
      <c r="F1034" s="99">
        <f ca="1">E1034/$T$230</f>
        <v>259271.56946102899</v>
      </c>
      <c r="G1034" s="99">
        <f ca="1">HLOOKUP($O1034,INDIRECT(R1034),G$229,FALSE)</f>
        <v>2671141000</v>
      </c>
      <c r="H1034" s="99">
        <f ca="1">G1034/$T$230</f>
        <v>8197.4210421109601</v>
      </c>
      <c r="I1034" s="95" t="str">
        <f t="shared" si="34"/>
        <v/>
      </c>
      <c r="J1034" s="100">
        <f ca="1">IF(AND(I1034="",NOT(K1034="")),D1034,"")</f>
        <v>234499.54033492907</v>
      </c>
      <c r="K1034" s="97">
        <f t="shared" si="35"/>
        <v>45139</v>
      </c>
      <c r="N1034" s="140">
        <f t="shared" si="39"/>
        <v>51915.630000000005</v>
      </c>
      <c r="O1034" s="139" t="str">
        <f t="shared" si="36"/>
        <v>2023Aug</v>
      </c>
      <c r="P1034" s="139">
        <f>MATCH(A1034,Storage!A:A)-1</f>
        <v>268</v>
      </c>
      <c r="Q1034" s="139">
        <f>MATCH(A1034+1,Storage!A:A)-2</f>
        <v>272</v>
      </c>
      <c r="R1034" s="139" t="str">
        <f t="shared" si="37"/>
        <v>Storage!P272:B268</v>
      </c>
      <c r="S1034" s="7"/>
      <c r="T1034" s="7"/>
      <c r="U1034" s="7"/>
      <c r="V1034" s="7"/>
      <c r="W1034" s="7"/>
      <c r="X1034" s="7"/>
      <c r="Y1034" s="7"/>
      <c r="Z1034" s="7"/>
      <c r="AA1034" s="7"/>
      <c r="AB1034" s="7"/>
    </row>
    <row r="1035" spans="1:28" ht="15" x14ac:dyDescent="0.25">
      <c r="A1035" s="17">
        <f t="shared" si="38"/>
        <v>2023</v>
      </c>
      <c r="B1035" s="14" t="str">
        <f t="shared" si="41"/>
        <v>Sep</v>
      </c>
      <c r="C1035" s="99">
        <f ca="1">HLOOKUP($O1035,INDIRECT(R1035),C$229,FALSE)*$T$231</f>
        <v>75223000000</v>
      </c>
      <c r="D1035" s="99">
        <f ca="1">C1035/$T$230</f>
        <v>230850.63763040319</v>
      </c>
      <c r="E1035" s="99">
        <f ca="1">HLOOKUP($O1035,INDIRECT(R1035),E$229,FALSE)*$T$231</f>
        <v>84484000000</v>
      </c>
      <c r="F1035" s="99">
        <f ca="1">E1035/$T$230</f>
        <v>259271.56946102899</v>
      </c>
      <c r="G1035" s="99">
        <f ca="1">HLOOKUP($O1035,INDIRECT(R1035),G$229,FALSE)</f>
        <v>2500414000</v>
      </c>
      <c r="H1035" s="99">
        <f ca="1">G1035/$T$230</f>
        <v>7673.4797367824594</v>
      </c>
      <c r="I1035" s="95" t="str">
        <f t="shared" si="34"/>
        <v/>
      </c>
      <c r="J1035" s="100">
        <f ca="1">IF(AND(I1035="",NOT(K1035="")),D1035,"")</f>
        <v>230850.63763040319</v>
      </c>
      <c r="K1035" s="97">
        <f t="shared" si="35"/>
        <v>45170</v>
      </c>
      <c r="N1035" s="140">
        <f t="shared" si="39"/>
        <v>51915.630000000005</v>
      </c>
      <c r="O1035" s="139" t="str">
        <f t="shared" si="36"/>
        <v>2023Sep</v>
      </c>
      <c r="P1035" s="139">
        <f>MATCH(A1035,Storage!A:A)-1</f>
        <v>268</v>
      </c>
      <c r="Q1035" s="139">
        <f>MATCH(A1035+1,Storage!A:A)-2</f>
        <v>272</v>
      </c>
      <c r="R1035" s="139" t="str">
        <f t="shared" si="37"/>
        <v>Storage!P272:B268</v>
      </c>
      <c r="S1035" s="7"/>
      <c r="T1035" s="7"/>
      <c r="U1035" s="7"/>
      <c r="V1035" s="7"/>
      <c r="W1035" s="7"/>
      <c r="X1035" s="7"/>
      <c r="Y1035" s="7"/>
      <c r="Z1035" s="7"/>
      <c r="AA1035" s="7"/>
      <c r="AB1035" s="7"/>
    </row>
    <row r="1036" spans="1:28" ht="15" x14ac:dyDescent="0.25">
      <c r="A1036" s="17">
        <f t="shared" si="38"/>
        <v>2023</v>
      </c>
      <c r="B1036" s="14" t="str">
        <f t="shared" si="41"/>
        <v>Oct</v>
      </c>
      <c r="C1036" s="99">
        <f ca="1">HLOOKUP($O1036,INDIRECT(R1036),C$229,FALSE)*$T$231</f>
        <v>73208000000</v>
      </c>
      <c r="D1036" s="99">
        <f ca="1">C1036/$T$230</f>
        <v>224666.83699994092</v>
      </c>
      <c r="E1036" s="99">
        <f ca="1">HLOOKUP($O1036,INDIRECT(R1036),E$229,FALSE)*$T$231</f>
        <v>84484000000</v>
      </c>
      <c r="F1036" s="99">
        <f ca="1">E1036/$T$230</f>
        <v>259271.56946102899</v>
      </c>
      <c r="G1036" s="99">
        <f ca="1">HLOOKUP($O1036,INDIRECT(R1036),G$229,FALSE)</f>
        <v>1839706000</v>
      </c>
      <c r="H1036" s="99">
        <f ca="1">G1036/$T$230</f>
        <v>5645.8437333326046</v>
      </c>
      <c r="I1036" s="95" t="str">
        <f t="shared" si="34"/>
        <v/>
      </c>
      <c r="J1036" s="100">
        <f ca="1">IF(AND(I1036="",NOT(K1036="")),D1036,"")</f>
        <v>224666.83699994092</v>
      </c>
      <c r="K1036" s="97">
        <f t="shared" si="35"/>
        <v>45200</v>
      </c>
      <c r="N1036" s="140">
        <f t="shared" si="39"/>
        <v>51915.630000000005</v>
      </c>
      <c r="O1036" s="139" t="str">
        <f t="shared" si="36"/>
        <v>2023Oct</v>
      </c>
      <c r="P1036" s="139">
        <f>MATCH(A1036,Storage!A:A)-1</f>
        <v>268</v>
      </c>
      <c r="Q1036" s="139">
        <f>MATCH(A1036+1,Storage!A:A)-2</f>
        <v>272</v>
      </c>
      <c r="R1036" s="139" t="str">
        <f t="shared" si="37"/>
        <v>Storage!P272:B268</v>
      </c>
      <c r="S1036" s="7"/>
      <c r="T1036" s="7"/>
      <c r="U1036" s="7"/>
      <c r="V1036" s="7"/>
      <c r="W1036" s="7"/>
      <c r="X1036" s="7"/>
      <c r="Y1036" s="7"/>
      <c r="Z1036" s="7"/>
      <c r="AA1036" s="7"/>
      <c r="AB1036" s="7"/>
    </row>
    <row r="1037" spans="1:28" ht="15" x14ac:dyDescent="0.25">
      <c r="A1037" s="17">
        <f t="shared" si="38"/>
        <v>2023</v>
      </c>
      <c r="B1037" s="14" t="str">
        <f t="shared" si="41"/>
        <v>Nov</v>
      </c>
      <c r="C1037" s="99">
        <f ca="1">HLOOKUP($O1037,INDIRECT(R1037),C$229,FALSE)*$T$231</f>
        <v>72088000000</v>
      </c>
      <c r="D1037" s="99">
        <f ca="1">C1037/$T$230</f>
        <v>221229.68726985771</v>
      </c>
      <c r="E1037" s="99">
        <f ca="1">HLOOKUP($O1037,INDIRECT(R1037),E$229,FALSE)*$T$231</f>
        <v>84484000000</v>
      </c>
      <c r="F1037" s="99">
        <f ca="1">E1037/$T$230</f>
        <v>259271.56946102899</v>
      </c>
      <c r="G1037" s="99">
        <f ca="1">HLOOKUP($O1037,INDIRECT(R1037),G$229,FALSE)</f>
        <v>1206208000</v>
      </c>
      <c r="H1037" s="99">
        <f ca="1">G1037/$T$230</f>
        <v>3701.7120550216473</v>
      </c>
      <c r="I1037" s="95" t="str">
        <f t="shared" si="34"/>
        <v/>
      </c>
      <c r="J1037" s="100">
        <f ca="1">IF(AND(I1037="",NOT(K1037="")),D1037,"")</f>
        <v>221229.68726985771</v>
      </c>
      <c r="K1037" s="97">
        <f t="shared" si="35"/>
        <v>45231</v>
      </c>
      <c r="N1037" s="140">
        <f t="shared" si="39"/>
        <v>51915.630000000005</v>
      </c>
      <c r="O1037" s="139" t="str">
        <f t="shared" si="36"/>
        <v>2023Nov</v>
      </c>
      <c r="P1037" s="139">
        <f>MATCH(A1037,Storage!A:A)-1</f>
        <v>268</v>
      </c>
      <c r="Q1037" s="139">
        <f>MATCH(A1037+1,Storage!A:A)-2</f>
        <v>272</v>
      </c>
      <c r="R1037" s="139" t="str">
        <f t="shared" si="37"/>
        <v>Storage!P272:B268</v>
      </c>
      <c r="S1037" s="7"/>
      <c r="T1037" s="7"/>
      <c r="U1037" s="7"/>
      <c r="V1037" s="7"/>
      <c r="W1037" s="7"/>
      <c r="X1037" s="7"/>
      <c r="Y1037" s="7"/>
      <c r="Z1037" s="7"/>
      <c r="AA1037" s="7"/>
      <c r="AB1037" s="7"/>
    </row>
    <row r="1038" spans="1:28" ht="15" x14ac:dyDescent="0.25">
      <c r="A1038" s="17">
        <f t="shared" si="38"/>
        <v>2023</v>
      </c>
      <c r="B1038" s="14" t="str">
        <f t="shared" si="41"/>
        <v>Dec</v>
      </c>
      <c r="C1038" s="99">
        <f ca="1">HLOOKUP($O1038,INDIRECT(R1038),C$229,FALSE)*$T$231</f>
        <v>71592000000</v>
      </c>
      <c r="D1038" s="99">
        <f ca="1">C1038/$T$230</f>
        <v>219707.52096082084</v>
      </c>
      <c r="E1038" s="99">
        <f ca="1">HLOOKUP($O1038,INDIRECT(R1038),E$229,FALSE)*$T$231</f>
        <v>84484000000</v>
      </c>
      <c r="F1038" s="99">
        <f ca="1">E1038/$T$230</f>
        <v>259271.56946102899</v>
      </c>
      <c r="G1038" s="99">
        <f ca="1">HLOOKUP($O1038,INDIRECT(R1038),G$229,FALSE)</f>
        <v>1204883000</v>
      </c>
      <c r="H1038" s="99">
        <f ca="1">G1038/$T$230</f>
        <v>3697.6457841356114</v>
      </c>
      <c r="I1038" s="95" t="str">
        <f t="shared" si="34"/>
        <v/>
      </c>
      <c r="J1038" s="100">
        <f ca="1">IF(AND(I1038="",NOT(K1038="")),D1038,"")</f>
        <v>219707.52096082084</v>
      </c>
      <c r="K1038" s="97">
        <f t="shared" si="35"/>
        <v>45261</v>
      </c>
      <c r="N1038" s="140">
        <f t="shared" si="39"/>
        <v>51915.630000000005</v>
      </c>
      <c r="O1038" s="139" t="str">
        <f t="shared" si="36"/>
        <v>2023Dec</v>
      </c>
      <c r="P1038" s="139">
        <f>MATCH(A1038,Storage!A:A)-1</f>
        <v>268</v>
      </c>
      <c r="Q1038" s="139">
        <f>MATCH(A1038+1,Storage!A:A)-2</f>
        <v>272</v>
      </c>
      <c r="R1038" s="139" t="str">
        <f t="shared" si="37"/>
        <v>Storage!P272:B268</v>
      </c>
      <c r="S1038" s="7"/>
      <c r="T1038" s="7"/>
      <c r="U1038" s="7"/>
      <c r="V1038" s="7"/>
      <c r="W1038" s="7"/>
      <c r="X1038" s="7"/>
      <c r="Y1038" s="7"/>
      <c r="Z1038" s="7"/>
      <c r="AA1038" s="7"/>
      <c r="AB1038" s="7"/>
    </row>
    <row r="1039" spans="1:28" ht="15" x14ac:dyDescent="0.25">
      <c r="A1039" s="17">
        <f t="shared" si="38"/>
        <v>2023</v>
      </c>
      <c r="B1039" s="14" t="str">
        <f t="shared" si="41"/>
        <v>(YE)&amp; Min Sto</v>
      </c>
      <c r="C1039" s="99">
        <f ca="1">HLOOKUP($O1039,INDIRECT(R1039),C$229,FALSE)*$T$231</f>
        <v>59896000000</v>
      </c>
      <c r="D1039" s="99">
        <f ca="1">C1039/$T$230</f>
        <v>183813.85735095156</v>
      </c>
      <c r="E1039" s="99">
        <f ca="1">HLOOKUP($O1039,INDIRECT(R1039),E$229,FALSE)*$T$231</f>
        <v>84484000000</v>
      </c>
      <c r="F1039" s="99">
        <f ca="1">E1039/$T$230</f>
        <v>259271.56946102899</v>
      </c>
      <c r="G1039" s="99">
        <f ca="1">HLOOKUP($O1039,INDIRECT(R1039),G$229,FALSE)</f>
        <v>21216798000</v>
      </c>
      <c r="H1039" s="99">
        <f ca="1">G1039/$T$230</f>
        <v>65111.88528475949</v>
      </c>
      <c r="I1039" s="100">
        <f ca="1">IF(B1038="Dec",H1039,"")</f>
        <v>65111.88528475949</v>
      </c>
      <c r="J1039" s="95" t="str">
        <f ca="1">IF(AND(I1039="",NOT(K1039="")),D1039,"")</f>
        <v/>
      </c>
      <c r="K1039" s="97">
        <f ca="1">IFERROR(IF(I1039="", DATEVALUE(CONCATENATE(B1039,"-",A1039)),K1038),"")</f>
        <v>45261</v>
      </c>
      <c r="N1039" s="140">
        <f ca="1">IF(K1039="","",$G$181)</f>
        <v>51915.630000000005</v>
      </c>
      <c r="O1039" s="139" t="str">
        <f t="shared" si="36"/>
        <v>2023(YE)&amp; Min Sto</v>
      </c>
      <c r="P1039" s="139">
        <f>MATCH(A1039,Storage!A:A)-1</f>
        <v>268</v>
      </c>
      <c r="Q1039" s="139">
        <f>MATCH(A1039+1,Storage!A:A)-2</f>
        <v>272</v>
      </c>
      <c r="R1039" s="139" t="str">
        <f t="shared" si="37"/>
        <v>Storage!P272:B268</v>
      </c>
      <c r="S1039" s="7"/>
      <c r="T1039" s="7"/>
      <c r="U1039" s="7"/>
      <c r="V1039" s="7"/>
      <c r="W1039" s="7"/>
      <c r="X1039" s="7"/>
      <c r="Y1039" s="7"/>
      <c r="Z1039" s="7"/>
      <c r="AA1039" s="7"/>
      <c r="AB1039" s="7"/>
    </row>
    <row r="1040" spans="1:28" ht="15" x14ac:dyDescent="0.25">
      <c r="A1040" s="17">
        <f t="shared" si="38"/>
        <v>2023</v>
      </c>
      <c r="B1040" s="14" t="str">
        <f t="shared" si="41"/>
        <v>Avg</v>
      </c>
      <c r="C1040" s="99">
        <f ca="1">HLOOKUP($O1040,INDIRECT(R1040),C$229,FALSE)*$T$231</f>
        <v>69236000000</v>
      </c>
      <c r="D1040" s="99">
        <f ca="1">C1040/$T$230</f>
        <v>212477.23099289573</v>
      </c>
      <c r="E1040" s="99">
        <f ca="1">HLOOKUP($O1040,INDIRECT(R1040),E$229,FALSE)*$T$231</f>
        <v>0</v>
      </c>
      <c r="F1040" s="99">
        <f ca="1">E1040/$T$230</f>
        <v>0</v>
      </c>
      <c r="G1040" s="99">
        <f ca="1">HLOOKUP($O1040,INDIRECT(R1040),G$229,FALSE)</f>
        <v>0</v>
      </c>
      <c r="H1040" s="99">
        <f ca="1">G1040/$T$230</f>
        <v>0</v>
      </c>
      <c r="I1040" s="95" t="str">
        <f t="shared" si="34"/>
        <v/>
      </c>
      <c r="J1040" s="95" t="str">
        <f t="shared" si="40"/>
        <v/>
      </c>
      <c r="K1040" s="97" t="str">
        <f t="shared" si="35"/>
        <v/>
      </c>
      <c r="N1040" s="140" t="str">
        <f t="shared" si="39"/>
        <v/>
      </c>
      <c r="O1040" s="139" t="str">
        <f t="shared" si="36"/>
        <v>2023Avg</v>
      </c>
      <c r="P1040" s="139">
        <f>MATCH(A1040,Storage!A:A)-1</f>
        <v>268</v>
      </c>
      <c r="Q1040" s="139">
        <f>MATCH(A1040+1,Storage!A:A)-2</f>
        <v>272</v>
      </c>
      <c r="R1040" s="139" t="str">
        <f t="shared" si="37"/>
        <v>Storage!P272:B268</v>
      </c>
      <c r="S1040" s="7"/>
      <c r="T1040" s="7"/>
      <c r="U1040" s="7"/>
      <c r="V1040" s="7"/>
      <c r="W1040" s="7"/>
      <c r="X1040" s="7"/>
      <c r="Y1040" s="7"/>
      <c r="Z1040" s="7"/>
      <c r="AA1040" s="7"/>
      <c r="AB1040" s="7"/>
    </row>
    <row r="1041" spans="1:28" ht="15" x14ac:dyDescent="0.25">
      <c r="A1041" s="17">
        <f t="shared" si="38"/>
        <v>2023</v>
      </c>
      <c r="B1041" s="14" t="str">
        <f t="shared" si="41"/>
        <v>Max</v>
      </c>
      <c r="C1041" s="99">
        <f ca="1">HLOOKUP($O1041,INDIRECT(R1041),C$229,FALSE)*$T$231</f>
        <v>78240000000</v>
      </c>
      <c r="D1041" s="99">
        <f ca="1">C1041/$T$230</f>
        <v>240109.45971581491</v>
      </c>
      <c r="E1041" s="99">
        <f ca="1">HLOOKUP($O1041,INDIRECT(R1041),E$229,FALSE)*$T$231</f>
        <v>0</v>
      </c>
      <c r="F1041" s="99">
        <f ca="1">E1041/$T$230</f>
        <v>0</v>
      </c>
      <c r="G1041" s="99">
        <f ca="1">HLOOKUP($O1041,INDIRECT(R1041),G$229,FALSE)</f>
        <v>2671141000</v>
      </c>
      <c r="H1041" s="99">
        <f ca="1">G1041/$T$230</f>
        <v>8197.4210421109601</v>
      </c>
      <c r="I1041" s="95" t="str">
        <f t="shared" si="34"/>
        <v/>
      </c>
      <c r="J1041" s="95" t="str">
        <f t="shared" si="40"/>
        <v/>
      </c>
      <c r="K1041" s="97" t="str">
        <f t="shared" si="35"/>
        <v/>
      </c>
      <c r="N1041" s="140" t="str">
        <f t="shared" si="39"/>
        <v/>
      </c>
      <c r="O1041" s="139" t="str">
        <f t="shared" si="36"/>
        <v>2023Max</v>
      </c>
      <c r="P1041" s="139">
        <f>MATCH(A1041,Storage!A:A)-1</f>
        <v>268</v>
      </c>
      <c r="Q1041" s="139">
        <f>MATCH(A1041+1,Storage!A:A)-2</f>
        <v>272</v>
      </c>
      <c r="R1041" s="139" t="str">
        <f t="shared" si="37"/>
        <v>Storage!P272:B268</v>
      </c>
      <c r="S1041" s="7"/>
      <c r="T1041" s="7"/>
      <c r="U1041" s="7"/>
      <c r="V1041" s="7"/>
      <c r="W1041" s="7"/>
      <c r="X1041" s="7"/>
      <c r="Y1041" s="7"/>
      <c r="Z1041" s="7"/>
      <c r="AA1041" s="7"/>
      <c r="AB1041" s="7"/>
    </row>
    <row r="1042" spans="1:28" ht="15" x14ac:dyDescent="0.25">
      <c r="A1042" s="17">
        <f t="shared" si="38"/>
        <v>2024</v>
      </c>
      <c r="B1042" s="14" t="str">
        <f t="shared" si="41"/>
        <v>Jan</v>
      </c>
      <c r="C1042" s="99">
        <f ca="1">HLOOKUP($O1042,INDIRECT(R1042),C$229,FALSE)*$T$231</f>
        <v>71198000000</v>
      </c>
      <c r="D1042" s="99">
        <f ca="1">C1042/$T$230</f>
        <v>218498.38078791654</v>
      </c>
      <c r="E1042" s="99">
        <f ca="1">HLOOKUP($O1042,INDIRECT(R1042),E$229,FALSE)*$T$231</f>
        <v>84647000000</v>
      </c>
      <c r="F1042" s="99">
        <f ca="1">E1042/$T$230</f>
        <v>259771.79750210361</v>
      </c>
      <c r="G1042" s="99">
        <f ca="1">HLOOKUP($O1042,INDIRECT(R1042),G$229,FALSE)</f>
        <v>1277935000</v>
      </c>
      <c r="H1042" s="99">
        <f ca="1">G1042/$T$230</f>
        <v>3921.8338752802906</v>
      </c>
      <c r="I1042" s="95" t="str">
        <f t="shared" si="34"/>
        <v/>
      </c>
      <c r="J1042" s="100">
        <f ca="1">IF(AND(I1042="",NOT(K1042="")),D1042,"")</f>
        <v>218498.38078791654</v>
      </c>
      <c r="K1042" s="97">
        <f t="shared" si="35"/>
        <v>45292</v>
      </c>
      <c r="N1042" s="140">
        <f t="shared" si="39"/>
        <v>51915.630000000005</v>
      </c>
      <c r="O1042" s="139" t="str">
        <f t="shared" si="36"/>
        <v>2024Jan</v>
      </c>
      <c r="P1042" s="139">
        <f>MATCH(A1042,Storage!A:A)-1</f>
        <v>273</v>
      </c>
      <c r="Q1042" s="139">
        <f>MATCH(A1042+1,Storage!A:A)-2</f>
        <v>277</v>
      </c>
      <c r="R1042" s="139" t="str">
        <f t="shared" si="37"/>
        <v>Storage!P277:B273</v>
      </c>
      <c r="S1042" s="7"/>
      <c r="T1042" s="7"/>
      <c r="U1042" s="7"/>
      <c r="V1042" s="7"/>
      <c r="W1042" s="7"/>
      <c r="X1042" s="7"/>
      <c r="Y1042" s="7"/>
      <c r="Z1042" s="7"/>
      <c r="AA1042" s="7"/>
      <c r="AB1042" s="7"/>
    </row>
    <row r="1043" spans="1:28" ht="15" x14ac:dyDescent="0.25">
      <c r="A1043" s="17">
        <f t="shared" si="38"/>
        <v>2024</v>
      </c>
      <c r="B1043" s="14" t="str">
        <f t="shared" si="41"/>
        <v>Feb</v>
      </c>
      <c r="C1043" s="99">
        <f ca="1">HLOOKUP($O1043,INDIRECT(R1043),C$229,FALSE)*$T$231</f>
        <v>70773000000</v>
      </c>
      <c r="D1043" s="99">
        <f ca="1">C1043/$T$230</f>
        <v>217194.10522069747</v>
      </c>
      <c r="E1043" s="99">
        <f ca="1">HLOOKUP($O1043,INDIRECT(R1043),E$229,FALSE)*$T$231</f>
        <v>84647000000</v>
      </c>
      <c r="F1043" s="99">
        <f ca="1">E1043/$T$230</f>
        <v>259771.79750210361</v>
      </c>
      <c r="G1043" s="99">
        <f ca="1">HLOOKUP($O1043,INDIRECT(R1043),G$229,FALSE)</f>
        <v>1178151000</v>
      </c>
      <c r="H1043" s="99">
        <f ca="1">G1043/$T$230</f>
        <v>3615.6083853993746</v>
      </c>
      <c r="I1043" s="95" t="str">
        <f t="shared" si="34"/>
        <v/>
      </c>
      <c r="J1043" s="100">
        <f ca="1">IF(AND(I1043="",NOT(K1043="")),D1043,"")</f>
        <v>217194.10522069747</v>
      </c>
      <c r="K1043" s="97">
        <f t="shared" si="35"/>
        <v>45323</v>
      </c>
      <c r="N1043" s="140">
        <f t="shared" si="39"/>
        <v>51915.630000000005</v>
      </c>
      <c r="O1043" s="139" t="str">
        <f t="shared" si="36"/>
        <v>2024Feb</v>
      </c>
      <c r="P1043" s="139">
        <f>MATCH(A1043,Storage!A:A)-1</f>
        <v>273</v>
      </c>
      <c r="Q1043" s="139">
        <f>MATCH(A1043+1,Storage!A:A)-2</f>
        <v>277</v>
      </c>
      <c r="R1043" s="139" t="str">
        <f t="shared" si="37"/>
        <v>Storage!P277:B273</v>
      </c>
      <c r="S1043" s="7"/>
      <c r="T1043" s="7"/>
      <c r="U1043" s="7"/>
      <c r="V1043" s="7"/>
      <c r="W1043" s="7"/>
      <c r="X1043" s="7"/>
      <c r="Y1043" s="7"/>
      <c r="Z1043" s="7"/>
      <c r="AA1043" s="7"/>
      <c r="AB1043" s="7"/>
    </row>
    <row r="1044" spans="1:28" ht="15" x14ac:dyDescent="0.25">
      <c r="A1044" s="17">
        <f t="shared" si="38"/>
        <v>2024</v>
      </c>
      <c r="B1044" s="14" t="str">
        <f t="shared" si="41"/>
        <v>Mar</v>
      </c>
      <c r="C1044" s="99">
        <f ca="1">HLOOKUP($O1044,INDIRECT(R1044),C$229,FALSE)*$T$231</f>
        <v>72037000000</v>
      </c>
      <c r="D1044" s="99">
        <f ca="1">C1044/$T$230</f>
        <v>221073.17420179141</v>
      </c>
      <c r="E1044" s="99">
        <f ca="1">HLOOKUP($O1044,INDIRECT(R1044),E$229,FALSE)*$T$231</f>
        <v>84647000000</v>
      </c>
      <c r="F1044" s="99">
        <f ca="1">E1044/$T$230</f>
        <v>259771.79750210361</v>
      </c>
      <c r="G1044" s="99">
        <f ca="1">HLOOKUP($O1044,INDIRECT(R1044),G$229,FALSE)</f>
        <v>1252265000</v>
      </c>
      <c r="H1044" s="99">
        <f ca="1">G1044/$T$230</f>
        <v>3843.0556310202578</v>
      </c>
      <c r="I1044" s="95" t="str">
        <f t="shared" si="34"/>
        <v/>
      </c>
      <c r="J1044" s="100">
        <f ca="1">IF(AND(I1044="",NOT(K1044="")),D1044,"")</f>
        <v>221073.17420179141</v>
      </c>
      <c r="K1044" s="97">
        <f t="shared" si="35"/>
        <v>45352</v>
      </c>
      <c r="N1044" s="140">
        <f t="shared" si="39"/>
        <v>51915.630000000005</v>
      </c>
      <c r="O1044" s="139" t="str">
        <f t="shared" si="36"/>
        <v>2024Mar</v>
      </c>
      <c r="P1044" s="139">
        <f>MATCH(A1044,Storage!A:A)-1</f>
        <v>273</v>
      </c>
      <c r="Q1044" s="139">
        <f>MATCH(A1044+1,Storage!A:A)-2</f>
        <v>277</v>
      </c>
      <c r="R1044" s="139" t="str">
        <f t="shared" si="37"/>
        <v>Storage!P277:B273</v>
      </c>
      <c r="S1044" s="7"/>
      <c r="T1044" s="7"/>
      <c r="U1044" s="7"/>
      <c r="V1044" s="7"/>
      <c r="W1044" s="7"/>
      <c r="X1044" s="7"/>
      <c r="Y1044" s="7"/>
      <c r="Z1044" s="7"/>
      <c r="AA1044" s="7"/>
      <c r="AB1044" s="7"/>
    </row>
    <row r="1045" spans="1:28" ht="15" x14ac:dyDescent="0.25">
      <c r="A1045" s="17">
        <f t="shared" si="38"/>
        <v>2024</v>
      </c>
      <c r="B1045" s="14" t="str">
        <f t="shared" si="41"/>
        <v>Apr</v>
      </c>
      <c r="C1045" s="99">
        <f ca="1">HLOOKUP($O1045,INDIRECT(R1045),C$229,FALSE)*$T$231</f>
        <v>69823000000</v>
      </c>
      <c r="D1045" s="99">
        <f ca="1">C1045/$T$230</f>
        <v>214278.66571750186</v>
      </c>
      <c r="E1045" s="99">
        <f ca="1">HLOOKUP($O1045,INDIRECT(R1045),E$229,FALSE)*$T$231</f>
        <v>84647000000</v>
      </c>
      <c r="F1045" s="99">
        <f ca="1">E1045/$T$230</f>
        <v>259771.79750210361</v>
      </c>
      <c r="G1045" s="99">
        <f ca="1">HLOOKUP($O1045,INDIRECT(R1045),G$229,FALSE)</f>
        <v>1506163000</v>
      </c>
      <c r="H1045" s="99">
        <f ca="1">G1045/$T$230</f>
        <v>4622.2390615280028</v>
      </c>
      <c r="I1045" s="95" t="str">
        <f t="shared" si="34"/>
        <v/>
      </c>
      <c r="J1045" s="100">
        <f ca="1">IF(AND(I1045="",NOT(K1045="")),D1045,"")</f>
        <v>214278.66571750186</v>
      </c>
      <c r="K1045" s="97">
        <f t="shared" si="35"/>
        <v>45383</v>
      </c>
      <c r="N1045" s="140">
        <f t="shared" si="39"/>
        <v>51915.630000000005</v>
      </c>
      <c r="O1045" s="139" t="str">
        <f t="shared" si="36"/>
        <v>2024Apr</v>
      </c>
      <c r="P1045" s="139">
        <f>MATCH(A1045,Storage!A:A)-1</f>
        <v>273</v>
      </c>
      <c r="Q1045" s="139">
        <f>MATCH(A1045+1,Storage!A:A)-2</f>
        <v>277</v>
      </c>
      <c r="R1045" s="139" t="str">
        <f t="shared" si="37"/>
        <v>Storage!P277:B273</v>
      </c>
      <c r="S1045" s="7"/>
      <c r="T1045" s="7"/>
      <c r="U1045" s="7"/>
      <c r="V1045" s="7"/>
      <c r="W1045" s="7"/>
      <c r="X1045" s="7"/>
      <c r="Y1045" s="7"/>
      <c r="Z1045" s="7"/>
      <c r="AA1045" s="7"/>
      <c r="AB1045" s="7"/>
    </row>
    <row r="1046" spans="1:28" ht="15" x14ac:dyDescent="0.25">
      <c r="A1046" s="17">
        <f t="shared" si="38"/>
        <v>2024</v>
      </c>
      <c r="B1046" s="14" t="str">
        <f t="shared" si="41"/>
        <v>May</v>
      </c>
      <c r="C1046" s="99">
        <f ca="1">HLOOKUP($O1046,INDIRECT(R1046),C$229,FALSE)*$T$231</f>
        <v>67267000000</v>
      </c>
      <c r="D1046" s="99">
        <f ca="1">C1046/$T$230</f>
        <v>206434.5990120619</v>
      </c>
      <c r="E1046" s="99">
        <f ca="1">HLOOKUP($O1046,INDIRECT(R1046),E$229,FALSE)*$T$231</f>
        <v>84647000000</v>
      </c>
      <c r="F1046" s="99">
        <f ca="1">E1046/$T$230</f>
        <v>259771.79750210361</v>
      </c>
      <c r="G1046" s="99">
        <f ca="1">HLOOKUP($O1046,INDIRECT(R1046),G$229,FALSE)</f>
        <v>2189113000</v>
      </c>
      <c r="H1046" s="99">
        <f ca="1">G1046/$T$230</f>
        <v>6718.1331759568857</v>
      </c>
      <c r="I1046" s="95" t="str">
        <f t="shared" si="34"/>
        <v/>
      </c>
      <c r="J1046" s="100">
        <f ca="1">IF(AND(I1046="",NOT(K1046="")),D1046,"")</f>
        <v>206434.5990120619</v>
      </c>
      <c r="K1046" s="97">
        <f t="shared" si="35"/>
        <v>45413</v>
      </c>
      <c r="N1046" s="140">
        <f t="shared" si="39"/>
        <v>51915.630000000005</v>
      </c>
      <c r="O1046" s="139" t="str">
        <f t="shared" si="36"/>
        <v>2024May</v>
      </c>
      <c r="P1046" s="139">
        <f>MATCH(A1046,Storage!A:A)-1</f>
        <v>273</v>
      </c>
      <c r="Q1046" s="139">
        <f>MATCH(A1046+1,Storage!A:A)-2</f>
        <v>277</v>
      </c>
      <c r="R1046" s="139" t="str">
        <f t="shared" si="37"/>
        <v>Storage!P277:B273</v>
      </c>
      <c r="S1046" s="7"/>
      <c r="T1046" s="7"/>
      <c r="U1046" s="7"/>
      <c r="V1046" s="7"/>
      <c r="W1046" s="7"/>
      <c r="X1046" s="7"/>
      <c r="Y1046" s="7"/>
      <c r="Z1046" s="7"/>
      <c r="AA1046" s="7"/>
      <c r="AB1046" s="7"/>
    </row>
    <row r="1047" spans="1:28" ht="15" x14ac:dyDescent="0.25">
      <c r="A1047" s="17">
        <f t="shared" si="38"/>
        <v>2024</v>
      </c>
      <c r="B1047" s="14" t="str">
        <f t="shared" si="41"/>
        <v>Jun</v>
      </c>
      <c r="C1047" s="99">
        <f ca="1">HLOOKUP($O1047,INDIRECT(R1047),C$229,FALSE)*$T$231</f>
        <v>75579000000</v>
      </c>
      <c r="D1047" s="99">
        <f ca="1">C1047/$T$230</f>
        <v>231943.16022317964</v>
      </c>
      <c r="E1047" s="99">
        <f ca="1">HLOOKUP($O1047,INDIRECT(R1047),E$229,FALSE)*$T$231</f>
        <v>84647000000</v>
      </c>
      <c r="F1047" s="99">
        <f ca="1">E1047/$T$230</f>
        <v>259771.79750210361</v>
      </c>
      <c r="G1047" s="99">
        <f ca="1">HLOOKUP($O1047,INDIRECT(R1047),G$229,FALSE)</f>
        <v>2890558000</v>
      </c>
      <c r="H1047" s="99">
        <f ca="1">G1047/$T$230</f>
        <v>8870.7862941874555</v>
      </c>
      <c r="I1047" s="95" t="str">
        <f t="shared" si="34"/>
        <v/>
      </c>
      <c r="J1047" s="100">
        <f ca="1">IF(AND(I1047="",NOT(K1047="")),D1047,"")</f>
        <v>231943.16022317964</v>
      </c>
      <c r="K1047" s="97">
        <f t="shared" si="35"/>
        <v>45444</v>
      </c>
      <c r="N1047" s="140">
        <f t="shared" si="39"/>
        <v>51915.630000000005</v>
      </c>
      <c r="O1047" s="139" t="str">
        <f t="shared" si="36"/>
        <v>2024Jun</v>
      </c>
      <c r="P1047" s="139">
        <f>MATCH(A1047,Storage!A:A)-1</f>
        <v>273</v>
      </c>
      <c r="Q1047" s="139">
        <f>MATCH(A1047+1,Storage!A:A)-2</f>
        <v>277</v>
      </c>
      <c r="R1047" s="139" t="str">
        <f t="shared" si="37"/>
        <v>Storage!P277:B273</v>
      </c>
      <c r="S1047" s="7"/>
      <c r="T1047" s="7"/>
      <c r="U1047" s="7"/>
      <c r="V1047" s="7"/>
      <c r="W1047" s="7"/>
      <c r="X1047" s="7"/>
      <c r="Y1047" s="7"/>
      <c r="Z1047" s="7"/>
      <c r="AA1047" s="7"/>
      <c r="AB1047" s="7"/>
    </row>
    <row r="1048" spans="1:28" ht="15" x14ac:dyDescent="0.25">
      <c r="A1048" s="17">
        <f t="shared" si="38"/>
        <v>2024</v>
      </c>
      <c r="B1048" s="14" t="str">
        <f t="shared" si="41"/>
        <v>Jul</v>
      </c>
      <c r="C1048" s="99">
        <f ca="1">HLOOKUP($O1048,INDIRECT(R1048),C$229,FALSE)*$T$231</f>
        <v>73915000000</v>
      </c>
      <c r="D1048" s="99">
        <f ca="1">C1048/$T$230</f>
        <v>226836.53776705597</v>
      </c>
      <c r="E1048" s="99">
        <f ca="1">HLOOKUP($O1048,INDIRECT(R1048),E$229,FALSE)*$T$231</f>
        <v>84647000000</v>
      </c>
      <c r="F1048" s="99">
        <f ca="1">E1048/$T$230</f>
        <v>259771.79750210361</v>
      </c>
      <c r="G1048" s="99">
        <f ca="1">HLOOKUP($O1048,INDIRECT(R1048),G$229,FALSE)</f>
        <v>3085257000</v>
      </c>
      <c r="H1048" s="99">
        <f ca="1">G1048/$T$230</f>
        <v>9468.2948792744883</v>
      </c>
      <c r="I1048" s="95" t="str">
        <f t="shared" si="34"/>
        <v/>
      </c>
      <c r="J1048" s="100">
        <f ca="1">IF(AND(I1048="",NOT(K1048="")),D1048,"")</f>
        <v>226836.53776705597</v>
      </c>
      <c r="K1048" s="97">
        <f t="shared" si="35"/>
        <v>45474</v>
      </c>
      <c r="N1048" s="140">
        <f t="shared" si="39"/>
        <v>51915.630000000005</v>
      </c>
      <c r="O1048" s="139" t="str">
        <f t="shared" si="36"/>
        <v>2024Jul</v>
      </c>
      <c r="P1048" s="139">
        <f>MATCH(A1048,Storage!A:A)-1</f>
        <v>273</v>
      </c>
      <c r="Q1048" s="139">
        <f>MATCH(A1048+1,Storage!A:A)-2</f>
        <v>277</v>
      </c>
      <c r="R1048" s="139" t="str">
        <f t="shared" si="37"/>
        <v>Storage!P277:B273</v>
      </c>
      <c r="S1048" s="7"/>
      <c r="T1048" s="7"/>
      <c r="U1048" s="7"/>
      <c r="V1048" s="7"/>
      <c r="W1048" s="7"/>
      <c r="X1048" s="7"/>
      <c r="Y1048" s="7"/>
      <c r="Z1048" s="7"/>
      <c r="AA1048" s="7"/>
      <c r="AB1048" s="7"/>
    </row>
    <row r="1049" spans="1:28" ht="15" x14ac:dyDescent="0.25">
      <c r="A1049" s="17">
        <f t="shared" si="38"/>
        <v>2024</v>
      </c>
      <c r="B1049" s="14" t="str">
        <f t="shared" si="41"/>
        <v>Aug</v>
      </c>
      <c r="C1049" s="99">
        <f ca="1">HLOOKUP($O1049,INDIRECT(R1049),C$229,FALSE)*$T$231</f>
        <v>71259000000</v>
      </c>
      <c r="D1049" s="99">
        <f ca="1">C1049/$T$230</f>
        <v>218685.58269285859</v>
      </c>
      <c r="E1049" s="99">
        <f ca="1">HLOOKUP($O1049,INDIRECT(R1049),E$229,FALSE)*$T$231</f>
        <v>84647000000</v>
      </c>
      <c r="F1049" s="99">
        <f ca="1">E1049/$T$230</f>
        <v>259771.79750210361</v>
      </c>
      <c r="G1049" s="99">
        <f ca="1">HLOOKUP($O1049,INDIRECT(R1049),G$229,FALSE)</f>
        <v>2675726000</v>
      </c>
      <c r="H1049" s="99">
        <f ca="1">G1049/$T$230</f>
        <v>8211.4918738184897</v>
      </c>
      <c r="I1049" s="95" t="str">
        <f t="shared" si="34"/>
        <v/>
      </c>
      <c r="J1049" s="100">
        <f ca="1">IF(AND(I1049="",NOT(K1049="")),D1049,"")</f>
        <v>218685.58269285859</v>
      </c>
      <c r="K1049" s="97">
        <f t="shared" si="35"/>
        <v>45505</v>
      </c>
      <c r="N1049" s="140">
        <f t="shared" si="39"/>
        <v>51915.630000000005</v>
      </c>
      <c r="O1049" s="139" t="str">
        <f t="shared" si="36"/>
        <v>2024Aug</v>
      </c>
      <c r="P1049" s="139">
        <f>MATCH(A1049,Storage!A:A)-1</f>
        <v>273</v>
      </c>
      <c r="Q1049" s="139">
        <f>MATCH(A1049+1,Storage!A:A)-2</f>
        <v>277</v>
      </c>
      <c r="R1049" s="139" t="str">
        <f t="shared" si="37"/>
        <v>Storage!P277:B273</v>
      </c>
      <c r="S1049" s="7"/>
      <c r="T1049" s="7"/>
      <c r="U1049" s="7"/>
      <c r="V1049" s="7"/>
      <c r="W1049" s="7"/>
      <c r="X1049" s="7"/>
      <c r="Y1049" s="7"/>
      <c r="Z1049" s="7"/>
      <c r="AA1049" s="7"/>
      <c r="AB1049" s="7"/>
    </row>
    <row r="1050" spans="1:28" ht="15" x14ac:dyDescent="0.25">
      <c r="A1050" s="17">
        <f t="shared" si="38"/>
        <v>2024</v>
      </c>
      <c r="B1050" s="14" t="str">
        <f t="shared" si="41"/>
        <v>Sep</v>
      </c>
      <c r="C1050" s="99">
        <f ca="1">HLOOKUP($O1050,INDIRECT(R1050),C$229,FALSE)*$T$231</f>
        <v>68712000000</v>
      </c>
      <c r="D1050" s="99">
        <f ca="1">C1050/$T$230</f>
        <v>210869.13594060679</v>
      </c>
      <c r="E1050" s="99">
        <f ca="1">HLOOKUP($O1050,INDIRECT(R1050),E$229,FALSE)*$T$231</f>
        <v>84647000000</v>
      </c>
      <c r="F1050" s="99">
        <f ca="1">E1050/$T$230</f>
        <v>259771.79750210361</v>
      </c>
      <c r="G1050" s="99">
        <f ca="1">HLOOKUP($O1050,INDIRECT(R1050),G$229,FALSE)</f>
        <v>2629724000</v>
      </c>
      <c r="H1050" s="99">
        <f ca="1">G1050/$T$230</f>
        <v>8070.317086422695</v>
      </c>
      <c r="I1050" s="95" t="str">
        <f t="shared" si="34"/>
        <v/>
      </c>
      <c r="J1050" s="100">
        <f ca="1">IF(AND(I1050="",NOT(K1050="")),D1050,"")</f>
        <v>210869.13594060679</v>
      </c>
      <c r="K1050" s="97">
        <f t="shared" si="35"/>
        <v>45536</v>
      </c>
      <c r="N1050" s="140">
        <f t="shared" si="39"/>
        <v>51915.630000000005</v>
      </c>
      <c r="O1050" s="139" t="str">
        <f t="shared" si="36"/>
        <v>2024Sep</v>
      </c>
      <c r="P1050" s="139">
        <f>MATCH(A1050,Storage!A:A)-1</f>
        <v>273</v>
      </c>
      <c r="Q1050" s="139">
        <f>MATCH(A1050+1,Storage!A:A)-2</f>
        <v>277</v>
      </c>
      <c r="R1050" s="139" t="str">
        <f t="shared" si="37"/>
        <v>Storage!P277:B273</v>
      </c>
      <c r="S1050" s="7"/>
      <c r="T1050" s="7"/>
      <c r="U1050" s="7"/>
      <c r="V1050" s="7"/>
      <c r="W1050" s="7"/>
      <c r="X1050" s="7"/>
      <c r="Y1050" s="7"/>
      <c r="Z1050" s="7"/>
      <c r="AA1050" s="7"/>
      <c r="AB1050" s="7"/>
    </row>
    <row r="1051" spans="1:28" ht="15" x14ac:dyDescent="0.25">
      <c r="A1051" s="17">
        <f t="shared" si="38"/>
        <v>2024</v>
      </c>
      <c r="B1051" s="14" t="str">
        <f t="shared" si="41"/>
        <v>Oct</v>
      </c>
      <c r="C1051" s="99">
        <f ca="1">HLOOKUP($O1051,INDIRECT(R1051),C$229,FALSE)*$T$231</f>
        <v>66726000000</v>
      </c>
      <c r="D1051" s="99">
        <f ca="1">C1051/$T$230</f>
        <v>204774.33293708417</v>
      </c>
      <c r="E1051" s="99">
        <f ca="1">HLOOKUP($O1051,INDIRECT(R1051),E$229,FALSE)*$T$231</f>
        <v>84647000000</v>
      </c>
      <c r="F1051" s="99">
        <f ca="1">E1051/$T$230</f>
        <v>259771.79750210361</v>
      </c>
      <c r="G1051" s="99">
        <f ca="1">HLOOKUP($O1051,INDIRECT(R1051),G$229,FALSE)</f>
        <v>2081758000</v>
      </c>
      <c r="H1051" s="99">
        <f ca="1">G1051/$T$230</f>
        <v>6388.6731676773443</v>
      </c>
      <c r="I1051" s="95" t="str">
        <f t="shared" si="34"/>
        <v/>
      </c>
      <c r="J1051" s="100">
        <f ca="1">IF(AND(I1051="",NOT(K1051="")),D1051,"")</f>
        <v>204774.33293708417</v>
      </c>
      <c r="K1051" s="97">
        <f t="shared" si="35"/>
        <v>45566</v>
      </c>
      <c r="N1051" s="140">
        <f t="shared" si="39"/>
        <v>51915.630000000005</v>
      </c>
      <c r="O1051" s="139" t="str">
        <f t="shared" si="36"/>
        <v>2024Oct</v>
      </c>
      <c r="P1051" s="139">
        <f>MATCH(A1051,Storage!A:A)-1</f>
        <v>273</v>
      </c>
      <c r="Q1051" s="139">
        <f>MATCH(A1051+1,Storage!A:A)-2</f>
        <v>277</v>
      </c>
      <c r="R1051" s="139" t="str">
        <f t="shared" si="37"/>
        <v>Storage!P277:B273</v>
      </c>
      <c r="S1051" s="7"/>
      <c r="T1051" s="7"/>
      <c r="U1051" s="7"/>
      <c r="V1051" s="7"/>
      <c r="W1051" s="7"/>
      <c r="X1051" s="7"/>
      <c r="Y1051" s="7"/>
      <c r="Z1051" s="7"/>
      <c r="AA1051" s="7"/>
      <c r="AB1051" s="7"/>
    </row>
    <row r="1052" spans="1:28" ht="15" x14ac:dyDescent="0.25">
      <c r="A1052" s="17">
        <f t="shared" si="38"/>
        <v>2024</v>
      </c>
      <c r="B1052" s="14" t="str">
        <f t="shared" si="41"/>
        <v>Nov</v>
      </c>
      <c r="C1052" s="99">
        <f ca="1">HLOOKUP($O1052,INDIRECT(R1052),C$229,FALSE)*$T$231</f>
        <v>66483000000</v>
      </c>
      <c r="D1052" s="99">
        <f ca="1">C1052/$T$230</f>
        <v>204028.59420100361</v>
      </c>
      <c r="E1052" s="99">
        <f ca="1">HLOOKUP($O1052,INDIRECT(R1052),E$229,FALSE)*$T$231</f>
        <v>84647000000</v>
      </c>
      <c r="F1052" s="99">
        <f ca="1">E1052/$T$230</f>
        <v>259771.79750210361</v>
      </c>
      <c r="G1052" s="99">
        <f ca="1">HLOOKUP($O1052,INDIRECT(R1052),G$229,FALSE)</f>
        <v>1241532000</v>
      </c>
      <c r="H1052" s="99">
        <f ca="1">G1052/$T$230</f>
        <v>3810.1173024015225</v>
      </c>
      <c r="I1052" s="95" t="str">
        <f t="shared" si="34"/>
        <v/>
      </c>
      <c r="J1052" s="100">
        <f ca="1">IF(AND(I1052="",NOT(K1052="")),D1052,"")</f>
        <v>204028.59420100361</v>
      </c>
      <c r="K1052" s="97">
        <f t="shared" si="35"/>
        <v>45597</v>
      </c>
      <c r="N1052" s="140">
        <f t="shared" si="39"/>
        <v>51915.630000000005</v>
      </c>
      <c r="O1052" s="139" t="str">
        <f t="shared" si="36"/>
        <v>2024Nov</v>
      </c>
      <c r="P1052" s="139">
        <f>MATCH(A1052,Storage!A:A)-1</f>
        <v>273</v>
      </c>
      <c r="Q1052" s="139">
        <f>MATCH(A1052+1,Storage!A:A)-2</f>
        <v>277</v>
      </c>
      <c r="R1052" s="139" t="str">
        <f t="shared" si="37"/>
        <v>Storage!P277:B273</v>
      </c>
      <c r="S1052" s="7"/>
      <c r="T1052" s="7"/>
      <c r="U1052" s="7"/>
      <c r="V1052" s="7"/>
      <c r="W1052" s="7"/>
      <c r="X1052" s="7"/>
      <c r="Y1052" s="7"/>
      <c r="Z1052" s="7"/>
      <c r="AA1052" s="7"/>
      <c r="AB1052" s="7"/>
    </row>
    <row r="1053" spans="1:28" ht="15" x14ac:dyDescent="0.25">
      <c r="A1053" s="17">
        <f t="shared" si="38"/>
        <v>2024</v>
      </c>
      <c r="B1053" s="14" t="str">
        <f t="shared" si="41"/>
        <v>Dec</v>
      </c>
      <c r="C1053" s="99">
        <f ca="1">HLOOKUP($O1053,INDIRECT(R1053),C$229,FALSE)*$T$231</f>
        <v>67390000000</v>
      </c>
      <c r="D1053" s="99">
        <f ca="1">C1053/$T$230</f>
        <v>206812.07170563354</v>
      </c>
      <c r="E1053" s="99">
        <f ca="1">HLOOKUP($O1053,INDIRECT(R1053),E$229,FALSE)*$T$231</f>
        <v>84647000000</v>
      </c>
      <c r="F1053" s="99">
        <f ca="1">E1053/$T$230</f>
        <v>259771.79750210361</v>
      </c>
      <c r="G1053" s="99">
        <f ca="1">HLOOKUP($O1053,INDIRECT(R1053),G$229,FALSE)</f>
        <v>1276884000</v>
      </c>
      <c r="H1053" s="99">
        <f ca="1">G1053/$T$230</f>
        <v>3918.6084785246499</v>
      </c>
      <c r="I1053" s="95" t="str">
        <f t="shared" si="34"/>
        <v/>
      </c>
      <c r="J1053" s="100">
        <f ca="1">IF(AND(I1053="",NOT(K1053="")),D1053,"")</f>
        <v>206812.07170563354</v>
      </c>
      <c r="K1053" s="97">
        <f t="shared" si="35"/>
        <v>45627</v>
      </c>
      <c r="N1053" s="140">
        <f t="shared" si="39"/>
        <v>51915.630000000005</v>
      </c>
      <c r="O1053" s="139" t="str">
        <f t="shared" si="36"/>
        <v>2024Dec</v>
      </c>
      <c r="P1053" s="139">
        <f>MATCH(A1053,Storage!A:A)-1</f>
        <v>273</v>
      </c>
      <c r="Q1053" s="139">
        <f>MATCH(A1053+1,Storage!A:A)-2</f>
        <v>277</v>
      </c>
      <c r="R1053" s="139" t="str">
        <f t="shared" si="37"/>
        <v>Storage!P277:B273</v>
      </c>
      <c r="S1053" s="7"/>
      <c r="T1053" s="7"/>
      <c r="U1053" s="7"/>
      <c r="V1053" s="7"/>
      <c r="W1053" s="7"/>
      <c r="X1053" s="7"/>
      <c r="Y1053" s="7"/>
      <c r="Z1053" s="7"/>
      <c r="AA1053" s="7"/>
      <c r="AB1053" s="7"/>
    </row>
    <row r="1054" spans="1:28" ht="15" x14ac:dyDescent="0.25">
      <c r="A1054" s="17">
        <f t="shared" si="38"/>
        <v>2024</v>
      </c>
      <c r="B1054" s="14" t="str">
        <f t="shared" si="41"/>
        <v>(YE)&amp; Min Sto</v>
      </c>
      <c r="C1054" s="99">
        <f ca="1">HLOOKUP($O1054,INDIRECT(R1054),C$229,FALSE)*$T$231</f>
        <v>66483000000</v>
      </c>
      <c r="D1054" s="99">
        <f ca="1">C1054/$T$230</f>
        <v>204028.59420100361</v>
      </c>
      <c r="E1054" s="99">
        <f ca="1">HLOOKUP($O1054,INDIRECT(R1054),E$229,FALSE)*$T$231</f>
        <v>84647000000</v>
      </c>
      <c r="F1054" s="99">
        <f ca="1">E1054/$T$230</f>
        <v>259771.79750210361</v>
      </c>
      <c r="G1054" s="99">
        <f ca="1">HLOOKUP($O1054,INDIRECT(R1054),G$229,FALSE)</f>
        <v>23285066000</v>
      </c>
      <c r="H1054" s="99">
        <f ca="1">G1054/$T$230</f>
        <v>71459.159211491453</v>
      </c>
      <c r="I1054" s="100">
        <f ca="1">IF(B1053="Dec",H1054,"")</f>
        <v>71459.159211491453</v>
      </c>
      <c r="J1054" s="95" t="str">
        <f ca="1">IF(AND(I1054="",NOT(K1054="")),D1054,"")</f>
        <v/>
      </c>
      <c r="K1054" s="97">
        <f ca="1">IFERROR(IF(I1054="", DATEVALUE(CONCATENATE(B1054,"-",A1054)),K1053),"")</f>
        <v>45627</v>
      </c>
      <c r="N1054" s="140">
        <f ca="1">IF(K1054="","",$G$181)</f>
        <v>51915.630000000005</v>
      </c>
      <c r="O1054" s="139" t="str">
        <f t="shared" si="36"/>
        <v>2024(YE)&amp; Min Sto</v>
      </c>
      <c r="P1054" s="139">
        <f>MATCH(A1054,Storage!A:A)-1</f>
        <v>273</v>
      </c>
      <c r="Q1054" s="139">
        <f>MATCH(A1054+1,Storage!A:A)-2</f>
        <v>277</v>
      </c>
      <c r="R1054" s="139" t="str">
        <f t="shared" si="37"/>
        <v>Storage!P277:B273</v>
      </c>
      <c r="S1054" s="7"/>
      <c r="T1054" s="7"/>
      <c r="U1054" s="7"/>
      <c r="V1054" s="7"/>
      <c r="W1054" s="7"/>
      <c r="X1054" s="7"/>
      <c r="Y1054" s="7"/>
      <c r="Z1054" s="7"/>
      <c r="AA1054" s="7"/>
      <c r="AB1054" s="7"/>
    </row>
    <row r="1055" spans="1:28" ht="15" x14ac:dyDescent="0.25">
      <c r="A1055" s="17">
        <f t="shared" si="38"/>
        <v>2024</v>
      </c>
      <c r="B1055" s="14" t="str">
        <f t="shared" si="41"/>
        <v>Avg</v>
      </c>
      <c r="C1055" s="99">
        <f ca="1">HLOOKUP($O1055,INDIRECT(R1055),C$229,FALSE)*$T$231</f>
        <v>70097000000</v>
      </c>
      <c r="D1055" s="99">
        <f ca="1">C1055/$T$230</f>
        <v>215119.53984789722</v>
      </c>
      <c r="E1055" s="99">
        <f ca="1">HLOOKUP($O1055,INDIRECT(R1055),E$229,FALSE)*$T$231</f>
        <v>0</v>
      </c>
      <c r="F1055" s="99">
        <f ca="1">E1055/$T$230</f>
        <v>0</v>
      </c>
      <c r="G1055" s="99">
        <f ca="1">HLOOKUP($O1055,INDIRECT(R1055),G$229,FALSE)</f>
        <v>0</v>
      </c>
      <c r="H1055" s="99">
        <f ca="1">G1055/$T$230</f>
        <v>0</v>
      </c>
      <c r="I1055" s="95" t="str">
        <f t="shared" si="34"/>
        <v/>
      </c>
      <c r="J1055" s="95" t="str">
        <f t="shared" si="40"/>
        <v/>
      </c>
      <c r="K1055" s="97" t="str">
        <f t="shared" si="35"/>
        <v/>
      </c>
      <c r="N1055" s="140" t="str">
        <f t="shared" si="39"/>
        <v/>
      </c>
      <c r="O1055" s="139" t="str">
        <f t="shared" si="36"/>
        <v>2024Avg</v>
      </c>
      <c r="P1055" s="139">
        <f>MATCH(A1055,Storage!A:A)-1</f>
        <v>273</v>
      </c>
      <c r="Q1055" s="139">
        <f>MATCH(A1055+1,Storage!A:A)-2</f>
        <v>277</v>
      </c>
      <c r="R1055" s="139" t="str">
        <f t="shared" si="37"/>
        <v>Storage!P277:B273</v>
      </c>
      <c r="S1055" s="7"/>
      <c r="T1055" s="7"/>
      <c r="U1055" s="7"/>
      <c r="V1055" s="7"/>
      <c r="W1055" s="7"/>
      <c r="X1055" s="7"/>
      <c r="Y1055" s="7"/>
      <c r="Z1055" s="7"/>
      <c r="AA1055" s="7"/>
      <c r="AB1055" s="7"/>
    </row>
    <row r="1056" spans="1:28" ht="15" x14ac:dyDescent="0.25">
      <c r="A1056" s="17">
        <f t="shared" si="38"/>
        <v>2024</v>
      </c>
      <c r="B1056" s="14" t="str">
        <f t="shared" si="41"/>
        <v>Max</v>
      </c>
      <c r="C1056" s="99">
        <f ca="1">HLOOKUP($O1056,INDIRECT(R1056),C$229,FALSE)*$T$231</f>
        <v>75579000000</v>
      </c>
      <c r="D1056" s="99">
        <f ca="1">C1056/$T$230</f>
        <v>231943.16022317964</v>
      </c>
      <c r="E1056" s="99">
        <f ca="1">HLOOKUP($O1056,INDIRECT(R1056),E$229,FALSE)*$T$231</f>
        <v>0</v>
      </c>
      <c r="F1056" s="99">
        <f ca="1">E1056/$T$230</f>
        <v>0</v>
      </c>
      <c r="G1056" s="99">
        <f ca="1">HLOOKUP($O1056,INDIRECT(R1056),G$229,FALSE)</f>
        <v>3085257000</v>
      </c>
      <c r="H1056" s="99">
        <f ca="1">G1056/$T$230</f>
        <v>9468.2948792744883</v>
      </c>
      <c r="I1056" s="95" t="str">
        <f t="shared" si="34"/>
        <v/>
      </c>
      <c r="J1056" s="95" t="str">
        <f t="shared" si="40"/>
        <v/>
      </c>
      <c r="K1056" s="97" t="str">
        <f t="shared" si="35"/>
        <v/>
      </c>
      <c r="N1056" s="140" t="str">
        <f t="shared" si="39"/>
        <v/>
      </c>
      <c r="O1056" s="139" t="str">
        <f t="shared" si="36"/>
        <v>2024Max</v>
      </c>
      <c r="P1056" s="139">
        <f>MATCH(A1056,Storage!A:A)-1</f>
        <v>273</v>
      </c>
      <c r="Q1056" s="139">
        <f>MATCH(A1056+1,Storage!A:A)-2</f>
        <v>277</v>
      </c>
      <c r="R1056" s="139" t="str">
        <f t="shared" si="37"/>
        <v>Storage!P277:B273</v>
      </c>
      <c r="S1056" s="7"/>
      <c r="T1056" s="7"/>
      <c r="U1056" s="7"/>
      <c r="V1056" s="7"/>
      <c r="W1056" s="7"/>
      <c r="X1056" s="7"/>
      <c r="Y1056" s="7"/>
      <c r="Z1056" s="7"/>
      <c r="AA1056" s="7"/>
      <c r="AB1056" s="7"/>
    </row>
    <row r="1057" spans="1:28" ht="15" x14ac:dyDescent="0.25">
      <c r="A1057" s="17">
        <f t="shared" si="38"/>
        <v>2025</v>
      </c>
      <c r="B1057" s="14" t="str">
        <f t="shared" si="41"/>
        <v>Jan</v>
      </c>
      <c r="C1057" s="99">
        <f ca="1">HLOOKUP($O1057,INDIRECT(R1057),C$229,FALSE)*$T$231</f>
        <v>67228000000</v>
      </c>
      <c r="D1057" s="99">
        <f ca="1">C1057/$T$230</f>
        <v>206314.9125482465</v>
      </c>
      <c r="E1057" s="99">
        <f ca="1">HLOOKUP($O1057,INDIRECT(R1057),E$229,FALSE)*$T$231</f>
        <v>84810000000</v>
      </c>
      <c r="F1057" s="99">
        <f ca="1">E1057/$T$230</f>
        <v>260272.0255431782</v>
      </c>
      <c r="G1057" s="99">
        <f ca="1">HLOOKUP($O1057,INDIRECT(R1057),G$229,FALSE)</f>
        <v>1295347000</v>
      </c>
      <c r="H1057" s="99">
        <f ca="1">G1057/$T$230</f>
        <v>3975.2692780483349</v>
      </c>
      <c r="I1057" s="95" t="str">
        <f t="shared" si="34"/>
        <v/>
      </c>
      <c r="J1057" s="100">
        <f ca="1">IF(AND(I1057="",NOT(K1057="")),D1057,"")</f>
        <v>206314.9125482465</v>
      </c>
      <c r="K1057" s="97">
        <f t="shared" si="35"/>
        <v>45658</v>
      </c>
      <c r="N1057" s="140">
        <f t="shared" si="39"/>
        <v>51915.630000000005</v>
      </c>
      <c r="O1057" s="139" t="str">
        <f t="shared" si="36"/>
        <v>2025Jan</v>
      </c>
      <c r="P1057" s="139">
        <f>MATCH(A1057,Storage!A:A)-1</f>
        <v>278</v>
      </c>
      <c r="Q1057" s="139">
        <f>MATCH(A1057+1,Storage!A:A)-2</f>
        <v>282</v>
      </c>
      <c r="R1057" s="139" t="str">
        <f t="shared" si="37"/>
        <v>Storage!P282:B278</v>
      </c>
      <c r="S1057" s="7"/>
      <c r="T1057" s="7"/>
      <c r="U1057" s="7"/>
      <c r="V1057" s="7"/>
      <c r="W1057" s="7"/>
      <c r="X1057" s="7"/>
      <c r="Y1057" s="7"/>
      <c r="Z1057" s="7"/>
      <c r="AA1057" s="7"/>
      <c r="AB1057" s="7"/>
    </row>
    <row r="1058" spans="1:28" ht="15" x14ac:dyDescent="0.25">
      <c r="A1058" s="17">
        <f t="shared" si="38"/>
        <v>2025</v>
      </c>
      <c r="B1058" s="14" t="str">
        <f t="shared" si="41"/>
        <v>Feb</v>
      </c>
      <c r="C1058" s="99">
        <f ca="1">HLOOKUP($O1058,INDIRECT(R1058),C$229,FALSE)*$T$231</f>
        <v>66956000000</v>
      </c>
      <c r="D1058" s="99">
        <f ca="1">C1058/$T$230</f>
        <v>205480.17618522627</v>
      </c>
      <c r="E1058" s="99">
        <f ca="1">HLOOKUP($O1058,INDIRECT(R1058),E$229,FALSE)*$T$231</f>
        <v>84810000000</v>
      </c>
      <c r="F1058" s="99">
        <f ca="1">E1058/$T$230</f>
        <v>260272.0255431782</v>
      </c>
      <c r="G1058" s="99">
        <f ca="1">HLOOKUP($O1058,INDIRECT(R1058),G$229,FALSE)</f>
        <v>1151049000</v>
      </c>
      <c r="H1058" s="99">
        <f ca="1">G1058/$T$230</f>
        <v>3532.4354996987354</v>
      </c>
      <c r="I1058" s="95" t="str">
        <f t="shared" si="34"/>
        <v/>
      </c>
      <c r="J1058" s="100">
        <f ca="1">IF(AND(I1058="",NOT(K1058="")),D1058,"")</f>
        <v>205480.17618522627</v>
      </c>
      <c r="K1058" s="97">
        <f t="shared" si="35"/>
        <v>45689</v>
      </c>
      <c r="N1058" s="140">
        <f t="shared" si="39"/>
        <v>51915.630000000005</v>
      </c>
      <c r="O1058" s="139" t="str">
        <f t="shared" si="36"/>
        <v>2025Feb</v>
      </c>
      <c r="P1058" s="139">
        <f>MATCH(A1058,Storage!A:A)-1</f>
        <v>278</v>
      </c>
      <c r="Q1058" s="139">
        <f>MATCH(A1058+1,Storage!A:A)-2</f>
        <v>282</v>
      </c>
      <c r="R1058" s="139" t="str">
        <f t="shared" si="37"/>
        <v>Storage!P282:B278</v>
      </c>
      <c r="S1058" s="7"/>
      <c r="T1058" s="7"/>
      <c r="U1058" s="7"/>
      <c r="V1058" s="7"/>
      <c r="W1058" s="7"/>
      <c r="X1058" s="7"/>
      <c r="Y1058" s="7"/>
      <c r="Z1058" s="7"/>
      <c r="AA1058" s="7"/>
      <c r="AB1058" s="7"/>
    </row>
    <row r="1059" spans="1:28" ht="15" x14ac:dyDescent="0.25">
      <c r="A1059" s="17">
        <f t="shared" si="38"/>
        <v>2025</v>
      </c>
      <c r="B1059" s="14" t="str">
        <f t="shared" si="41"/>
        <v>Mar</v>
      </c>
      <c r="C1059" s="99">
        <f ca="1">HLOOKUP($O1059,INDIRECT(R1059),C$229,FALSE)*$T$231</f>
        <v>67150000000</v>
      </c>
      <c r="D1059" s="99">
        <f ca="1">C1059/$T$230</f>
        <v>206075.53962061569</v>
      </c>
      <c r="E1059" s="99">
        <f ca="1">HLOOKUP($O1059,INDIRECT(R1059),E$229,FALSE)*$T$231</f>
        <v>84810000000</v>
      </c>
      <c r="F1059" s="99">
        <f ca="1">E1059/$T$230</f>
        <v>260272.0255431782</v>
      </c>
      <c r="G1059" s="99">
        <f ca="1">HLOOKUP($O1059,INDIRECT(R1059),G$229,FALSE)</f>
        <v>1265219000</v>
      </c>
      <c r="H1059" s="99">
        <f ca="1">G1059/$T$230</f>
        <v>3882.8099503090957</v>
      </c>
      <c r="I1059" s="95" t="str">
        <f t="shared" si="34"/>
        <v/>
      </c>
      <c r="J1059" s="100">
        <f ca="1">IF(AND(I1059="",NOT(K1059="")),D1059,"")</f>
        <v>206075.53962061569</v>
      </c>
      <c r="K1059" s="97">
        <f t="shared" si="35"/>
        <v>45717</v>
      </c>
      <c r="N1059" s="140">
        <f t="shared" si="39"/>
        <v>51915.630000000005</v>
      </c>
      <c r="O1059" s="139" t="str">
        <f t="shared" si="36"/>
        <v>2025Mar</v>
      </c>
      <c r="P1059" s="139">
        <f>MATCH(A1059,Storage!A:A)-1</f>
        <v>278</v>
      </c>
      <c r="Q1059" s="139">
        <f>MATCH(A1059+1,Storage!A:A)-2</f>
        <v>282</v>
      </c>
      <c r="R1059" s="139" t="str">
        <f t="shared" si="37"/>
        <v>Storage!P282:B278</v>
      </c>
      <c r="S1059" s="7"/>
      <c r="T1059" s="7"/>
      <c r="U1059" s="7"/>
      <c r="V1059" s="7"/>
      <c r="W1059" s="7"/>
      <c r="X1059" s="7"/>
      <c r="Y1059" s="7"/>
      <c r="Z1059" s="7"/>
      <c r="AA1059" s="7"/>
      <c r="AB1059" s="7"/>
    </row>
    <row r="1060" spans="1:28" ht="15" x14ac:dyDescent="0.25">
      <c r="A1060" s="17">
        <f t="shared" si="38"/>
        <v>2025</v>
      </c>
      <c r="B1060" s="14" t="str">
        <f t="shared" si="41"/>
        <v>Apr</v>
      </c>
      <c r="C1060" s="99">
        <f ca="1">HLOOKUP($O1060,INDIRECT(R1060),C$229,FALSE)*$T$231</f>
        <v>65321000000</v>
      </c>
      <c r="D1060" s="99">
        <f ca="1">C1060/$T$230</f>
        <v>200462.55135604227</v>
      </c>
      <c r="E1060" s="99">
        <f ca="1">HLOOKUP($O1060,INDIRECT(R1060),E$229,FALSE)*$T$231</f>
        <v>84810000000</v>
      </c>
      <c r="F1060" s="99">
        <f ca="1">E1060/$T$230</f>
        <v>260272.0255431782</v>
      </c>
      <c r="G1060" s="99">
        <f ca="1">HLOOKUP($O1060,INDIRECT(R1060),G$229,FALSE)</f>
        <v>1511569000</v>
      </c>
      <c r="H1060" s="99">
        <f ca="1">G1060/$T$230</f>
        <v>4638.8294467430296</v>
      </c>
      <c r="I1060" s="95" t="str">
        <f t="shared" si="34"/>
        <v/>
      </c>
      <c r="J1060" s="100">
        <f ca="1">IF(AND(I1060="",NOT(K1060="")),D1060,"")</f>
        <v>200462.55135604227</v>
      </c>
      <c r="K1060" s="97">
        <f t="shared" si="35"/>
        <v>45748</v>
      </c>
      <c r="N1060" s="140">
        <f t="shared" si="39"/>
        <v>51915.630000000005</v>
      </c>
      <c r="O1060" s="139" t="str">
        <f t="shared" si="36"/>
        <v>2025Apr</v>
      </c>
      <c r="P1060" s="139">
        <f>MATCH(A1060,Storage!A:A)-1</f>
        <v>278</v>
      </c>
      <c r="Q1060" s="139">
        <f>MATCH(A1060+1,Storage!A:A)-2</f>
        <v>282</v>
      </c>
      <c r="R1060" s="139" t="str">
        <f t="shared" si="37"/>
        <v>Storage!P282:B278</v>
      </c>
      <c r="S1060" s="7"/>
      <c r="T1060" s="7"/>
      <c r="U1060" s="7"/>
      <c r="V1060" s="7"/>
      <c r="W1060" s="7"/>
      <c r="X1060" s="7"/>
      <c r="Y1060" s="7"/>
      <c r="Z1060" s="7"/>
      <c r="AA1060" s="7"/>
      <c r="AB1060" s="7"/>
    </row>
    <row r="1061" spans="1:28" ht="15" x14ac:dyDescent="0.25">
      <c r="A1061" s="17">
        <f t="shared" si="38"/>
        <v>2025</v>
      </c>
      <c r="B1061" s="14" t="str">
        <f t="shared" si="41"/>
        <v>May</v>
      </c>
      <c r="C1061" s="99">
        <f ca="1">HLOOKUP($O1061,INDIRECT(R1061),C$229,FALSE)*$T$231</f>
        <v>67204000000</v>
      </c>
      <c r="D1061" s="99">
        <f ca="1">C1061/$T$230</f>
        <v>206241.25933974472</v>
      </c>
      <c r="E1061" s="99">
        <f ca="1">HLOOKUP($O1061,INDIRECT(R1061),E$229,FALSE)*$T$231</f>
        <v>84810000000</v>
      </c>
      <c r="F1061" s="99">
        <f ca="1">E1061/$T$230</f>
        <v>260272.0255431782</v>
      </c>
      <c r="G1061" s="99">
        <f ca="1">HLOOKUP($O1061,INDIRECT(R1061),G$229,FALSE)</f>
        <v>2074368000</v>
      </c>
      <c r="H1061" s="99">
        <f ca="1">G1061/$T$230</f>
        <v>6365.9941172261706</v>
      </c>
      <c r="I1061" s="95" t="str">
        <f t="shared" si="34"/>
        <v/>
      </c>
      <c r="J1061" s="100">
        <f ca="1">IF(AND(I1061="",NOT(K1061="")),D1061,"")</f>
        <v>206241.25933974472</v>
      </c>
      <c r="K1061" s="97">
        <f t="shared" si="35"/>
        <v>45778</v>
      </c>
      <c r="N1061" s="140">
        <f t="shared" si="39"/>
        <v>51915.630000000005</v>
      </c>
      <c r="O1061" s="139" t="str">
        <f t="shared" si="36"/>
        <v>2025May</v>
      </c>
      <c r="P1061" s="139">
        <f>MATCH(A1061,Storage!A:A)-1</f>
        <v>278</v>
      </c>
      <c r="Q1061" s="139">
        <f>MATCH(A1061+1,Storage!A:A)-2</f>
        <v>282</v>
      </c>
      <c r="R1061" s="139" t="str">
        <f t="shared" si="37"/>
        <v>Storage!P282:B278</v>
      </c>
      <c r="S1061" s="7"/>
      <c r="T1061" s="7"/>
      <c r="U1061" s="7"/>
      <c r="V1061" s="7"/>
      <c r="W1061" s="7"/>
      <c r="X1061" s="7"/>
      <c r="Y1061" s="7"/>
      <c r="Z1061" s="7"/>
      <c r="AA1061" s="7"/>
      <c r="AB1061" s="7"/>
    </row>
    <row r="1062" spans="1:28" ht="15" x14ac:dyDescent="0.25">
      <c r="A1062" s="17">
        <f t="shared" si="38"/>
        <v>2025</v>
      </c>
      <c r="B1062" s="14" t="str">
        <f t="shared" si="41"/>
        <v>Jun</v>
      </c>
      <c r="C1062" s="99">
        <f ca="1">HLOOKUP($O1062,INDIRECT(R1062),C$229,FALSE)*$T$231</f>
        <v>74527000000</v>
      </c>
      <c r="D1062" s="99">
        <f ca="1">C1062/$T$230</f>
        <v>228714.69458385147</v>
      </c>
      <c r="E1062" s="99">
        <f ca="1">HLOOKUP($O1062,INDIRECT(R1062),E$229,FALSE)*$T$231</f>
        <v>84810000000</v>
      </c>
      <c r="F1062" s="99">
        <f ca="1">E1062/$T$230</f>
        <v>260272.0255431782</v>
      </c>
      <c r="G1062" s="99">
        <f ca="1">HLOOKUP($O1062,INDIRECT(R1062),G$229,FALSE)</f>
        <v>2205735000</v>
      </c>
      <c r="H1062" s="99">
        <f ca="1">G1062/$T$230</f>
        <v>6769.144160611746</v>
      </c>
      <c r="I1062" s="95" t="str">
        <f t="shared" si="34"/>
        <v/>
      </c>
      <c r="J1062" s="100">
        <f ca="1">IF(AND(I1062="",NOT(K1062="")),D1062,"")</f>
        <v>228714.69458385147</v>
      </c>
      <c r="K1062" s="97">
        <f t="shared" si="35"/>
        <v>45809</v>
      </c>
      <c r="N1062" s="140">
        <f t="shared" si="39"/>
        <v>51915.630000000005</v>
      </c>
      <c r="O1062" s="139" t="str">
        <f t="shared" si="36"/>
        <v>2025Jun</v>
      </c>
      <c r="P1062" s="139">
        <f>MATCH(A1062,Storage!A:A)-1</f>
        <v>278</v>
      </c>
      <c r="Q1062" s="139">
        <f>MATCH(A1062+1,Storage!A:A)-2</f>
        <v>282</v>
      </c>
      <c r="R1062" s="139" t="str">
        <f t="shared" si="37"/>
        <v>Storage!P282:B278</v>
      </c>
      <c r="S1062" s="7"/>
      <c r="T1062" s="7"/>
      <c r="U1062" s="7"/>
      <c r="V1062" s="7"/>
      <c r="W1062" s="7"/>
      <c r="X1062" s="7"/>
      <c r="Y1062" s="7"/>
      <c r="Z1062" s="7"/>
      <c r="AA1062" s="7"/>
      <c r="AB1062" s="7"/>
    </row>
    <row r="1063" spans="1:28" ht="15" x14ac:dyDescent="0.25">
      <c r="A1063" s="17">
        <f t="shared" si="38"/>
        <v>2025</v>
      </c>
      <c r="B1063" s="14" t="str">
        <f t="shared" si="41"/>
        <v>Jul</v>
      </c>
      <c r="C1063" s="99">
        <f ca="1">HLOOKUP($O1063,INDIRECT(R1063),C$229,FALSE)*$T$231</f>
        <v>72793000000</v>
      </c>
      <c r="D1063" s="99">
        <f ca="1">C1063/$T$230</f>
        <v>223393.2502695976</v>
      </c>
      <c r="E1063" s="99">
        <f ca="1">HLOOKUP($O1063,INDIRECT(R1063),E$229,FALSE)*$T$231</f>
        <v>84810000000</v>
      </c>
      <c r="F1063" s="99">
        <f ca="1">E1063/$T$230</f>
        <v>260272.0255431782</v>
      </c>
      <c r="G1063" s="99">
        <f ca="1">HLOOKUP($O1063,INDIRECT(R1063),G$229,FALSE)</f>
        <v>2776610000</v>
      </c>
      <c r="H1063" s="99">
        <f ca="1">G1063/$T$230</f>
        <v>8521.0931357557365</v>
      </c>
      <c r="I1063" s="95" t="str">
        <f t="shared" si="34"/>
        <v/>
      </c>
      <c r="J1063" s="100">
        <f ca="1">IF(AND(I1063="",NOT(K1063="")),D1063,"")</f>
        <v>223393.2502695976</v>
      </c>
      <c r="K1063" s="97">
        <f t="shared" si="35"/>
        <v>45839</v>
      </c>
      <c r="N1063" s="140">
        <f t="shared" si="39"/>
        <v>51915.630000000005</v>
      </c>
      <c r="O1063" s="139" t="str">
        <f t="shared" si="36"/>
        <v>2025Jul</v>
      </c>
      <c r="P1063" s="139">
        <f>MATCH(A1063,Storage!A:A)-1</f>
        <v>278</v>
      </c>
      <c r="Q1063" s="139">
        <f>MATCH(A1063+1,Storage!A:A)-2</f>
        <v>282</v>
      </c>
      <c r="R1063" s="139" t="str">
        <f t="shared" si="37"/>
        <v>Storage!P282:B278</v>
      </c>
      <c r="S1063" s="7"/>
      <c r="T1063" s="7"/>
      <c r="U1063" s="7"/>
      <c r="V1063" s="7"/>
      <c r="W1063" s="7"/>
      <c r="X1063" s="7"/>
      <c r="Y1063" s="7"/>
      <c r="Z1063" s="7"/>
      <c r="AA1063" s="7"/>
      <c r="AB1063" s="7"/>
    </row>
    <row r="1064" spans="1:28" ht="15" x14ac:dyDescent="0.25">
      <c r="A1064" s="17">
        <f t="shared" si="38"/>
        <v>2025</v>
      </c>
      <c r="B1064" s="14" t="str">
        <f t="shared" si="41"/>
        <v>Aug</v>
      </c>
      <c r="C1064" s="99">
        <f ca="1">HLOOKUP($O1064,INDIRECT(R1064),C$229,FALSE)*$T$231</f>
        <v>70116000000</v>
      </c>
      <c r="D1064" s="99">
        <f ca="1">C1064/$T$230</f>
        <v>215177.84863796114</v>
      </c>
      <c r="E1064" s="99">
        <f ca="1">HLOOKUP($O1064,INDIRECT(R1064),E$229,FALSE)*$T$231</f>
        <v>84810000000</v>
      </c>
      <c r="F1064" s="99">
        <f ca="1">E1064/$T$230</f>
        <v>260272.0255431782</v>
      </c>
      <c r="G1064" s="99">
        <f ca="1">HLOOKUP($O1064,INDIRECT(R1064),G$229,FALSE)</f>
        <v>2625316000</v>
      </c>
      <c r="H1064" s="99">
        <f ca="1">G1064/$T$230</f>
        <v>8056.7894471278678</v>
      </c>
      <c r="I1064" s="95" t="str">
        <f t="shared" si="34"/>
        <v/>
      </c>
      <c r="J1064" s="100">
        <f ca="1">IF(AND(I1064="",NOT(K1064="")),D1064,"")</f>
        <v>215177.84863796114</v>
      </c>
      <c r="K1064" s="97">
        <f t="shared" si="35"/>
        <v>45870</v>
      </c>
      <c r="N1064" s="140">
        <f t="shared" si="39"/>
        <v>51915.630000000005</v>
      </c>
      <c r="O1064" s="139" t="str">
        <f t="shared" si="36"/>
        <v>2025Aug</v>
      </c>
      <c r="P1064" s="139">
        <f>MATCH(A1064,Storage!A:A)-1</f>
        <v>278</v>
      </c>
      <c r="Q1064" s="139">
        <f>MATCH(A1064+1,Storage!A:A)-2</f>
        <v>282</v>
      </c>
      <c r="R1064" s="139" t="str">
        <f t="shared" si="37"/>
        <v>Storage!P282:B278</v>
      </c>
      <c r="S1064" s="7"/>
      <c r="T1064" s="7"/>
      <c r="U1064" s="7"/>
      <c r="V1064" s="7"/>
      <c r="W1064" s="7"/>
      <c r="X1064" s="7"/>
      <c r="Y1064" s="7"/>
      <c r="Z1064" s="7"/>
      <c r="AA1064" s="7"/>
      <c r="AB1064" s="7"/>
    </row>
    <row r="1065" spans="1:28" ht="15" x14ac:dyDescent="0.25">
      <c r="A1065" s="17">
        <f t="shared" si="38"/>
        <v>2025</v>
      </c>
      <c r="B1065" s="14" t="str">
        <f t="shared" si="41"/>
        <v>Sep</v>
      </c>
      <c r="C1065" s="99">
        <f ca="1">HLOOKUP($O1065,INDIRECT(R1065),C$229,FALSE)*$T$231</f>
        <v>67730000000</v>
      </c>
      <c r="D1065" s="99">
        <f ca="1">C1065/$T$230</f>
        <v>207855.49215940881</v>
      </c>
      <c r="E1065" s="99">
        <f ca="1">HLOOKUP($O1065,INDIRECT(R1065),E$229,FALSE)*$T$231</f>
        <v>84810000000</v>
      </c>
      <c r="F1065" s="99">
        <f ca="1">E1065/$T$230</f>
        <v>260272.0255431782</v>
      </c>
      <c r="G1065" s="99">
        <f ca="1">HLOOKUP($O1065,INDIRECT(R1065),G$229,FALSE)</f>
        <v>2331331000</v>
      </c>
      <c r="H1065" s="99">
        <f ca="1">G1065/$T$230</f>
        <v>7154.5836762363306</v>
      </c>
      <c r="I1065" s="95" t="str">
        <f t="shared" si="34"/>
        <v/>
      </c>
      <c r="J1065" s="100">
        <f ca="1">IF(AND(I1065="",NOT(K1065="")),D1065,"")</f>
        <v>207855.49215940881</v>
      </c>
      <c r="K1065" s="97">
        <f t="shared" si="35"/>
        <v>45901</v>
      </c>
      <c r="N1065" s="140">
        <f t="shared" ref="N1065:N1071" si="42">IF(K1065="","",$G$181)</f>
        <v>51915.630000000005</v>
      </c>
      <c r="O1065" s="139" t="str">
        <f t="shared" si="36"/>
        <v>2025Sep</v>
      </c>
      <c r="P1065" s="139">
        <f>MATCH(A1065,Storage!A:A)-1</f>
        <v>278</v>
      </c>
      <c r="Q1065" s="139">
        <f>MATCH(A1065+1,Storage!A:A)-2</f>
        <v>282</v>
      </c>
      <c r="R1065" s="139" t="str">
        <f t="shared" si="37"/>
        <v>Storage!P282:B278</v>
      </c>
      <c r="S1065" s="7"/>
      <c r="T1065" s="7"/>
      <c r="U1065" s="7"/>
      <c r="V1065" s="7"/>
      <c r="W1065" s="7"/>
      <c r="X1065" s="7"/>
      <c r="Y1065" s="7"/>
      <c r="Z1065" s="7"/>
      <c r="AA1065" s="7"/>
      <c r="AB1065" s="7"/>
    </row>
    <row r="1066" spans="1:28" ht="15" x14ac:dyDescent="0.25">
      <c r="A1066" s="17">
        <f t="shared" si="38"/>
        <v>2025</v>
      </c>
      <c r="B1066" s="14" t="str">
        <f t="shared" si="41"/>
        <v>Oct</v>
      </c>
      <c r="C1066" s="99">
        <f ca="1">HLOOKUP($O1066,INDIRECT(R1066),C$229,FALSE)*$T$231</f>
        <v>65847000000</v>
      </c>
      <c r="D1066" s="99">
        <f ca="1">C1066/$T$230</f>
        <v>202076.78417570636</v>
      </c>
      <c r="E1066" s="99">
        <f ca="1">HLOOKUP($O1066,INDIRECT(R1066),E$229,FALSE)*$T$231</f>
        <v>84810000000</v>
      </c>
      <c r="F1066" s="99">
        <f ca="1">E1066/$T$230</f>
        <v>260272.0255431782</v>
      </c>
      <c r="G1066" s="99">
        <f ca="1">HLOOKUP($O1066,INDIRECT(R1066),G$229,FALSE)</f>
        <v>1861992000</v>
      </c>
      <c r="H1066" s="99">
        <f ca="1">G1066/$T$230</f>
        <v>5714.2368751938866</v>
      </c>
      <c r="I1066" s="95" t="str">
        <f t="shared" si="34"/>
        <v/>
      </c>
      <c r="J1066" s="100">
        <f ca="1">IF(AND(I1066="",NOT(K1066="")),D1066,"")</f>
        <v>202076.78417570636</v>
      </c>
      <c r="K1066" s="97">
        <f t="shared" si="35"/>
        <v>45931</v>
      </c>
      <c r="N1066" s="140">
        <f t="shared" si="42"/>
        <v>51915.630000000005</v>
      </c>
      <c r="O1066" s="139" t="str">
        <f t="shared" si="36"/>
        <v>2025Oct</v>
      </c>
      <c r="P1066" s="139">
        <f>MATCH(A1066,Storage!A:A)-1</f>
        <v>278</v>
      </c>
      <c r="Q1066" s="139">
        <f>MATCH(A1066+1,Storage!A:A)-2</f>
        <v>282</v>
      </c>
      <c r="R1066" s="139" t="str">
        <f t="shared" si="37"/>
        <v>Storage!P282:B278</v>
      </c>
      <c r="S1066" s="7"/>
      <c r="T1066" s="7"/>
      <c r="U1066" s="7"/>
      <c r="V1066" s="7"/>
      <c r="W1066" s="7"/>
      <c r="X1066" s="7"/>
      <c r="Y1066" s="7"/>
      <c r="Z1066" s="7"/>
      <c r="AA1066" s="7"/>
      <c r="AB1066" s="7"/>
    </row>
    <row r="1067" spans="1:28" ht="15" x14ac:dyDescent="0.25">
      <c r="A1067" s="17">
        <f t="shared" si="38"/>
        <v>2025</v>
      </c>
      <c r="B1067" s="14" t="str">
        <f t="shared" si="41"/>
        <v>Nov</v>
      </c>
      <c r="C1067" s="99">
        <f ca="1">HLOOKUP($O1067,INDIRECT(R1067),C$229,FALSE)*$T$231</f>
        <v>65966000000</v>
      </c>
      <c r="D1067" s="99">
        <f ca="1">C1067/$T$230</f>
        <v>202441.98133452769</v>
      </c>
      <c r="E1067" s="99">
        <f ca="1">HLOOKUP($O1067,INDIRECT(R1067),E$229,FALSE)*$T$231</f>
        <v>84810000000</v>
      </c>
      <c r="F1067" s="99">
        <f ca="1">E1067/$T$230</f>
        <v>260272.0255431782</v>
      </c>
      <c r="G1067" s="99">
        <f ca="1">HLOOKUP($O1067,INDIRECT(R1067),G$229,FALSE)</f>
        <v>1258530000</v>
      </c>
      <c r="H1067" s="99">
        <f ca="1">G1067/$T$230</f>
        <v>3862.2821873229109</v>
      </c>
      <c r="I1067" s="95" t="str">
        <f t="shared" si="34"/>
        <v/>
      </c>
      <c r="J1067" s="100">
        <f ca="1">IF(AND(I1067="",NOT(K1067="")),D1067,"")</f>
        <v>202441.98133452769</v>
      </c>
      <c r="K1067" s="97">
        <f t="shared" si="35"/>
        <v>45962</v>
      </c>
      <c r="N1067" s="140">
        <f t="shared" si="42"/>
        <v>51915.630000000005</v>
      </c>
      <c r="O1067" s="139" t="str">
        <f t="shared" si="36"/>
        <v>2025Nov</v>
      </c>
      <c r="P1067" s="139">
        <f>MATCH(A1067,Storage!A:A)-1</f>
        <v>278</v>
      </c>
      <c r="Q1067" s="139">
        <f>MATCH(A1067+1,Storage!A:A)-2</f>
        <v>282</v>
      </c>
      <c r="R1067" s="139" t="str">
        <f t="shared" si="37"/>
        <v>Storage!P282:B278</v>
      </c>
      <c r="S1067" s="7"/>
      <c r="T1067" s="7"/>
      <c r="U1067" s="7"/>
      <c r="V1067" s="7"/>
      <c r="W1067" s="7"/>
      <c r="X1067" s="7"/>
      <c r="Y1067" s="7"/>
      <c r="Z1067" s="7"/>
      <c r="AA1067" s="7"/>
      <c r="AB1067" s="7"/>
    </row>
    <row r="1068" spans="1:28" ht="15" x14ac:dyDescent="0.25">
      <c r="A1068" s="17">
        <f t="shared" si="38"/>
        <v>2025</v>
      </c>
      <c r="B1068" s="14" t="str">
        <f t="shared" si="41"/>
        <v>Dec</v>
      </c>
      <c r="C1068" s="99">
        <f ca="1">HLOOKUP($O1068,INDIRECT(R1068),C$229,FALSE)*$T$231</f>
        <v>65763000000</v>
      </c>
      <c r="D1068" s="99">
        <f ca="1">C1068/$T$230</f>
        <v>201818.9979459501</v>
      </c>
      <c r="E1068" s="99">
        <f ca="1">HLOOKUP($O1068,INDIRECT(R1068),E$229,FALSE)*$T$231</f>
        <v>84810000000</v>
      </c>
      <c r="F1068" s="99">
        <f ca="1">E1068/$T$230</f>
        <v>260272.0255431782</v>
      </c>
      <c r="G1068" s="99">
        <f ca="1">HLOOKUP($O1068,INDIRECT(R1068),G$229,FALSE)</f>
        <v>1231733000</v>
      </c>
      <c r="H1068" s="99">
        <f ca="1">G1068/$T$230</f>
        <v>3780.0453111469819</v>
      </c>
      <c r="I1068" s="95" t="str">
        <f t="shared" si="34"/>
        <v/>
      </c>
      <c r="J1068" s="100">
        <f ca="1">IF(AND(I1068="",NOT(K1068="")),D1068,"")</f>
        <v>201818.9979459501</v>
      </c>
      <c r="K1068" s="97">
        <f t="shared" si="35"/>
        <v>45992</v>
      </c>
      <c r="N1068" s="140">
        <f t="shared" si="42"/>
        <v>51915.630000000005</v>
      </c>
      <c r="O1068" s="139" t="str">
        <f t="shared" si="36"/>
        <v>2025Dec</v>
      </c>
      <c r="P1068" s="139">
        <f>MATCH(A1068,Storage!A:A)-1</f>
        <v>278</v>
      </c>
      <c r="Q1068" s="139">
        <f>MATCH(A1068+1,Storage!A:A)-2</f>
        <v>282</v>
      </c>
      <c r="R1068" s="139" t="str">
        <f t="shared" si="37"/>
        <v>Storage!P282:B278</v>
      </c>
      <c r="S1068" s="7"/>
      <c r="T1068" s="7"/>
      <c r="U1068" s="7"/>
      <c r="V1068" s="7"/>
      <c r="W1068" s="7"/>
      <c r="X1068" s="7"/>
      <c r="Y1068" s="7"/>
      <c r="Z1068" s="7"/>
      <c r="AA1068" s="7"/>
      <c r="AB1068" s="7"/>
    </row>
    <row r="1069" spans="1:28" ht="15" x14ac:dyDescent="0.25">
      <c r="A1069" s="17">
        <f t="shared" si="38"/>
        <v>2025</v>
      </c>
      <c r="B1069" s="14" t="str">
        <f t="shared" si="41"/>
        <v>(YE)&amp; Min Sto</v>
      </c>
      <c r="C1069" s="99">
        <f ca="1">HLOOKUP($O1069,INDIRECT(R1069),C$229,FALSE)*$T$231</f>
        <v>65321000000</v>
      </c>
      <c r="D1069" s="99">
        <f ca="1">C1069/$T$230</f>
        <v>200462.55135604227</v>
      </c>
      <c r="E1069" s="99">
        <f ca="1">HLOOKUP($O1069,INDIRECT(R1069),E$229,FALSE)*$T$231</f>
        <v>84810000000</v>
      </c>
      <c r="F1069" s="99">
        <f ca="1">E1069/$T$230</f>
        <v>260272.0255431782</v>
      </c>
      <c r="G1069" s="99">
        <f ca="1">HLOOKUP($O1069,INDIRECT(R1069),G$229,FALSE)</f>
        <v>21588799000</v>
      </c>
      <c r="H1069" s="99">
        <f ca="1">G1069/$T$230</f>
        <v>66253.513085420826</v>
      </c>
      <c r="I1069" s="100">
        <f ca="1">IF(B1068="Dec",H1069,"")</f>
        <v>66253.513085420826</v>
      </c>
      <c r="J1069" s="95" t="str">
        <f ca="1">IF(AND(I1069="",NOT(K1069="")),D1069,"")</f>
        <v/>
      </c>
      <c r="K1069" s="97">
        <f ca="1">IFERROR(IF(I1069="", DATEVALUE(CONCATENATE(B1069,"-",A1069)),K1068),"")</f>
        <v>45992</v>
      </c>
      <c r="N1069" s="140">
        <f ca="1">IF(K1069="","",$G$181)</f>
        <v>51915.630000000005</v>
      </c>
      <c r="O1069" s="139" t="str">
        <f t="shared" si="36"/>
        <v>2025(YE)&amp; Min Sto</v>
      </c>
      <c r="P1069" s="139">
        <f>MATCH(A1069,Storage!A:A)-1</f>
        <v>278</v>
      </c>
      <c r="Q1069" s="139">
        <f>MATCH(A1069+1,Storage!A:A)-2</f>
        <v>282</v>
      </c>
      <c r="R1069" s="139" t="str">
        <f t="shared" si="37"/>
        <v>Storage!P282:B278</v>
      </c>
      <c r="S1069" s="7"/>
      <c r="T1069" s="7"/>
      <c r="U1069" s="7"/>
      <c r="V1069" s="7"/>
      <c r="W1069" s="7"/>
      <c r="X1069" s="7"/>
      <c r="Y1069" s="7"/>
      <c r="Z1069" s="7"/>
      <c r="AA1069" s="7"/>
      <c r="AB1069" s="7"/>
    </row>
    <row r="1070" spans="1:28" ht="15" x14ac:dyDescent="0.25">
      <c r="A1070" s="17">
        <f t="shared" si="38"/>
        <v>2025</v>
      </c>
      <c r="B1070" s="14" t="str">
        <f t="shared" si="41"/>
        <v>Avg</v>
      </c>
      <c r="C1070" s="99">
        <f ca="1">HLOOKUP($O1070,INDIRECT(R1070),C$229,FALSE)*$T$231</f>
        <v>68050000000</v>
      </c>
      <c r="D1070" s="99">
        <f ca="1">C1070/$T$230</f>
        <v>208837.53493943257</v>
      </c>
      <c r="E1070" s="99">
        <f ca="1">HLOOKUP($O1070,INDIRECT(R1070),E$229,FALSE)*$T$231</f>
        <v>0</v>
      </c>
      <c r="F1070" s="99">
        <f ca="1">E1070/$T$230</f>
        <v>0</v>
      </c>
      <c r="G1070" s="99">
        <f ca="1">HLOOKUP($O1070,INDIRECT(R1070),G$229,FALSE)</f>
        <v>0</v>
      </c>
      <c r="H1070" s="99">
        <f ca="1">G1070/$T$230</f>
        <v>0</v>
      </c>
      <c r="I1070" s="95" t="str">
        <f t="shared" si="34"/>
        <v/>
      </c>
      <c r="J1070" s="97" t="str">
        <f>IFERROR(IF(I1070="", DATEVALUE(CONCATENATE(B1070,"-",A1070)),K1069),"")</f>
        <v/>
      </c>
      <c r="K1070" s="97"/>
      <c r="N1070" s="140" t="str">
        <f t="shared" si="42"/>
        <v/>
      </c>
      <c r="O1070" s="139" t="str">
        <f t="shared" si="36"/>
        <v>2025Avg</v>
      </c>
      <c r="P1070" s="139">
        <f>MATCH(A1070,Storage!A:A)-1</f>
        <v>278</v>
      </c>
      <c r="Q1070" s="139">
        <f>MATCH(A1070+1,Storage!A:A)-2</f>
        <v>282</v>
      </c>
      <c r="R1070" s="139" t="str">
        <f t="shared" si="37"/>
        <v>Storage!P282:B278</v>
      </c>
      <c r="S1070" s="7"/>
      <c r="T1070" s="7"/>
      <c r="U1070" s="7"/>
      <c r="V1070" s="7"/>
      <c r="W1070" s="7"/>
      <c r="X1070" s="7"/>
      <c r="Y1070" s="7"/>
      <c r="Z1070" s="7"/>
      <c r="AA1070" s="7"/>
      <c r="AB1070" s="7"/>
    </row>
    <row r="1071" spans="1:28" ht="20.399999999999999" x14ac:dyDescent="0.35">
      <c r="A1071" s="17">
        <f t="shared" si="38"/>
        <v>2025</v>
      </c>
      <c r="B1071" s="14" t="str">
        <f t="shared" si="41"/>
        <v>Max</v>
      </c>
      <c r="C1071" s="99">
        <f ca="1">HLOOKUP($O1071,INDIRECT(R1071),C$229,FALSE)*$T$231</f>
        <v>74527000000</v>
      </c>
      <c r="D1071" s="99">
        <f ca="1">C1071/$T$230</f>
        <v>228714.69458385147</v>
      </c>
      <c r="E1071" s="99">
        <f ca="1">HLOOKUP($O1071,INDIRECT(R1071),E$229,FALSE)*$T$231</f>
        <v>0</v>
      </c>
      <c r="F1071" s="99">
        <f ca="1">E1071/$T$230</f>
        <v>0</v>
      </c>
      <c r="G1071" s="99">
        <f ca="1">HLOOKUP($O1071,INDIRECT(R1071),G$229,FALSE)</f>
        <v>2776610000</v>
      </c>
      <c r="H1071" s="99">
        <f ca="1">G1071/$T$230</f>
        <v>8521.0931357557365</v>
      </c>
      <c r="I1071" s="95" t="str">
        <f t="shared" si="34"/>
        <v/>
      </c>
      <c r="J1071" s="107" t="str">
        <f>IFERROR(IF(I1071="", DATEVALUE(CONCATENATE(B1071,"-",A1071)),J1070),"")</f>
        <v/>
      </c>
      <c r="N1071" s="140" t="str">
        <f t="shared" si="42"/>
        <v/>
      </c>
      <c r="O1071" s="139" t="str">
        <f t="shared" si="36"/>
        <v>2025Max</v>
      </c>
      <c r="P1071" s="139">
        <f>MATCH(A1071,Storage!A:A)-1</f>
        <v>278</v>
      </c>
      <c r="Q1071" s="139">
        <f>MATCH(A1071+1,Storage!A:A)-2</f>
        <v>282</v>
      </c>
      <c r="R1071" s="139" t="str">
        <f t="shared" si="37"/>
        <v>Storage!P282:B278</v>
      </c>
      <c r="S1071" s="7"/>
      <c r="T1071" s="7"/>
      <c r="U1071" s="7"/>
      <c r="V1071" s="7"/>
      <c r="W1071" s="7"/>
      <c r="X1071" s="7"/>
      <c r="Y1071" s="7"/>
      <c r="Z1071" s="7"/>
      <c r="AA1071" s="7"/>
      <c r="AB1071" s="7"/>
    </row>
    <row r="1072" spans="1:28" ht="15" x14ac:dyDescent="0.25">
      <c r="A1072" s="17"/>
      <c r="B1072" s="14"/>
      <c r="G1072" s="17"/>
      <c r="H1072" s="99"/>
      <c r="I1072" s="99"/>
      <c r="J1072" s="99"/>
      <c r="K1072" s="99"/>
      <c r="L1072" s="99"/>
      <c r="M1072" s="99"/>
      <c r="N1072" s="7"/>
      <c r="O1072" s="7"/>
      <c r="P1072" s="7"/>
      <c r="Q1072" s="7"/>
      <c r="R1072" s="7"/>
      <c r="S1072" s="7"/>
      <c r="T1072" s="7"/>
      <c r="U1072" s="7"/>
      <c r="V1072" s="7"/>
      <c r="W1072" s="7"/>
      <c r="X1072" s="7"/>
      <c r="Y1072" s="7"/>
      <c r="Z1072" s="7"/>
      <c r="AA1072" s="7"/>
      <c r="AB1072" s="7"/>
    </row>
    <row r="1073" spans="1:28" ht="15" x14ac:dyDescent="0.25">
      <c r="A1073" s="17"/>
      <c r="B1073" s="14"/>
      <c r="G1073" s="17"/>
      <c r="H1073" s="99"/>
      <c r="I1073" s="99"/>
      <c r="J1073" s="99"/>
      <c r="K1073" s="99"/>
      <c r="L1073" s="99"/>
      <c r="M1073" s="99"/>
      <c r="N1073" s="7"/>
      <c r="O1073" s="7"/>
      <c r="P1073" s="7"/>
      <c r="Q1073" s="7"/>
      <c r="R1073" s="7"/>
      <c r="S1073" s="7"/>
      <c r="T1073" s="7"/>
      <c r="U1073" s="7"/>
      <c r="V1073" s="7"/>
      <c r="W1073" s="7"/>
      <c r="X1073" s="7"/>
      <c r="Y1073" s="7"/>
      <c r="Z1073" s="7"/>
      <c r="AA1073" s="7"/>
      <c r="AB1073" s="7"/>
    </row>
    <row r="1074" spans="1:28" ht="15" x14ac:dyDescent="0.25">
      <c r="A1074" s="17"/>
      <c r="B1074" s="14"/>
      <c r="C1074" s="17"/>
      <c r="D1074" s="17"/>
      <c r="E1074" s="17"/>
      <c r="F1074" s="17"/>
      <c r="G1074" s="17"/>
      <c r="H1074" s="17"/>
      <c r="I1074" s="17"/>
      <c r="J1074" s="17"/>
      <c r="K1074" s="17"/>
      <c r="L1074" s="17"/>
      <c r="M1074" s="7"/>
      <c r="N1074" s="7"/>
      <c r="O1074" s="7"/>
      <c r="P1074" s="7"/>
      <c r="Q1074" s="7"/>
      <c r="R1074" s="7"/>
      <c r="S1074" s="7"/>
      <c r="T1074" s="7"/>
      <c r="U1074" s="7"/>
      <c r="V1074" s="7"/>
      <c r="W1074" s="7"/>
      <c r="X1074" s="7"/>
      <c r="Y1074" s="7"/>
      <c r="Z1074" s="7"/>
      <c r="AA1074" s="7"/>
      <c r="AB1074" s="7"/>
    </row>
    <row r="1075" spans="1:28" ht="15" x14ac:dyDescent="0.25">
      <c r="A1075" s="17"/>
      <c r="B1075" s="14"/>
      <c r="C1075" s="17"/>
      <c r="D1075" s="17"/>
      <c r="E1075" s="17"/>
      <c r="F1075" s="17"/>
      <c r="G1075" s="17"/>
      <c r="H1075" s="17"/>
      <c r="I1075" s="17"/>
      <c r="J1075" s="17"/>
      <c r="K1075" s="17"/>
      <c r="L1075" s="17"/>
      <c r="M1075" s="7"/>
      <c r="N1075" s="7"/>
      <c r="O1075" s="7"/>
      <c r="P1075" s="7"/>
      <c r="Q1075" s="7"/>
      <c r="R1075" s="7"/>
      <c r="S1075" s="7"/>
      <c r="T1075" s="7"/>
      <c r="U1075" s="7"/>
      <c r="V1075" s="7"/>
      <c r="W1075" s="7"/>
      <c r="X1075" s="7"/>
      <c r="Y1075" s="7"/>
      <c r="Z1075" s="7"/>
      <c r="AA1075" s="7"/>
      <c r="AB1075" s="7"/>
    </row>
    <row r="1076" spans="1:28" ht="15" x14ac:dyDescent="0.25">
      <c r="A1076" s="17"/>
      <c r="B1076" s="14"/>
      <c r="C1076" s="17"/>
      <c r="D1076" s="17"/>
      <c r="E1076" s="17"/>
      <c r="H1076" s="17"/>
      <c r="I1076" s="17"/>
      <c r="J1076" s="17"/>
      <c r="K1076" s="17"/>
      <c r="L1076" s="17"/>
      <c r="M1076" s="7"/>
      <c r="N1076" s="7"/>
      <c r="O1076" s="7"/>
      <c r="P1076" s="7"/>
      <c r="Q1076" s="7"/>
      <c r="R1076" s="7"/>
      <c r="S1076" s="7"/>
      <c r="T1076" s="7"/>
      <c r="U1076" s="7"/>
      <c r="V1076" s="7"/>
      <c r="W1076" s="7"/>
      <c r="X1076" s="7"/>
      <c r="Y1076" s="7"/>
      <c r="Z1076" s="7"/>
      <c r="AA1076" s="7"/>
      <c r="AB1076" s="7"/>
    </row>
    <row r="1077" spans="1:28" ht="15" x14ac:dyDescent="0.25">
      <c r="A1077" s="17"/>
      <c r="B1077" s="14"/>
      <c r="C1077" s="17"/>
      <c r="D1077" s="17"/>
      <c r="E1077" s="17"/>
      <c r="H1077" s="17"/>
      <c r="I1077" s="17"/>
      <c r="J1077" s="17"/>
      <c r="K1077" s="17"/>
      <c r="L1077" s="17"/>
      <c r="M1077" s="7"/>
      <c r="N1077" s="7"/>
      <c r="O1077" s="7"/>
      <c r="P1077" s="7"/>
      <c r="Q1077" s="7"/>
      <c r="R1077" s="7"/>
      <c r="S1077" s="7"/>
      <c r="T1077" s="7"/>
      <c r="U1077" s="7"/>
      <c r="V1077" s="7"/>
      <c r="W1077" s="7"/>
      <c r="X1077" s="7"/>
      <c r="Y1077" s="7"/>
      <c r="Z1077" s="7"/>
      <c r="AA1077" s="7"/>
      <c r="AB1077" s="7"/>
    </row>
    <row r="1078" spans="1:28" ht="16.2" x14ac:dyDescent="0.35">
      <c r="A1078" s="157" t="s">
        <v>379</v>
      </c>
      <c r="B1078" s="158"/>
      <c r="C1078" s="158"/>
      <c r="D1078" s="159"/>
      <c r="E1078" s="17"/>
      <c r="H1078" s="17"/>
      <c r="I1078" s="17"/>
      <c r="J1078" s="17"/>
      <c r="K1078" s="17"/>
      <c r="L1078" s="17"/>
      <c r="M1078" s="7"/>
      <c r="N1078" s="7"/>
      <c r="O1078" s="7"/>
      <c r="P1078" s="7"/>
      <c r="Q1078" s="7"/>
      <c r="R1078" s="7"/>
      <c r="S1078" s="7"/>
      <c r="T1078" s="7"/>
      <c r="U1078" s="7"/>
      <c r="V1078" s="7"/>
      <c r="W1078" s="7"/>
      <c r="X1078" s="7"/>
      <c r="Y1078" s="7"/>
      <c r="Z1078" s="7"/>
      <c r="AA1078" s="7"/>
      <c r="AB1078" s="7"/>
    </row>
    <row r="1079" spans="1:28" ht="15.6" x14ac:dyDescent="0.3">
      <c r="A1079" s="108" t="s">
        <v>363</v>
      </c>
      <c r="B1079" s="84" t="s">
        <v>371</v>
      </c>
      <c r="C1079" s="84" t="s">
        <v>373</v>
      </c>
      <c r="D1079" s="84" t="s">
        <v>380</v>
      </c>
      <c r="H1079" s="17"/>
      <c r="I1079" s="17"/>
      <c r="J1079" s="17"/>
      <c r="K1079" s="17"/>
      <c r="L1079" s="17"/>
      <c r="M1079" s="7"/>
      <c r="N1079" s="7"/>
      <c r="O1079" s="7"/>
      <c r="P1079" s="7"/>
      <c r="Q1079" s="7"/>
      <c r="R1079" s="7"/>
      <c r="S1079" s="7"/>
      <c r="T1079" s="7"/>
      <c r="U1079" s="7"/>
      <c r="V1079" s="7"/>
      <c r="W1079" s="7"/>
      <c r="X1079" s="7"/>
      <c r="Y1079" s="7"/>
      <c r="Z1079" s="7"/>
      <c r="AA1079" s="7"/>
      <c r="AB1079" s="7"/>
    </row>
    <row r="1080" spans="1:28" ht="30" x14ac:dyDescent="0.25">
      <c r="A1080" s="109">
        <v>28581</v>
      </c>
      <c r="B1080" s="110">
        <f ca="1">MIN(C232:C1071)</f>
        <v>7680000000</v>
      </c>
      <c r="C1080" s="110">
        <f ca="1">MIN(D232:D1071)</f>
        <v>23569.02672057079</v>
      </c>
      <c r="D1080" s="84" t="s">
        <v>381</v>
      </c>
      <c r="H1080" s="17"/>
      <c r="I1080" s="17"/>
      <c r="J1080" s="17"/>
      <c r="K1080" s="17"/>
      <c r="L1080" s="17"/>
      <c r="M1080" s="7"/>
      <c r="N1080" s="7"/>
      <c r="O1080" s="7"/>
      <c r="P1080" s="7"/>
      <c r="Q1080" s="7"/>
      <c r="R1080" s="7"/>
      <c r="S1080" s="7"/>
      <c r="T1080" s="7"/>
      <c r="U1080" s="7"/>
      <c r="V1080" s="7"/>
      <c r="W1080" s="7"/>
      <c r="X1080" s="7"/>
      <c r="Y1080" s="7"/>
      <c r="Z1080" s="7"/>
      <c r="AA1080" s="7"/>
      <c r="AB1080" s="7"/>
    </row>
    <row r="1081" spans="1:28" ht="30" x14ac:dyDescent="0.25">
      <c r="A1081" s="84" t="s">
        <v>382</v>
      </c>
      <c r="B1081" s="110">
        <f ca="1">C365</f>
        <v>14010000000</v>
      </c>
      <c r="C1081" s="110">
        <f ca="1">D365</f>
        <v>42995.060462916248</v>
      </c>
      <c r="D1081" s="84" t="s">
        <v>383</v>
      </c>
      <c r="H1081" s="17"/>
      <c r="I1081" s="17"/>
      <c r="J1081" s="17"/>
      <c r="K1081" s="17"/>
      <c r="L1081" s="17"/>
      <c r="M1081" s="7"/>
      <c r="N1081" s="7"/>
      <c r="O1081" s="7"/>
      <c r="P1081" s="7"/>
      <c r="Q1081" s="7"/>
      <c r="R1081" s="7"/>
      <c r="S1081" s="7"/>
      <c r="T1081" s="7"/>
      <c r="U1081" s="7"/>
      <c r="V1081" s="7"/>
      <c r="W1081" s="7"/>
      <c r="X1081" s="7"/>
      <c r="Y1081" s="7"/>
      <c r="Z1081" s="7"/>
      <c r="AA1081" s="7"/>
      <c r="AB1081" s="7"/>
    </row>
    <row r="1082" spans="1:28" ht="45" x14ac:dyDescent="0.25">
      <c r="A1082" s="84" t="s">
        <v>384</v>
      </c>
      <c r="B1082" s="110">
        <f ca="1">MIN(C532:C1071)</f>
        <v>33375000000</v>
      </c>
      <c r="C1082" s="110">
        <f ca="1">MIN(D532:D1071)</f>
        <v>102423.99307279297</v>
      </c>
      <c r="D1082" s="143" t="s">
        <v>420</v>
      </c>
      <c r="H1082" s="17"/>
      <c r="I1082" s="17"/>
      <c r="J1082" s="17"/>
      <c r="K1082" s="17"/>
      <c r="L1082" s="17"/>
      <c r="M1082" s="7"/>
      <c r="N1082" s="7"/>
      <c r="O1082" s="7"/>
      <c r="P1082" s="7"/>
      <c r="Q1082" s="7"/>
      <c r="R1082" s="7"/>
      <c r="S1082" s="7"/>
      <c r="T1082" s="7"/>
      <c r="U1082" s="7"/>
      <c r="V1082" s="7"/>
      <c r="W1082" s="7"/>
      <c r="X1082" s="7"/>
      <c r="Y1082" s="7"/>
      <c r="Z1082" s="7"/>
      <c r="AA1082" s="7"/>
      <c r="AB1082" s="7"/>
    </row>
    <row r="1083" spans="1:28" ht="15" x14ac:dyDescent="0.25">
      <c r="A1083" s="84" t="s">
        <v>385</v>
      </c>
      <c r="B1083" s="110">
        <f ca="1">MIN(C682:C1071)</f>
        <v>33375000000</v>
      </c>
      <c r="C1083" s="110">
        <f ca="1">MIN(D682:D1071)</f>
        <v>102423.99307279297</v>
      </c>
      <c r="D1083" s="84"/>
      <c r="F1083" s="17"/>
      <c r="G1083" s="17"/>
      <c r="H1083" s="17"/>
      <c r="I1083" s="17"/>
      <c r="J1083" s="17"/>
      <c r="K1083" s="17"/>
      <c r="L1083" s="17"/>
      <c r="M1083" s="7"/>
      <c r="N1083" s="7"/>
      <c r="O1083" s="7"/>
      <c r="P1083" s="7"/>
      <c r="Q1083" s="7"/>
      <c r="R1083" s="7"/>
      <c r="S1083" s="7"/>
      <c r="T1083" s="7"/>
      <c r="U1083" s="7"/>
      <c r="V1083" s="7"/>
      <c r="W1083" s="7"/>
      <c r="X1083" s="7"/>
      <c r="Y1083" s="7"/>
      <c r="Z1083" s="7"/>
      <c r="AA1083" s="7"/>
      <c r="AB1083" s="7"/>
    </row>
    <row r="1084" spans="1:28" ht="15" x14ac:dyDescent="0.25">
      <c r="A1084" s="84" t="s">
        <v>386</v>
      </c>
      <c r="B1084" s="110">
        <f ca="1">MIN(C834:C1071)</f>
        <v>40555000000</v>
      </c>
      <c r="C1084" s="110">
        <f ca="1">MIN(D834:D1071)</f>
        <v>124458.5779495766</v>
      </c>
      <c r="D1084" s="84"/>
      <c r="F1084" s="17"/>
      <c r="G1084" s="17"/>
      <c r="H1084" s="17"/>
      <c r="I1084" s="17"/>
      <c r="J1084" s="17"/>
      <c r="K1084" s="17"/>
      <c r="L1084" s="17"/>
      <c r="M1084" s="7"/>
      <c r="N1084" s="7"/>
      <c r="O1084" s="7"/>
      <c r="P1084" s="7"/>
      <c r="Q1084" s="7"/>
      <c r="R1084" s="7"/>
      <c r="S1084" s="7"/>
      <c r="T1084" s="7"/>
      <c r="U1084" s="7"/>
      <c r="V1084" s="7"/>
      <c r="W1084" s="7"/>
      <c r="X1084" s="7"/>
      <c r="Y1084" s="7"/>
      <c r="Z1084" s="7"/>
      <c r="AA1084" s="7"/>
      <c r="AB1084" s="7"/>
    </row>
    <row r="1085" spans="1:28" ht="15" x14ac:dyDescent="0.25">
      <c r="A1085" s="84" t="s">
        <v>387</v>
      </c>
      <c r="B1085" s="110">
        <f ca="1">MIN(C907:C1071)</f>
        <v>59001000000</v>
      </c>
      <c r="C1085" s="110">
        <f ca="1">MIN(D907:D1071)</f>
        <v>181067.20645057256</v>
      </c>
      <c r="D1085" s="84"/>
      <c r="F1085" s="17"/>
      <c r="G1085" s="17"/>
      <c r="H1085" s="17"/>
      <c r="I1085" s="17"/>
      <c r="J1085" s="17"/>
      <c r="K1085" s="17"/>
      <c r="L1085" s="17"/>
      <c r="M1085" s="7"/>
      <c r="N1085" s="7"/>
      <c r="O1085" s="7"/>
      <c r="P1085" s="7"/>
      <c r="Q1085" s="7"/>
      <c r="R1085" s="7"/>
      <c r="S1085" s="7"/>
      <c r="T1085" s="7"/>
      <c r="U1085" s="7"/>
      <c r="V1085" s="7"/>
      <c r="W1085" s="7"/>
      <c r="X1085" s="7"/>
      <c r="Y1085" s="7"/>
      <c r="Z1085" s="7"/>
      <c r="AA1085" s="7"/>
      <c r="AB1085" s="7"/>
    </row>
    <row r="1086" spans="1:28" ht="15" x14ac:dyDescent="0.25">
      <c r="A1086" s="17"/>
      <c r="B1086" s="14"/>
      <c r="C1086" s="17"/>
      <c r="D1086" s="17"/>
      <c r="E1086" s="17"/>
      <c r="F1086" s="17"/>
      <c r="G1086" s="17"/>
      <c r="H1086" s="17"/>
      <c r="I1086" s="17"/>
      <c r="J1086" s="17"/>
      <c r="K1086" s="17"/>
      <c r="L1086" s="17"/>
      <c r="M1086" s="7"/>
      <c r="N1086" s="7"/>
      <c r="O1086" s="7"/>
      <c r="P1086" s="7"/>
      <c r="Q1086" s="7"/>
      <c r="R1086" s="7"/>
      <c r="S1086" s="7"/>
      <c r="T1086" s="7"/>
      <c r="U1086" s="7"/>
      <c r="V1086" s="7"/>
      <c r="W1086" s="7"/>
      <c r="X1086" s="7"/>
      <c r="Y1086" s="7"/>
      <c r="Z1086" s="7"/>
      <c r="AA1086" s="7"/>
      <c r="AB1086" s="7"/>
    </row>
    <row r="1087" spans="1:28" ht="15" x14ac:dyDescent="0.25">
      <c r="A1087" s="17"/>
      <c r="B1087" s="14"/>
      <c r="C1087" s="17"/>
      <c r="D1087" s="17"/>
      <c r="E1087" s="17"/>
      <c r="F1087" s="17"/>
      <c r="G1087" s="17"/>
      <c r="H1087" s="17"/>
      <c r="I1087" s="17"/>
      <c r="J1087" s="17"/>
      <c r="K1087" s="17"/>
      <c r="L1087" s="17"/>
      <c r="M1087" s="7"/>
      <c r="N1087" s="7"/>
      <c r="O1087" s="7"/>
      <c r="P1087" s="7"/>
      <c r="Q1087" s="7"/>
      <c r="R1087" s="7"/>
      <c r="S1087" s="7"/>
      <c r="T1087" s="7"/>
      <c r="U1087" s="7"/>
      <c r="V1087" s="7"/>
      <c r="W1087" s="7"/>
      <c r="X1087" s="7"/>
      <c r="Y1087" s="7"/>
      <c r="Z1087" s="7"/>
      <c r="AA1087" s="7"/>
      <c r="AB1087" s="7"/>
    </row>
    <row r="1088" spans="1:28" ht="16.8" x14ac:dyDescent="0.4">
      <c r="A1088" s="161" t="s">
        <v>388</v>
      </c>
      <c r="B1088" s="156"/>
      <c r="C1088" s="156"/>
      <c r="D1088" s="156"/>
      <c r="E1088" s="156"/>
      <c r="F1088" s="156"/>
      <c r="G1088" s="156"/>
      <c r="H1088" s="156"/>
      <c r="I1088" s="156"/>
      <c r="J1088" s="156"/>
      <c r="K1088" s="156"/>
      <c r="L1088" s="17"/>
      <c r="M1088" s="7"/>
      <c r="N1088" s="7"/>
      <c r="O1088" s="7"/>
      <c r="P1088" s="7"/>
      <c r="Q1088" s="7"/>
      <c r="R1088" s="7"/>
      <c r="S1088" s="7"/>
      <c r="T1088" s="7"/>
      <c r="U1088" s="7"/>
      <c r="V1088" s="7"/>
      <c r="W1088" s="7"/>
      <c r="X1088" s="7"/>
      <c r="Y1088" s="7"/>
      <c r="Z1088" s="7"/>
      <c r="AA1088" s="7"/>
      <c r="AB1088" s="7"/>
    </row>
    <row r="1089" spans="1:28" ht="15" x14ac:dyDescent="0.25">
      <c r="A1089" s="17"/>
      <c r="B1089" s="14"/>
      <c r="C1089" s="17"/>
      <c r="D1089" s="17" t="s">
        <v>389</v>
      </c>
      <c r="E1089" s="17"/>
      <c r="F1089" s="17"/>
      <c r="G1089" s="17"/>
      <c r="H1089" s="17"/>
      <c r="I1089" s="17"/>
      <c r="J1089" s="17"/>
      <c r="K1089" s="17"/>
      <c r="L1089" s="17"/>
      <c r="M1089" s="7"/>
      <c r="N1089" s="7"/>
      <c r="O1089" s="7"/>
      <c r="P1089" s="7"/>
      <c r="Q1089" s="7"/>
      <c r="R1089" s="7"/>
      <c r="S1089" s="7"/>
      <c r="T1089" s="7"/>
      <c r="U1089" s="7"/>
      <c r="V1089" s="7"/>
      <c r="W1089" s="7"/>
      <c r="X1089" s="7"/>
      <c r="Y1089" s="7"/>
      <c r="Z1089" s="7"/>
      <c r="AA1089" s="7"/>
      <c r="AB1089" s="7"/>
    </row>
    <row r="1090" spans="1:28" ht="15" x14ac:dyDescent="0.25">
      <c r="A1090" s="160" t="s">
        <v>390</v>
      </c>
      <c r="B1090" s="156"/>
      <c r="C1090" s="111">
        <f ca="1">C1081+G181</f>
        <v>94910.690462916245</v>
      </c>
      <c r="D1090" s="112" t="s">
        <v>391</v>
      </c>
      <c r="E1090" s="112"/>
      <c r="F1090" s="112"/>
      <c r="G1090" s="112"/>
      <c r="H1090" s="17"/>
      <c r="I1090" s="17"/>
      <c r="J1090" s="17"/>
      <c r="K1090" s="17"/>
      <c r="L1090" s="17"/>
      <c r="M1090" s="7"/>
      <c r="N1090" s="7"/>
      <c r="O1090" s="7"/>
      <c r="P1090" s="7"/>
      <c r="Q1090" s="7"/>
      <c r="R1090" s="7"/>
      <c r="S1090" s="7"/>
      <c r="T1090" s="7"/>
      <c r="U1090" s="7"/>
      <c r="V1090" s="7"/>
      <c r="W1090" s="7"/>
      <c r="X1090" s="7"/>
      <c r="Y1090" s="7"/>
      <c r="Z1090" s="7"/>
      <c r="AA1090" s="7"/>
      <c r="AB1090" s="7"/>
    </row>
    <row r="1091" spans="1:28" ht="15" x14ac:dyDescent="0.25">
      <c r="A1091" s="160" t="s">
        <v>392</v>
      </c>
      <c r="B1091" s="156"/>
      <c r="C1091" s="113">
        <f ca="1">C1083+G181</f>
        <v>154339.62307279298</v>
      </c>
      <c r="D1091" s="112" t="s">
        <v>393</v>
      </c>
      <c r="E1091" s="112"/>
      <c r="F1091" s="112"/>
      <c r="G1091" s="112"/>
      <c r="H1091" s="17"/>
      <c r="I1091" s="17"/>
      <c r="J1091" s="17"/>
      <c r="K1091" s="17"/>
      <c r="L1091" s="17"/>
      <c r="M1091" s="7"/>
      <c r="N1091" s="7"/>
      <c r="O1091" s="7"/>
      <c r="P1091" s="7"/>
      <c r="Q1091" s="7"/>
      <c r="R1091" s="7"/>
      <c r="S1091" s="7"/>
      <c r="T1091" s="7"/>
      <c r="U1091" s="7"/>
      <c r="V1091" s="7"/>
      <c r="W1091" s="7"/>
      <c r="X1091" s="7"/>
      <c r="Y1091" s="7"/>
      <c r="Z1091" s="7"/>
      <c r="AA1091" s="7"/>
      <c r="AB1091" s="7"/>
    </row>
    <row r="1092" spans="1:28" ht="15" x14ac:dyDescent="0.25">
      <c r="A1092" s="17"/>
      <c r="B1092" s="14"/>
      <c r="C1092" s="17"/>
      <c r="D1092" s="17"/>
      <c r="E1092" s="17"/>
      <c r="F1092" s="17"/>
      <c r="G1092" s="17"/>
      <c r="H1092" s="17"/>
      <c r="I1092" s="17"/>
      <c r="J1092" s="17"/>
      <c r="K1092" s="17"/>
      <c r="L1092" s="17"/>
      <c r="M1092" s="7"/>
      <c r="N1092" s="7"/>
      <c r="O1092" s="7"/>
      <c r="P1092" s="7"/>
      <c r="Q1092" s="7"/>
      <c r="R1092" s="7"/>
      <c r="S1092" s="7"/>
      <c r="T1092" s="7"/>
      <c r="U1092" s="7"/>
      <c r="V1092" s="7"/>
      <c r="W1092" s="7"/>
      <c r="X1092" s="7"/>
      <c r="Y1092" s="7"/>
      <c r="Z1092" s="7"/>
      <c r="AA1092" s="7"/>
      <c r="AB1092" s="7"/>
    </row>
    <row r="1093" spans="1:28" ht="15" x14ac:dyDescent="0.25">
      <c r="A1093" s="17"/>
      <c r="B1093" s="14"/>
      <c r="C1093" s="17"/>
      <c r="D1093" s="17"/>
      <c r="E1093" s="17"/>
      <c r="F1093" s="17"/>
      <c r="G1093" s="17"/>
      <c r="H1093" s="17"/>
      <c r="I1093" s="17"/>
      <c r="J1093" s="17"/>
      <c r="K1093" s="17"/>
      <c r="L1093" s="17"/>
      <c r="M1093" s="7"/>
      <c r="N1093" s="7"/>
      <c r="O1093" s="7"/>
      <c r="P1093" s="7"/>
      <c r="Q1093" s="7"/>
      <c r="R1093" s="7"/>
      <c r="S1093" s="7"/>
      <c r="T1093" s="7"/>
      <c r="U1093" s="7"/>
      <c r="V1093" s="7"/>
      <c r="W1093" s="7"/>
      <c r="X1093" s="7"/>
      <c r="Y1093" s="7"/>
      <c r="Z1093" s="7"/>
      <c r="AA1093" s="7"/>
      <c r="AB1093" s="7"/>
    </row>
    <row r="1094" spans="1:28" ht="15" x14ac:dyDescent="0.25">
      <c r="A1094" s="17"/>
      <c r="B1094" s="14"/>
      <c r="C1094" s="17"/>
      <c r="D1094" s="17"/>
      <c r="E1094" s="17"/>
      <c r="F1094" s="17"/>
      <c r="G1094" s="17"/>
      <c r="H1094" s="17"/>
      <c r="I1094" s="17"/>
      <c r="J1094" s="17"/>
      <c r="K1094" s="17"/>
      <c r="L1094" s="17"/>
      <c r="M1094" s="7"/>
      <c r="N1094" s="7"/>
      <c r="O1094" s="7"/>
      <c r="P1094" s="7"/>
      <c r="Q1094" s="7"/>
      <c r="R1094" s="7"/>
      <c r="S1094" s="7"/>
      <c r="T1094" s="7"/>
      <c r="U1094" s="7"/>
      <c r="V1094" s="7"/>
      <c r="W1094" s="7"/>
      <c r="X1094" s="7"/>
      <c r="Y1094" s="7"/>
      <c r="Z1094" s="7"/>
      <c r="AA1094" s="7"/>
      <c r="AB1094" s="7"/>
    </row>
    <row r="1095" spans="1:28" ht="15.6" thickBot="1" x14ac:dyDescent="0.3">
      <c r="A1095" s="17"/>
      <c r="B1095" s="14"/>
      <c r="C1095" s="17"/>
      <c r="D1095" s="17"/>
      <c r="E1095" s="17"/>
      <c r="F1095" s="17"/>
      <c r="G1095" s="17"/>
      <c r="H1095" s="17"/>
      <c r="I1095" s="17"/>
      <c r="J1095" s="17"/>
      <c r="K1095" s="17"/>
      <c r="L1095" s="17"/>
      <c r="M1095" s="7"/>
      <c r="N1095" s="7"/>
      <c r="O1095" s="7"/>
      <c r="P1095" s="7"/>
      <c r="Q1095" s="7"/>
      <c r="R1095" s="7"/>
      <c r="S1095" s="7"/>
      <c r="T1095" s="7"/>
      <c r="U1095" s="7"/>
      <c r="V1095" s="7"/>
      <c r="W1095" s="7"/>
      <c r="X1095" s="7"/>
      <c r="Y1095" s="7"/>
      <c r="Z1095" s="7"/>
      <c r="AA1095" s="7"/>
      <c r="AB1095" s="7"/>
    </row>
    <row r="1096" spans="1:28" ht="42" customHeight="1" x14ac:dyDescent="0.25">
      <c r="A1096" s="164" t="s">
        <v>422</v>
      </c>
      <c r="B1096" s="165"/>
      <c r="C1096" s="165"/>
      <c r="D1096" s="165"/>
      <c r="E1096" s="165"/>
      <c r="F1096" s="166"/>
      <c r="G1096" s="115" t="s">
        <v>394</v>
      </c>
      <c r="H1096" s="114"/>
      <c r="I1096" s="114"/>
      <c r="J1096" s="116"/>
      <c r="K1096" s="7"/>
      <c r="L1096" s="7"/>
      <c r="M1096" s="7"/>
      <c r="N1096" s="7"/>
      <c r="O1096" s="7"/>
      <c r="P1096" s="7"/>
      <c r="Q1096" s="7"/>
      <c r="R1096" s="7"/>
      <c r="S1096" s="7"/>
      <c r="T1096" s="7"/>
      <c r="U1096" s="7"/>
      <c r="V1096" s="7"/>
      <c r="W1096" s="7"/>
      <c r="X1096" s="7"/>
      <c r="Y1096" s="7"/>
      <c r="Z1096" s="7"/>
      <c r="AA1096" s="7"/>
      <c r="AB1096" s="7"/>
    </row>
    <row r="1097" spans="1:28" ht="15.6" x14ac:dyDescent="0.3">
      <c r="A1097" s="34"/>
      <c r="B1097" s="70"/>
      <c r="C1097" s="117"/>
      <c r="D1097" s="117"/>
      <c r="E1097" s="118"/>
      <c r="F1097" s="117"/>
      <c r="G1097" s="119"/>
      <c r="H1097" s="120"/>
      <c r="I1097" s="120"/>
      <c r="J1097" s="121"/>
      <c r="K1097" s="7"/>
      <c r="L1097" s="7"/>
      <c r="M1097" s="7"/>
      <c r="N1097" s="7"/>
      <c r="O1097" s="7"/>
      <c r="P1097" s="7"/>
      <c r="Q1097" s="7"/>
      <c r="R1097" s="7"/>
      <c r="S1097" s="7"/>
      <c r="T1097" s="7"/>
      <c r="U1097" s="7"/>
      <c r="V1097" s="7"/>
      <c r="W1097" s="7"/>
      <c r="X1097" s="7"/>
      <c r="Y1097" s="7"/>
      <c r="Z1097" s="7"/>
      <c r="AA1097" s="7"/>
      <c r="AB1097" s="7"/>
    </row>
    <row r="1098" spans="1:28" ht="15" x14ac:dyDescent="0.25">
      <c r="A1098" s="9" t="s">
        <v>395</v>
      </c>
      <c r="B1098" s="9"/>
      <c r="C1098" s="17"/>
      <c r="D1098" s="11"/>
      <c r="E1098" s="12"/>
      <c r="F1098" s="13"/>
      <c r="G1098" s="13"/>
      <c r="H1098" s="13"/>
      <c r="I1098" s="13"/>
      <c r="J1098" s="14"/>
      <c r="K1098" s="7"/>
      <c r="L1098" s="7"/>
      <c r="M1098" s="7"/>
      <c r="N1098" s="7"/>
      <c r="O1098" s="7"/>
      <c r="P1098" s="7"/>
      <c r="Q1098" s="7"/>
      <c r="R1098" s="7"/>
      <c r="S1098" s="7"/>
      <c r="T1098" s="7"/>
      <c r="U1098" s="7"/>
      <c r="V1098" s="7"/>
      <c r="W1098" s="7"/>
      <c r="X1098" s="7"/>
      <c r="Y1098" s="7"/>
      <c r="Z1098" s="7"/>
      <c r="AA1098" s="7"/>
      <c r="AB1098" s="7"/>
    </row>
    <row r="1099" spans="1:28" ht="15" x14ac:dyDescent="0.25">
      <c r="A1099" s="8"/>
      <c r="B1099" s="9"/>
      <c r="C1099" s="17"/>
      <c r="D1099" s="11"/>
      <c r="E1099" s="12"/>
      <c r="F1099" s="13"/>
      <c r="G1099" s="13"/>
      <c r="H1099" s="13"/>
      <c r="I1099" s="13"/>
      <c r="J1099" s="14"/>
      <c r="K1099" s="7"/>
      <c r="L1099" s="7"/>
      <c r="M1099" s="7"/>
      <c r="N1099" s="7"/>
      <c r="O1099" s="7"/>
      <c r="P1099" s="7"/>
      <c r="Q1099" s="7"/>
      <c r="R1099" s="7"/>
      <c r="S1099" s="7"/>
      <c r="T1099" s="7"/>
      <c r="U1099" s="7"/>
      <c r="V1099" s="7"/>
      <c r="W1099" s="7"/>
      <c r="X1099" s="7"/>
      <c r="Y1099" s="7"/>
      <c r="Z1099" s="7"/>
      <c r="AA1099" s="7"/>
      <c r="AB1099" s="7"/>
    </row>
    <row r="1100" spans="1:28" ht="15" x14ac:dyDescent="0.25">
      <c r="A1100" s="8"/>
      <c r="B1100" s="9"/>
      <c r="C1100" s="17"/>
      <c r="D1100" s="11"/>
      <c r="E1100" s="12"/>
      <c r="F1100" s="13"/>
      <c r="G1100" s="13"/>
      <c r="H1100" s="13"/>
      <c r="I1100" s="13"/>
      <c r="J1100" s="14"/>
      <c r="K1100" s="7"/>
      <c r="L1100" s="7"/>
      <c r="M1100" s="7"/>
      <c r="N1100" s="7"/>
      <c r="O1100" s="7"/>
      <c r="P1100" s="7"/>
      <c r="Q1100" s="7"/>
      <c r="R1100" s="7"/>
      <c r="S1100" s="7"/>
      <c r="T1100" s="7"/>
      <c r="U1100" s="7"/>
      <c r="V1100" s="7"/>
      <c r="W1100" s="7"/>
      <c r="X1100" s="7"/>
      <c r="Y1100" s="7"/>
      <c r="Z1100" s="7"/>
      <c r="AA1100" s="7"/>
      <c r="AB1100" s="7"/>
    </row>
    <row r="1101" spans="1:28" ht="15" x14ac:dyDescent="0.25">
      <c r="A1101" s="8"/>
      <c r="B1101" s="9"/>
      <c r="C1101" s="17"/>
      <c r="D1101" s="11"/>
      <c r="E1101" s="12"/>
      <c r="F1101" s="13"/>
      <c r="G1101" s="13"/>
      <c r="H1101" s="13"/>
      <c r="I1101" s="13"/>
      <c r="J1101" s="14"/>
      <c r="K1101" s="7"/>
      <c r="L1101" s="7"/>
      <c r="M1101" s="7"/>
      <c r="N1101" s="7"/>
      <c r="O1101" s="7"/>
      <c r="P1101" s="7"/>
      <c r="Q1101" s="7"/>
      <c r="R1101" s="7"/>
      <c r="S1101" s="7"/>
      <c r="T1101" s="7"/>
      <c r="U1101" s="7"/>
      <c r="V1101" s="7"/>
      <c r="W1101" s="7"/>
      <c r="X1101" s="7"/>
      <c r="Y1101" s="7"/>
      <c r="Z1101" s="7"/>
      <c r="AA1101" s="7"/>
      <c r="AB1101" s="7"/>
    </row>
    <row r="1102" spans="1:28" ht="15" x14ac:dyDescent="0.25">
      <c r="A1102" s="8"/>
      <c r="B1102" s="9"/>
      <c r="C1102" s="17"/>
      <c r="D1102" s="11"/>
      <c r="E1102" s="12"/>
      <c r="F1102" s="13"/>
      <c r="G1102" s="13"/>
      <c r="H1102" s="13"/>
      <c r="I1102" s="13"/>
      <c r="J1102" s="14"/>
      <c r="K1102" s="7"/>
      <c r="L1102" s="7"/>
      <c r="M1102" s="7"/>
      <c r="N1102" s="7"/>
      <c r="O1102" s="7"/>
      <c r="P1102" s="7"/>
      <c r="Q1102" s="7"/>
      <c r="R1102" s="7"/>
      <c r="S1102" s="7"/>
      <c r="T1102" s="7"/>
      <c r="U1102" s="7"/>
      <c r="V1102" s="7"/>
      <c r="W1102" s="7"/>
      <c r="X1102" s="7"/>
      <c r="Y1102" s="7"/>
      <c r="Z1102" s="7"/>
      <c r="AA1102" s="7"/>
      <c r="AB1102" s="7"/>
    </row>
    <row r="1103" spans="1:28" ht="15" x14ac:dyDescent="0.25">
      <c r="A1103" s="8"/>
      <c r="B1103" s="9"/>
      <c r="C1103" s="17"/>
      <c r="D1103" s="11"/>
      <c r="E1103" s="12"/>
      <c r="F1103" s="13"/>
      <c r="G1103" s="13"/>
      <c r="H1103" s="13"/>
      <c r="I1103" s="13"/>
      <c r="J1103" s="14"/>
      <c r="K1103" s="7"/>
      <c r="L1103" s="7"/>
      <c r="M1103" s="7"/>
      <c r="N1103" s="7"/>
      <c r="O1103" s="7"/>
      <c r="P1103" s="7"/>
      <c r="Q1103" s="7"/>
      <c r="R1103" s="7"/>
      <c r="S1103" s="7"/>
      <c r="T1103" s="7"/>
      <c r="U1103" s="7"/>
      <c r="V1103" s="7"/>
      <c r="W1103" s="7"/>
      <c r="X1103" s="7"/>
      <c r="Y1103" s="7"/>
      <c r="Z1103" s="7"/>
      <c r="AA1103" s="7"/>
      <c r="AB1103" s="7"/>
    </row>
    <row r="1104" spans="1:28" ht="15" x14ac:dyDescent="0.25">
      <c r="A1104" s="8"/>
      <c r="B1104" s="9"/>
      <c r="C1104" s="17"/>
      <c r="D1104" s="11"/>
      <c r="E1104" s="12"/>
      <c r="F1104" s="13"/>
      <c r="G1104" s="13"/>
      <c r="H1104" s="13"/>
      <c r="I1104" s="13"/>
      <c r="J1104" s="14"/>
      <c r="K1104" s="7"/>
      <c r="L1104" s="7"/>
      <c r="M1104" s="7"/>
      <c r="N1104" s="7"/>
      <c r="O1104" s="7"/>
      <c r="P1104" s="7"/>
      <c r="Q1104" s="7"/>
      <c r="R1104" s="7"/>
      <c r="S1104" s="7"/>
      <c r="T1104" s="7"/>
      <c r="U1104" s="7"/>
      <c r="V1104" s="7"/>
      <c r="W1104" s="7"/>
      <c r="X1104" s="7"/>
      <c r="Y1104" s="7"/>
      <c r="Z1104" s="7"/>
      <c r="AA1104" s="7"/>
      <c r="AB1104" s="7"/>
    </row>
    <row r="1105" spans="1:28" ht="15" x14ac:dyDescent="0.25">
      <c r="A1105" s="8"/>
      <c r="B1105" s="9"/>
      <c r="C1105" s="17"/>
      <c r="D1105" s="11"/>
      <c r="E1105" s="12"/>
      <c r="F1105" s="13"/>
      <c r="G1105" s="13"/>
      <c r="H1105" s="13"/>
      <c r="I1105" s="13"/>
      <c r="J1105" s="14"/>
      <c r="K1105" s="7"/>
      <c r="L1105" s="7"/>
      <c r="M1105" s="7"/>
      <c r="N1105" s="7"/>
      <c r="O1105" s="7"/>
      <c r="P1105" s="7"/>
      <c r="Q1105" s="7"/>
      <c r="R1105" s="7"/>
      <c r="S1105" s="7"/>
      <c r="T1105" s="7"/>
      <c r="U1105" s="7"/>
      <c r="V1105" s="7"/>
      <c r="W1105" s="7"/>
      <c r="X1105" s="7"/>
      <c r="Y1105" s="7"/>
      <c r="Z1105" s="7"/>
      <c r="AA1105" s="7"/>
      <c r="AB1105" s="7"/>
    </row>
    <row r="1106" spans="1:28" ht="15" x14ac:dyDescent="0.25">
      <c r="A1106" s="8"/>
      <c r="B1106" s="9"/>
      <c r="C1106" s="17"/>
      <c r="D1106" s="11"/>
      <c r="E1106" s="12"/>
      <c r="F1106" s="13"/>
      <c r="G1106" s="13"/>
      <c r="H1106" s="13"/>
      <c r="I1106" s="13"/>
      <c r="J1106" s="14"/>
      <c r="K1106" s="7"/>
      <c r="L1106" s="7"/>
      <c r="M1106" s="7"/>
      <c r="N1106" s="7"/>
      <c r="O1106" s="7"/>
      <c r="P1106" s="7"/>
      <c r="Q1106" s="7"/>
      <c r="R1106" s="7"/>
      <c r="S1106" s="7"/>
      <c r="T1106" s="7"/>
      <c r="U1106" s="7"/>
      <c r="V1106" s="7"/>
      <c r="W1106" s="7"/>
      <c r="X1106" s="7"/>
      <c r="Y1106" s="7"/>
      <c r="Z1106" s="7"/>
      <c r="AA1106" s="7"/>
      <c r="AB1106" s="7"/>
    </row>
    <row r="1107" spans="1:28" ht="15" x14ac:dyDescent="0.25">
      <c r="A1107" s="8"/>
      <c r="B1107" s="9"/>
      <c r="C1107" s="17"/>
      <c r="D1107" s="11"/>
      <c r="E1107" s="12"/>
      <c r="F1107" s="13"/>
      <c r="G1107" s="13"/>
      <c r="H1107" s="13"/>
      <c r="I1107" s="13"/>
      <c r="J1107" s="14"/>
      <c r="K1107" s="7"/>
      <c r="L1107" s="7"/>
      <c r="M1107" s="7"/>
      <c r="N1107" s="7"/>
      <c r="O1107" s="7"/>
      <c r="P1107" s="7"/>
      <c r="Q1107" s="7"/>
      <c r="R1107" s="7"/>
      <c r="S1107" s="7"/>
      <c r="T1107" s="7"/>
      <c r="U1107" s="7"/>
      <c r="V1107" s="7"/>
      <c r="W1107" s="7"/>
      <c r="X1107" s="7"/>
      <c r="Y1107" s="7"/>
      <c r="Z1107" s="7"/>
      <c r="AA1107" s="7"/>
      <c r="AB1107" s="7"/>
    </row>
    <row r="1108" spans="1:28" ht="15" x14ac:dyDescent="0.25">
      <c r="A1108" s="8"/>
      <c r="B1108" s="9"/>
      <c r="C1108" s="17"/>
      <c r="D1108" s="11"/>
      <c r="E1108" s="12"/>
      <c r="F1108" s="13"/>
      <c r="G1108" s="13"/>
      <c r="H1108" s="13"/>
      <c r="I1108" s="13"/>
      <c r="J1108" s="14"/>
      <c r="K1108" s="7"/>
      <c r="L1108" s="7"/>
      <c r="M1108" s="7"/>
      <c r="N1108" s="7"/>
      <c r="O1108" s="7"/>
      <c r="P1108" s="7"/>
      <c r="Q1108" s="7"/>
      <c r="R1108" s="7"/>
      <c r="S1108" s="7"/>
      <c r="T1108" s="7"/>
      <c r="U1108" s="7"/>
      <c r="V1108" s="7"/>
      <c r="W1108" s="7"/>
      <c r="X1108" s="7"/>
      <c r="Y1108" s="7"/>
      <c r="Z1108" s="7"/>
      <c r="AA1108" s="7"/>
      <c r="AB1108" s="7"/>
    </row>
    <row r="1109" spans="1:28" ht="15" x14ac:dyDescent="0.25">
      <c r="A1109" s="8"/>
      <c r="B1109" s="9"/>
      <c r="C1109" s="17"/>
      <c r="D1109" s="11"/>
      <c r="E1109" s="12"/>
      <c r="F1109" s="13"/>
      <c r="G1109" s="13"/>
      <c r="H1109" s="13"/>
      <c r="I1109" s="13"/>
      <c r="J1109" s="14"/>
      <c r="K1109" s="7"/>
      <c r="L1109" s="7"/>
      <c r="M1109" s="7"/>
      <c r="N1109" s="7"/>
      <c r="O1109" s="7"/>
      <c r="P1109" s="7"/>
      <c r="Q1109" s="7"/>
      <c r="R1109" s="7"/>
      <c r="S1109" s="7"/>
      <c r="T1109" s="7"/>
      <c r="U1109" s="7"/>
      <c r="V1109" s="7"/>
      <c r="W1109" s="7"/>
      <c r="X1109" s="7"/>
      <c r="Y1109" s="7"/>
      <c r="Z1109" s="7"/>
      <c r="AA1109" s="7"/>
      <c r="AB1109" s="7"/>
    </row>
    <row r="1110" spans="1:28" ht="15" x14ac:dyDescent="0.25">
      <c r="A1110" s="8"/>
      <c r="B1110" s="9"/>
      <c r="C1110" s="17"/>
      <c r="D1110" s="11"/>
      <c r="E1110" s="12"/>
      <c r="F1110" s="13"/>
      <c r="G1110" s="13"/>
      <c r="H1110" s="13"/>
      <c r="I1110" s="13"/>
      <c r="J1110" s="14"/>
      <c r="K1110" s="7"/>
      <c r="L1110" s="7"/>
      <c r="M1110" s="7"/>
      <c r="N1110" s="7"/>
      <c r="O1110" s="7"/>
      <c r="P1110" s="7"/>
      <c r="Q1110" s="7"/>
      <c r="R1110" s="7"/>
      <c r="S1110" s="7"/>
      <c r="T1110" s="7"/>
      <c r="U1110" s="7"/>
      <c r="V1110" s="7"/>
      <c r="W1110" s="7"/>
      <c r="X1110" s="7"/>
      <c r="Y1110" s="7"/>
      <c r="Z1110" s="7"/>
      <c r="AA1110" s="7"/>
      <c r="AB1110" s="7"/>
    </row>
    <row r="1111" spans="1:28" ht="15" x14ac:dyDescent="0.25">
      <c r="A1111" s="8"/>
      <c r="B1111" s="9"/>
      <c r="C1111" s="17"/>
      <c r="D1111" s="11"/>
      <c r="E1111" s="12"/>
      <c r="F1111" s="13"/>
      <c r="G1111" s="13"/>
      <c r="H1111" s="13"/>
      <c r="I1111" s="13"/>
      <c r="J1111" s="14"/>
      <c r="K1111" s="7"/>
      <c r="L1111" s="7"/>
      <c r="M1111" s="7"/>
      <c r="N1111" s="7"/>
      <c r="O1111" s="7"/>
      <c r="P1111" s="7"/>
      <c r="Q1111" s="7"/>
      <c r="R1111" s="7"/>
      <c r="S1111" s="7"/>
      <c r="T1111" s="7"/>
      <c r="U1111" s="7"/>
      <c r="V1111" s="7"/>
      <c r="W1111" s="7"/>
      <c r="X1111" s="7"/>
      <c r="Y1111" s="7"/>
      <c r="Z1111" s="7"/>
      <c r="AA1111" s="7"/>
      <c r="AB1111" s="7"/>
    </row>
    <row r="1112" spans="1:28" ht="15" x14ac:dyDescent="0.25">
      <c r="A1112" s="8"/>
      <c r="B1112" s="9"/>
      <c r="C1112" s="17"/>
      <c r="D1112" s="11"/>
      <c r="E1112" s="12"/>
      <c r="F1112" s="13"/>
      <c r="G1112" s="13"/>
      <c r="H1112" s="13"/>
      <c r="I1112" s="13"/>
      <c r="J1112" s="14"/>
      <c r="K1112" s="7"/>
      <c r="L1112" s="7"/>
      <c r="M1112" s="7"/>
      <c r="N1112" s="7"/>
      <c r="O1112" s="7"/>
      <c r="P1112" s="7"/>
      <c r="Q1112" s="7"/>
      <c r="R1112" s="7"/>
      <c r="S1112" s="7"/>
      <c r="T1112" s="7"/>
      <c r="U1112" s="7"/>
      <c r="V1112" s="7"/>
      <c r="W1112" s="7"/>
      <c r="X1112" s="7"/>
      <c r="Y1112" s="7"/>
      <c r="Z1112" s="7"/>
      <c r="AA1112" s="7"/>
      <c r="AB1112" s="7"/>
    </row>
    <row r="1113" spans="1:28" ht="15" x14ac:dyDescent="0.25">
      <c r="A1113" s="8"/>
      <c r="B1113" s="9"/>
      <c r="C1113" s="17"/>
      <c r="D1113" s="11"/>
      <c r="E1113" s="12"/>
      <c r="F1113" s="13"/>
      <c r="G1113" s="13"/>
      <c r="H1113" s="13"/>
      <c r="I1113" s="13"/>
      <c r="J1113" s="14"/>
      <c r="K1113" s="7"/>
      <c r="L1113" s="7"/>
      <c r="M1113" s="7"/>
      <c r="N1113" s="7"/>
      <c r="O1113" s="7"/>
      <c r="P1113" s="7"/>
      <c r="Q1113" s="7"/>
      <c r="R1113" s="7"/>
      <c r="S1113" s="7"/>
      <c r="T1113" s="7"/>
      <c r="U1113" s="7"/>
      <c r="V1113" s="7"/>
      <c r="W1113" s="7"/>
      <c r="X1113" s="7"/>
      <c r="Y1113" s="7"/>
      <c r="Z1113" s="7"/>
      <c r="AA1113" s="7"/>
      <c r="AB1113" s="7"/>
    </row>
    <row r="1114" spans="1:28" ht="15" x14ac:dyDescent="0.25">
      <c r="A1114" s="8"/>
      <c r="B1114" s="9"/>
      <c r="C1114" s="17"/>
      <c r="D1114" s="11"/>
      <c r="E1114" s="12"/>
      <c r="F1114" s="13"/>
      <c r="G1114" s="13"/>
      <c r="H1114" s="13"/>
      <c r="I1114" s="13"/>
      <c r="J1114" s="14"/>
      <c r="K1114" s="7"/>
      <c r="L1114" s="7"/>
      <c r="M1114" s="7"/>
      <c r="N1114" s="7"/>
      <c r="O1114" s="7"/>
      <c r="P1114" s="7"/>
      <c r="Q1114" s="7"/>
      <c r="R1114" s="7"/>
      <c r="S1114" s="7"/>
      <c r="T1114" s="7"/>
      <c r="U1114" s="7"/>
      <c r="V1114" s="7"/>
      <c r="W1114" s="7"/>
      <c r="X1114" s="7"/>
      <c r="Y1114" s="7"/>
      <c r="Z1114" s="7"/>
      <c r="AA1114" s="7"/>
      <c r="AB1114" s="7"/>
    </row>
    <row r="1115" spans="1:28" ht="15" x14ac:dyDescent="0.25">
      <c r="A1115" s="8"/>
      <c r="B1115" s="9"/>
      <c r="C1115" s="17"/>
      <c r="D1115" s="11"/>
      <c r="E1115" s="12"/>
      <c r="F1115" s="13"/>
      <c r="G1115" s="13"/>
      <c r="H1115" s="13"/>
      <c r="I1115" s="13"/>
      <c r="J1115" s="14"/>
      <c r="K1115" s="7"/>
      <c r="L1115" s="7"/>
      <c r="M1115" s="7"/>
      <c r="N1115" s="7"/>
      <c r="O1115" s="7"/>
      <c r="P1115" s="7"/>
      <c r="Q1115" s="7"/>
      <c r="R1115" s="7"/>
      <c r="S1115" s="7"/>
      <c r="T1115" s="7"/>
      <c r="U1115" s="7"/>
      <c r="V1115" s="7"/>
      <c r="W1115" s="7"/>
      <c r="X1115" s="7"/>
      <c r="Y1115" s="7"/>
      <c r="Z1115" s="7"/>
      <c r="AA1115" s="7"/>
      <c r="AB1115" s="7"/>
    </row>
    <row r="1116" spans="1:28" ht="15" x14ac:dyDescent="0.25">
      <c r="A1116" s="8"/>
      <c r="B1116" s="9"/>
      <c r="C1116" s="17"/>
      <c r="D1116" s="11"/>
      <c r="E1116" s="12"/>
      <c r="F1116" s="13"/>
      <c r="G1116" s="13"/>
      <c r="H1116" s="13"/>
      <c r="I1116" s="13"/>
      <c r="J1116" s="14"/>
      <c r="K1116" s="7"/>
      <c r="L1116" s="7"/>
      <c r="M1116" s="7"/>
      <c r="N1116" s="7"/>
      <c r="O1116" s="7"/>
      <c r="P1116" s="7"/>
      <c r="Q1116" s="7"/>
      <c r="R1116" s="7"/>
      <c r="S1116" s="7"/>
      <c r="T1116" s="7"/>
      <c r="U1116" s="7"/>
      <c r="V1116" s="7"/>
      <c r="W1116" s="7"/>
      <c r="X1116" s="7"/>
      <c r="Y1116" s="7"/>
      <c r="Z1116" s="7"/>
      <c r="AA1116" s="7"/>
      <c r="AB1116" s="7"/>
    </row>
    <row r="1117" spans="1:28" ht="15" x14ac:dyDescent="0.25">
      <c r="A1117" s="8"/>
      <c r="B1117" s="9"/>
      <c r="C1117" s="17"/>
      <c r="D1117" s="11"/>
      <c r="E1117" s="12"/>
      <c r="F1117" s="13"/>
      <c r="G1117" s="13"/>
      <c r="H1117" s="13"/>
      <c r="I1117" s="13"/>
      <c r="J1117" s="14"/>
      <c r="K1117" s="7"/>
      <c r="L1117" s="7"/>
      <c r="M1117" s="7"/>
      <c r="N1117" s="7"/>
      <c r="O1117" s="7"/>
      <c r="P1117" s="7"/>
      <c r="Q1117" s="7"/>
      <c r="R1117" s="7"/>
      <c r="S1117" s="7"/>
      <c r="T1117" s="7"/>
      <c r="U1117" s="7"/>
      <c r="V1117" s="7"/>
      <c r="W1117" s="7"/>
      <c r="X1117" s="7"/>
      <c r="Y1117" s="7"/>
      <c r="Z1117" s="7"/>
      <c r="AA1117" s="7"/>
      <c r="AB1117" s="7"/>
    </row>
    <row r="1118" spans="1:28" ht="15" x14ac:dyDescent="0.25">
      <c r="A1118" s="8"/>
      <c r="B1118" s="9"/>
      <c r="C1118" s="17"/>
      <c r="D1118" s="11"/>
      <c r="E1118" s="12"/>
      <c r="F1118" s="13"/>
      <c r="G1118" s="13"/>
      <c r="H1118" s="13"/>
      <c r="I1118" s="13"/>
      <c r="J1118" s="14"/>
      <c r="K1118" s="7"/>
      <c r="L1118" s="7"/>
      <c r="M1118" s="7"/>
      <c r="N1118" s="7"/>
      <c r="O1118" s="7"/>
      <c r="P1118" s="7"/>
      <c r="Q1118" s="7"/>
      <c r="R1118" s="7"/>
      <c r="S1118" s="7"/>
      <c r="T1118" s="7"/>
      <c r="U1118" s="7"/>
      <c r="V1118" s="7"/>
      <c r="W1118" s="7"/>
      <c r="X1118" s="7"/>
      <c r="Y1118" s="7"/>
      <c r="Z1118" s="7"/>
      <c r="AA1118" s="7"/>
      <c r="AB1118" s="7"/>
    </row>
    <row r="1119" spans="1:28" ht="15" x14ac:dyDescent="0.25">
      <c r="A1119" s="8"/>
      <c r="B1119" s="9"/>
      <c r="C1119" s="17"/>
      <c r="D1119" s="11"/>
      <c r="E1119" s="12"/>
      <c r="F1119" s="13"/>
      <c r="G1119" s="13"/>
      <c r="H1119" s="13"/>
      <c r="I1119" s="13"/>
      <c r="J1119" s="14"/>
      <c r="K1119" s="7"/>
      <c r="L1119" s="7"/>
      <c r="M1119" s="7"/>
      <c r="N1119" s="7"/>
      <c r="O1119" s="7"/>
      <c r="P1119" s="7"/>
      <c r="Q1119" s="7"/>
      <c r="R1119" s="7"/>
      <c r="S1119" s="7"/>
      <c r="T1119" s="7"/>
      <c r="U1119" s="7"/>
      <c r="V1119" s="7"/>
      <c r="W1119" s="7"/>
      <c r="X1119" s="7"/>
      <c r="Y1119" s="7"/>
      <c r="Z1119" s="7"/>
      <c r="AA1119" s="7"/>
      <c r="AB1119" s="7"/>
    </row>
    <row r="1120" spans="1:28" ht="15" x14ac:dyDescent="0.25">
      <c r="A1120" s="8"/>
      <c r="B1120" s="9"/>
      <c r="C1120" s="17"/>
      <c r="D1120" s="11"/>
      <c r="E1120" s="12"/>
      <c r="F1120" s="13"/>
      <c r="G1120" s="13"/>
      <c r="H1120" s="13"/>
      <c r="I1120" s="13"/>
      <c r="J1120" s="14"/>
      <c r="K1120" s="7"/>
      <c r="L1120" s="7"/>
      <c r="M1120" s="7"/>
      <c r="N1120" s="7"/>
      <c r="O1120" s="7"/>
      <c r="P1120" s="7"/>
      <c r="Q1120" s="7"/>
      <c r="R1120" s="7"/>
      <c r="S1120" s="7"/>
      <c r="T1120" s="7"/>
      <c r="U1120" s="7"/>
      <c r="V1120" s="7"/>
      <c r="W1120" s="7"/>
      <c r="X1120" s="7"/>
      <c r="Y1120" s="7"/>
      <c r="Z1120" s="7"/>
      <c r="AA1120" s="7"/>
      <c r="AB1120" s="7"/>
    </row>
    <row r="1121" spans="1:30" ht="15" x14ac:dyDescent="0.25">
      <c r="A1121" s="8"/>
      <c r="B1121" s="9"/>
      <c r="C1121" s="17"/>
      <c r="D1121" s="11"/>
      <c r="E1121" s="12"/>
      <c r="F1121" s="13"/>
      <c r="G1121" s="13"/>
      <c r="H1121" s="13"/>
      <c r="I1121" s="13"/>
      <c r="J1121" s="14"/>
      <c r="K1121" s="7"/>
      <c r="L1121" s="7"/>
      <c r="M1121" s="7"/>
      <c r="N1121" s="7"/>
      <c r="O1121" s="7"/>
      <c r="P1121" s="7"/>
      <c r="Q1121" s="7"/>
      <c r="R1121" s="7"/>
      <c r="S1121" s="7"/>
      <c r="T1121" s="7"/>
      <c r="U1121" s="7"/>
      <c r="V1121" s="7"/>
      <c r="W1121" s="7"/>
      <c r="X1121" s="7"/>
      <c r="Y1121" s="7"/>
      <c r="Z1121" s="7"/>
      <c r="AA1121" s="7"/>
      <c r="AB1121" s="7"/>
    </row>
    <row r="1122" spans="1:30" ht="15" x14ac:dyDescent="0.25">
      <c r="A1122" s="8"/>
      <c r="B1122" s="9"/>
      <c r="C1122" s="17"/>
      <c r="D1122" s="11"/>
      <c r="E1122" s="12"/>
      <c r="F1122" s="13"/>
      <c r="G1122" s="13"/>
      <c r="H1122" s="13"/>
      <c r="I1122" s="13"/>
      <c r="J1122" s="14"/>
      <c r="K1122" s="7"/>
      <c r="L1122" s="7"/>
      <c r="M1122" s="7"/>
      <c r="N1122" s="7"/>
      <c r="O1122" s="7"/>
      <c r="P1122" s="7"/>
      <c r="Q1122" s="7"/>
      <c r="R1122" s="7"/>
      <c r="S1122" s="7"/>
      <c r="T1122" s="7"/>
      <c r="U1122" s="7"/>
      <c r="V1122" s="7"/>
      <c r="W1122" s="7"/>
      <c r="X1122" s="7"/>
      <c r="Y1122" s="7"/>
      <c r="Z1122" s="7"/>
      <c r="AA1122" s="7"/>
      <c r="AB1122" s="7"/>
      <c r="AC1122" s="7"/>
    </row>
    <row r="1123" spans="1:30" ht="15" x14ac:dyDescent="0.25">
      <c r="A1123" s="8"/>
      <c r="B1123" s="9"/>
      <c r="C1123" s="17"/>
      <c r="D1123" s="11"/>
      <c r="E1123" s="12"/>
      <c r="F1123" s="13"/>
      <c r="G1123" s="13"/>
      <c r="H1123" s="13"/>
      <c r="I1123" s="13"/>
      <c r="J1123" s="14"/>
      <c r="K1123" s="7"/>
      <c r="L1123" s="7"/>
      <c r="M1123" s="7"/>
      <c r="N1123" s="7"/>
      <c r="O1123" s="7"/>
      <c r="P1123" s="7"/>
      <c r="Q1123" s="7"/>
      <c r="R1123" s="7"/>
      <c r="S1123" s="7"/>
      <c r="T1123" s="7"/>
      <c r="U1123" s="7"/>
      <c r="V1123" s="7"/>
      <c r="W1123" s="7"/>
      <c r="X1123" s="7"/>
      <c r="Y1123" s="7"/>
      <c r="Z1123" s="7"/>
      <c r="AA1123" s="7"/>
      <c r="AB1123" s="7"/>
      <c r="AC1123" s="7"/>
    </row>
    <row r="1124" spans="1:30" ht="15" x14ac:dyDescent="0.25">
      <c r="A1124" s="8"/>
      <c r="B1124" s="9"/>
      <c r="C1124" s="17"/>
      <c r="D1124" s="11"/>
      <c r="E1124" s="12"/>
      <c r="F1124" s="13"/>
      <c r="G1124" s="13"/>
      <c r="H1124" s="13"/>
      <c r="I1124" s="13"/>
      <c r="J1124" s="14"/>
      <c r="K1124" s="7"/>
      <c r="L1124" s="7"/>
      <c r="M1124" s="7"/>
      <c r="N1124" s="7"/>
      <c r="O1124" s="7"/>
      <c r="P1124" s="7"/>
      <c r="Q1124" s="7"/>
      <c r="R1124" s="7"/>
      <c r="S1124" s="7"/>
      <c r="T1124" s="7"/>
      <c r="U1124" s="7"/>
      <c r="V1124" s="7"/>
      <c r="W1124" s="7"/>
      <c r="X1124" s="7"/>
      <c r="Y1124" s="7"/>
      <c r="Z1124" s="7"/>
      <c r="AA1124" s="7"/>
      <c r="AB1124" s="7"/>
      <c r="AC1124" s="7"/>
    </row>
    <row r="1125" spans="1:30" ht="15" x14ac:dyDescent="0.25">
      <c r="A1125" s="8"/>
      <c r="B1125" s="9"/>
      <c r="C1125" s="17"/>
      <c r="D1125" s="11"/>
      <c r="E1125" s="12"/>
      <c r="F1125" s="13"/>
      <c r="G1125" s="13"/>
      <c r="H1125" s="13"/>
      <c r="I1125" s="13"/>
      <c r="J1125" s="14"/>
      <c r="K1125" s="7"/>
      <c r="L1125" s="7"/>
      <c r="M1125" s="7"/>
      <c r="N1125" s="7"/>
      <c r="O1125" s="7"/>
      <c r="P1125" s="7"/>
      <c r="Q1125" s="7"/>
      <c r="R1125" s="7"/>
      <c r="S1125" s="7"/>
      <c r="T1125" s="7"/>
      <c r="U1125" s="7"/>
      <c r="V1125" s="7"/>
      <c r="W1125" s="7"/>
      <c r="X1125" s="7"/>
      <c r="Y1125" s="7"/>
      <c r="Z1125" s="7"/>
      <c r="AA1125" s="7"/>
      <c r="AB1125" s="7"/>
      <c r="AC1125" s="7"/>
    </row>
    <row r="1126" spans="1:30" ht="15" x14ac:dyDescent="0.25">
      <c r="A1126" s="8"/>
      <c r="B1126" s="9"/>
      <c r="C1126" s="17"/>
      <c r="D1126" s="11"/>
      <c r="E1126" s="12"/>
      <c r="F1126" s="13"/>
      <c r="G1126" s="13"/>
      <c r="H1126" s="13"/>
      <c r="I1126" s="13"/>
      <c r="J1126" s="14"/>
      <c r="K1126" s="7"/>
      <c r="L1126" s="7"/>
      <c r="M1126" s="7"/>
      <c r="N1126" s="7"/>
      <c r="O1126" s="7"/>
      <c r="P1126" s="7"/>
      <c r="Q1126" s="7"/>
      <c r="R1126" s="7"/>
      <c r="S1126" s="7"/>
      <c r="T1126" s="7"/>
      <c r="U1126" s="7"/>
      <c r="V1126" s="7"/>
      <c r="W1126" s="7"/>
      <c r="X1126" s="7"/>
      <c r="Y1126" s="7"/>
      <c r="Z1126" s="7"/>
      <c r="AA1126" s="7"/>
      <c r="AB1126" s="7"/>
      <c r="AC1126" s="7"/>
    </row>
    <row r="1127" spans="1:30" ht="15" x14ac:dyDescent="0.25">
      <c r="A1127" s="8"/>
      <c r="B1127" s="9"/>
      <c r="C1127" s="17"/>
      <c r="D1127" s="11"/>
      <c r="E1127" s="12"/>
      <c r="F1127" s="13"/>
      <c r="G1127" s="13"/>
      <c r="H1127" s="13"/>
      <c r="I1127" s="13"/>
      <c r="J1127" s="14"/>
      <c r="K1127" s="7"/>
      <c r="L1127" s="7"/>
      <c r="M1127" s="7"/>
      <c r="N1127" s="7"/>
      <c r="O1127" s="7"/>
      <c r="P1127" s="7"/>
      <c r="Q1127" s="7"/>
      <c r="R1127" s="7"/>
      <c r="S1127" s="7"/>
      <c r="T1127" s="7"/>
      <c r="U1127" s="7"/>
      <c r="V1127" s="7"/>
      <c r="W1127" s="7"/>
      <c r="X1127" s="7"/>
      <c r="Y1127" s="7"/>
      <c r="Z1127" s="7"/>
      <c r="AA1127" s="7"/>
      <c r="AB1127" s="7"/>
      <c r="AC1127" s="7"/>
    </row>
    <row r="1128" spans="1:30" ht="15" x14ac:dyDescent="0.25">
      <c r="A1128" s="8"/>
      <c r="B1128" s="9"/>
      <c r="C1128" s="17"/>
      <c r="D1128" s="11"/>
      <c r="E1128" s="12"/>
      <c r="F1128" s="13"/>
      <c r="G1128" s="13"/>
      <c r="H1128" s="13"/>
      <c r="I1128" s="13"/>
      <c r="J1128" s="14"/>
      <c r="K1128" s="7"/>
      <c r="L1128" s="7"/>
      <c r="M1128" s="7"/>
      <c r="N1128" s="7"/>
      <c r="O1128" s="7"/>
      <c r="P1128" s="7"/>
      <c r="Q1128" s="7"/>
      <c r="R1128" s="7"/>
      <c r="S1128" s="7"/>
      <c r="T1128" s="7"/>
      <c r="U1128" s="7"/>
      <c r="V1128" s="7"/>
      <c r="W1128" s="7"/>
      <c r="X1128" s="7"/>
      <c r="Y1128" s="7"/>
      <c r="Z1128" s="7"/>
      <c r="AA1128" s="7"/>
      <c r="AB1128" s="7"/>
      <c r="AC1128" s="7"/>
    </row>
    <row r="1129" spans="1:30" ht="15" x14ac:dyDescent="0.25">
      <c r="A1129" s="8"/>
      <c r="B1129" s="9"/>
      <c r="C1129" s="17"/>
      <c r="D1129" s="11"/>
      <c r="E1129" s="12"/>
      <c r="F1129" s="13"/>
      <c r="G1129" s="13"/>
      <c r="H1129" s="13"/>
      <c r="I1129" s="13"/>
      <c r="J1129" s="14"/>
      <c r="K1129" s="7"/>
      <c r="L1129" s="7"/>
      <c r="M1129" s="7"/>
      <c r="N1129" s="7"/>
      <c r="O1129" s="7"/>
      <c r="P1129" s="7"/>
      <c r="Q1129" s="7"/>
      <c r="R1129" s="7"/>
      <c r="S1129" s="7"/>
      <c r="T1129" s="7"/>
      <c r="U1129" s="7"/>
      <c r="V1129" s="7"/>
      <c r="W1129" s="7"/>
      <c r="X1129" s="7"/>
      <c r="Y1129" s="7"/>
      <c r="Z1129" s="7"/>
      <c r="AA1129" s="7"/>
      <c r="AB1129" s="7"/>
      <c r="AC1129" s="7"/>
    </row>
    <row r="1130" spans="1:30" ht="15" x14ac:dyDescent="0.25">
      <c r="A1130" s="8"/>
      <c r="B1130" s="9"/>
      <c r="C1130" s="17"/>
      <c r="D1130" s="11"/>
      <c r="E1130" s="12"/>
      <c r="F1130" s="13"/>
      <c r="G1130" s="13"/>
      <c r="H1130" s="13"/>
      <c r="I1130" s="13"/>
      <c r="J1130" s="14"/>
      <c r="K1130" s="13"/>
      <c r="L1130" s="7"/>
      <c r="M1130" s="7"/>
      <c r="N1130" s="7"/>
      <c r="O1130" s="7"/>
      <c r="P1130" s="7"/>
      <c r="Q1130" s="7"/>
      <c r="R1130" s="7"/>
      <c r="S1130" s="7"/>
      <c r="T1130" s="7"/>
      <c r="U1130" s="7"/>
      <c r="V1130" s="7"/>
      <c r="W1130" s="7"/>
      <c r="X1130" s="7"/>
      <c r="Y1130" s="7"/>
      <c r="Z1130" s="7"/>
      <c r="AA1130" s="7"/>
      <c r="AB1130" s="7"/>
      <c r="AC1130" s="7"/>
      <c r="AD1130" s="7"/>
    </row>
    <row r="1131" spans="1:30" ht="15" x14ac:dyDescent="0.25">
      <c r="A1131" s="8"/>
      <c r="B1131" s="9"/>
      <c r="C1131" s="17"/>
      <c r="D1131" s="11"/>
      <c r="E1131" s="12"/>
      <c r="F1131" s="13"/>
      <c r="G1131" s="13"/>
      <c r="H1131" s="13"/>
      <c r="I1131" s="13"/>
      <c r="J1131" s="14"/>
      <c r="K1131" s="13"/>
      <c r="L1131" s="7"/>
      <c r="M1131" s="7"/>
      <c r="N1131" s="7"/>
      <c r="O1131" s="7"/>
      <c r="P1131" s="7"/>
      <c r="Q1131" s="7"/>
      <c r="R1131" s="7"/>
      <c r="S1131" s="7"/>
      <c r="T1131" s="7"/>
      <c r="U1131" s="7"/>
      <c r="V1131" s="7"/>
      <c r="W1131" s="7"/>
      <c r="X1131" s="7"/>
      <c r="Y1131" s="7"/>
      <c r="Z1131" s="7"/>
      <c r="AA1131" s="7"/>
      <c r="AB1131" s="7"/>
      <c r="AC1131" s="7"/>
      <c r="AD1131" s="7"/>
    </row>
    <row r="1132" spans="1:30" ht="15" x14ac:dyDescent="0.25">
      <c r="A1132" s="8"/>
      <c r="B1132" s="9"/>
      <c r="C1132" s="17"/>
      <c r="D1132" s="11"/>
      <c r="E1132" s="12"/>
      <c r="F1132" s="13"/>
      <c r="G1132" s="13"/>
      <c r="H1132" s="13"/>
      <c r="I1132" s="13"/>
      <c r="J1132" s="14"/>
      <c r="K1132" s="13"/>
      <c r="L1132" s="7"/>
      <c r="M1132" s="7"/>
      <c r="N1132" s="7"/>
      <c r="O1132" s="7"/>
      <c r="P1132" s="7"/>
      <c r="Q1132" s="7"/>
      <c r="R1132" s="7"/>
      <c r="S1132" s="7"/>
      <c r="T1132" s="7"/>
      <c r="U1132" s="7"/>
      <c r="V1132" s="7"/>
      <c r="W1132" s="7"/>
      <c r="X1132" s="7"/>
      <c r="Y1132" s="7"/>
      <c r="Z1132" s="7"/>
      <c r="AA1132" s="7"/>
      <c r="AB1132" s="7"/>
      <c r="AC1132" s="7"/>
      <c r="AD1132" s="7"/>
    </row>
    <row r="1133" spans="1:30" ht="15" x14ac:dyDescent="0.25">
      <c r="A1133" s="8"/>
      <c r="B1133" s="9"/>
      <c r="C1133" s="17"/>
      <c r="D1133" s="11"/>
      <c r="E1133" s="12"/>
      <c r="F1133" s="13"/>
      <c r="G1133" s="13"/>
      <c r="H1133" s="13"/>
      <c r="I1133" s="13"/>
      <c r="J1133" s="14"/>
      <c r="K1133" s="13"/>
      <c r="L1133" s="7"/>
      <c r="M1133" s="7"/>
      <c r="N1133" s="7"/>
      <c r="O1133" s="7"/>
      <c r="P1133" s="7"/>
      <c r="Q1133" s="7"/>
      <c r="R1133" s="7"/>
      <c r="S1133" s="7"/>
      <c r="T1133" s="7"/>
      <c r="U1133" s="7"/>
      <c r="V1133" s="7"/>
      <c r="W1133" s="7"/>
      <c r="X1133" s="7"/>
      <c r="Y1133" s="7"/>
      <c r="Z1133" s="7"/>
      <c r="AA1133" s="7"/>
      <c r="AB1133" s="7"/>
      <c r="AC1133" s="7"/>
      <c r="AD1133" s="7"/>
    </row>
    <row r="1134" spans="1:30" ht="15" x14ac:dyDescent="0.25">
      <c r="A1134" s="8"/>
      <c r="B1134" s="9"/>
      <c r="C1134" s="17"/>
      <c r="D1134" s="11"/>
      <c r="E1134" s="12"/>
      <c r="F1134" s="13"/>
      <c r="G1134" s="13"/>
      <c r="H1134" s="13"/>
      <c r="I1134" s="13"/>
      <c r="J1134" s="14"/>
      <c r="K1134" s="13"/>
      <c r="L1134" s="7"/>
      <c r="M1134" s="7"/>
      <c r="N1134" s="7"/>
      <c r="O1134" s="7"/>
      <c r="P1134" s="7"/>
      <c r="Q1134" s="7"/>
      <c r="R1134" s="7"/>
      <c r="S1134" s="7"/>
      <c r="T1134" s="7"/>
      <c r="U1134" s="7"/>
      <c r="V1134" s="7"/>
      <c r="W1134" s="7"/>
      <c r="X1134" s="7"/>
      <c r="Y1134" s="7"/>
      <c r="Z1134" s="7"/>
      <c r="AA1134" s="7"/>
      <c r="AB1134" s="7"/>
      <c r="AC1134" s="7"/>
      <c r="AD1134" s="7"/>
    </row>
    <row r="1135" spans="1:30" ht="15" x14ac:dyDescent="0.25">
      <c r="A1135" s="8" t="s">
        <v>363</v>
      </c>
      <c r="B1135" s="9" t="s">
        <v>396</v>
      </c>
      <c r="C1135" s="17" t="s">
        <v>389</v>
      </c>
      <c r="D1135" s="11"/>
      <c r="E1135" s="12"/>
      <c r="F1135" s="13"/>
      <c r="G1135" s="13"/>
      <c r="H1135" s="13"/>
      <c r="I1135" s="13"/>
      <c r="J1135" s="14"/>
      <c r="K1135" s="13"/>
      <c r="L1135" s="7"/>
      <c r="M1135" s="7"/>
      <c r="N1135" s="7"/>
      <c r="O1135" s="7"/>
      <c r="P1135" s="7"/>
      <c r="Q1135" s="7"/>
      <c r="R1135" s="7"/>
      <c r="S1135" s="7"/>
      <c r="T1135" s="7"/>
      <c r="U1135" s="7"/>
      <c r="V1135" s="7"/>
      <c r="W1135" s="7"/>
      <c r="X1135" s="7"/>
      <c r="Y1135" s="7"/>
      <c r="Z1135" s="7"/>
      <c r="AA1135" s="7"/>
      <c r="AB1135" s="7"/>
      <c r="AC1135" s="7"/>
      <c r="AD1135" s="7"/>
    </row>
    <row r="1136" spans="1:30" ht="30" x14ac:dyDescent="0.25">
      <c r="A1136" s="8">
        <f t="array" aca="1" ref="A1136" ca="1">_xlfn.XLOOKUP(B1136,I232:I1071,A232:A1071)</f>
        <v>2000</v>
      </c>
      <c r="B1136" s="9">
        <f ca="1">MAX(I231:I1071)</f>
        <v>93903.62112470383</v>
      </c>
      <c r="C1136" s="17" t="s">
        <v>397</v>
      </c>
      <c r="D1136" s="11"/>
      <c r="E1136" s="12"/>
      <c r="F1136" s="13"/>
      <c r="G1136" s="13"/>
      <c r="H1136" s="13"/>
      <c r="I1136" s="13"/>
      <c r="J1136" s="14"/>
      <c r="K1136" s="13"/>
      <c r="L1136" s="7"/>
      <c r="M1136" s="7"/>
      <c r="N1136" s="7"/>
      <c r="O1136" s="7"/>
      <c r="P1136" s="7"/>
      <c r="Q1136" s="7"/>
      <c r="R1136" s="7"/>
      <c r="S1136" s="7"/>
      <c r="T1136" s="7"/>
      <c r="U1136" s="7"/>
      <c r="V1136" s="7"/>
      <c r="W1136" s="7"/>
      <c r="X1136" s="7"/>
      <c r="Y1136" s="7"/>
      <c r="Z1136" s="7"/>
      <c r="AA1136" s="7"/>
      <c r="AB1136" s="7"/>
      <c r="AC1136" s="7"/>
      <c r="AD1136" s="7"/>
    </row>
    <row r="1137" spans="1:30" ht="15" x14ac:dyDescent="0.25">
      <c r="A1137" s="8" t="s">
        <v>398</v>
      </c>
      <c r="B1137" s="9">
        <f ca="1">AVERAGE(I682:I1071)</f>
        <v>76063.725969503168</v>
      </c>
      <c r="C1137" s="17"/>
      <c r="D1137" s="11"/>
      <c r="E1137" s="12"/>
      <c r="F1137" s="13"/>
      <c r="G1137" s="13"/>
      <c r="H1137" s="13"/>
      <c r="I1137" s="13"/>
      <c r="J1137" s="14"/>
      <c r="K1137" s="13"/>
      <c r="L1137" s="7"/>
      <c r="M1137" s="7"/>
      <c r="N1137" s="7"/>
      <c r="O1137" s="7"/>
      <c r="P1137" s="7"/>
      <c r="Q1137" s="7"/>
      <c r="R1137" s="7"/>
      <c r="S1137" s="7"/>
      <c r="T1137" s="7"/>
      <c r="U1137" s="7"/>
      <c r="V1137" s="7"/>
      <c r="W1137" s="7"/>
      <c r="X1137" s="7"/>
      <c r="Y1137" s="7"/>
      <c r="Z1137" s="7"/>
      <c r="AA1137" s="7"/>
      <c r="AB1137" s="7"/>
      <c r="AC1137" s="7"/>
      <c r="AD1137" s="7"/>
    </row>
    <row r="1138" spans="1:30" ht="15" x14ac:dyDescent="0.25">
      <c r="A1138" s="8" t="s">
        <v>399</v>
      </c>
      <c r="B1138" s="9">
        <f ca="1">AVERAGE(I757:I1071)</f>
        <v>74216.764834300731</v>
      </c>
      <c r="D1138" s="11"/>
      <c r="E1138" s="12"/>
      <c r="F1138" s="13"/>
      <c r="G1138" s="13"/>
      <c r="H1138" s="13"/>
      <c r="I1138" s="13"/>
      <c r="J1138" s="14"/>
      <c r="K1138" s="13"/>
      <c r="L1138" s="7"/>
      <c r="M1138" s="7"/>
      <c r="N1138" s="7"/>
      <c r="O1138" s="7"/>
      <c r="P1138" s="7"/>
      <c r="Q1138" s="7"/>
      <c r="R1138" s="7"/>
      <c r="S1138" s="7"/>
      <c r="T1138" s="7"/>
      <c r="U1138" s="7"/>
      <c r="V1138" s="7"/>
      <c r="W1138" s="7"/>
      <c r="X1138" s="7"/>
      <c r="Y1138" s="7"/>
      <c r="Z1138" s="7"/>
      <c r="AA1138" s="7"/>
      <c r="AB1138" s="7"/>
      <c r="AC1138" s="7"/>
      <c r="AD1138" s="7"/>
    </row>
    <row r="1139" spans="1:30" ht="15" x14ac:dyDescent="0.25">
      <c r="A1139" s="8" t="s">
        <v>400</v>
      </c>
      <c r="B1139" s="9">
        <f ca="1">AVERAGE(I832:I1071)</f>
        <v>72582.092493062431</v>
      </c>
      <c r="C1139" s="17"/>
      <c r="D1139" s="11"/>
      <c r="E1139" s="12"/>
      <c r="F1139" s="13"/>
      <c r="G1139" s="13"/>
      <c r="H1139" s="13"/>
      <c r="I1139" s="13"/>
      <c r="J1139" s="14"/>
      <c r="K1139" s="13"/>
      <c r="L1139" s="7"/>
      <c r="M1139" s="7"/>
      <c r="N1139" s="7"/>
      <c r="O1139" s="7"/>
      <c r="P1139" s="7"/>
      <c r="Q1139" s="7"/>
      <c r="R1139" s="7"/>
      <c r="S1139" s="7"/>
      <c r="T1139" s="7"/>
      <c r="U1139" s="7"/>
      <c r="V1139" s="7"/>
      <c r="W1139" s="7"/>
      <c r="X1139" s="7"/>
      <c r="Y1139" s="7"/>
      <c r="Z1139" s="7"/>
      <c r="AA1139" s="7"/>
      <c r="AB1139" s="7"/>
      <c r="AC1139" s="7"/>
      <c r="AD1139" s="7"/>
    </row>
    <row r="1140" spans="1:30" ht="15" x14ac:dyDescent="0.25">
      <c r="A1140" s="8" t="s">
        <v>401</v>
      </c>
      <c r="B1140" s="9">
        <f ca="1">AVERAGE(I907:I1071)</f>
        <v>70284.479768145058</v>
      </c>
      <c r="C1140" s="17"/>
      <c r="D1140" s="11"/>
      <c r="E1140" s="12"/>
      <c r="F1140" s="13"/>
      <c r="G1140" s="13"/>
      <c r="H1140" s="13"/>
      <c r="I1140" s="13"/>
      <c r="J1140" s="14"/>
      <c r="K1140" s="13"/>
      <c r="L1140" s="7"/>
      <c r="M1140" s="7"/>
      <c r="N1140" s="7"/>
      <c r="O1140" s="7"/>
      <c r="P1140" s="7"/>
      <c r="Q1140" s="7"/>
      <c r="R1140" s="7"/>
      <c r="S1140" s="7"/>
      <c r="T1140" s="7"/>
      <c r="U1140" s="7"/>
      <c r="V1140" s="7"/>
      <c r="W1140" s="7"/>
      <c r="X1140" s="7"/>
      <c r="Y1140" s="7"/>
      <c r="Z1140" s="7"/>
      <c r="AA1140" s="7"/>
      <c r="AB1140" s="7"/>
      <c r="AC1140" s="7"/>
      <c r="AD1140" s="7"/>
    </row>
    <row r="1141" spans="1:30" ht="15" x14ac:dyDescent="0.25">
      <c r="A1141" s="8" t="s">
        <v>402</v>
      </c>
      <c r="B1141" s="122">
        <f ca="1">MAX(I682:I1071)</f>
        <v>93903.62112470383</v>
      </c>
      <c r="C1141" s="95" t="s">
        <v>403</v>
      </c>
      <c r="E1141" s="12"/>
      <c r="F1141" s="13"/>
      <c r="G1141" s="13"/>
      <c r="H1141" s="13"/>
      <c r="I1141" s="13"/>
      <c r="J1141" s="14"/>
      <c r="K1141" s="13"/>
      <c r="L1141" s="7"/>
      <c r="M1141" s="7"/>
      <c r="N1141" s="7"/>
      <c r="O1141" s="7"/>
      <c r="P1141" s="7"/>
      <c r="Q1141" s="7"/>
      <c r="R1141" s="7"/>
      <c r="S1141" s="7"/>
      <c r="T1141" s="7"/>
      <c r="U1141" s="7"/>
      <c r="V1141" s="7"/>
      <c r="W1141" s="7"/>
      <c r="X1141" s="7"/>
      <c r="Y1141" s="7"/>
      <c r="Z1141" s="7"/>
      <c r="AA1141" s="7"/>
      <c r="AB1141" s="7"/>
      <c r="AC1141" s="7"/>
      <c r="AD1141" s="7"/>
    </row>
    <row r="1142" spans="1:30" ht="15" x14ac:dyDescent="0.25">
      <c r="A1142" s="8" t="s">
        <v>404</v>
      </c>
      <c r="B1142" s="9">
        <f ca="1">MAX(I757:I1071)</f>
        <v>87960.255255628261</v>
      </c>
      <c r="E1142" s="12"/>
      <c r="F1142" s="13"/>
      <c r="G1142" s="13"/>
      <c r="H1142" s="13"/>
      <c r="I1142" s="13"/>
      <c r="J1142" s="14"/>
      <c r="K1142" s="13"/>
      <c r="L1142" s="7"/>
      <c r="M1142" s="7"/>
      <c r="N1142" s="7"/>
      <c r="O1142" s="7"/>
      <c r="P1142" s="7"/>
      <c r="Q1142" s="7"/>
      <c r="R1142" s="7"/>
      <c r="S1142" s="7"/>
      <c r="T1142" s="7"/>
      <c r="U1142" s="7"/>
      <c r="V1142" s="7"/>
      <c r="W1142" s="7"/>
      <c r="X1142" s="7"/>
      <c r="Y1142" s="7"/>
      <c r="Z1142" s="7"/>
      <c r="AA1142" s="7"/>
      <c r="AB1142" s="7"/>
      <c r="AC1142" s="7"/>
      <c r="AD1142" s="7"/>
    </row>
    <row r="1143" spans="1:30" ht="15" x14ac:dyDescent="0.25">
      <c r="A1143" s="8" t="s">
        <v>405</v>
      </c>
      <c r="B1143" s="9">
        <f ca="1">MAX(I832:I1071)</f>
        <v>87960.255255628261</v>
      </c>
      <c r="E1143" s="12"/>
      <c r="F1143" s="13"/>
      <c r="G1143" s="13"/>
      <c r="H1143" s="13"/>
      <c r="I1143" s="13"/>
      <c r="J1143" s="14"/>
      <c r="K1143" s="13"/>
      <c r="L1143" s="7"/>
      <c r="M1143" s="7"/>
      <c r="N1143" s="7"/>
      <c r="O1143" s="7"/>
      <c r="P1143" s="7"/>
      <c r="Q1143" s="7"/>
      <c r="R1143" s="7"/>
      <c r="S1143" s="7"/>
      <c r="T1143" s="7"/>
      <c r="U1143" s="7"/>
      <c r="V1143" s="7"/>
      <c r="W1143" s="7"/>
      <c r="X1143" s="7"/>
      <c r="Y1143" s="7"/>
      <c r="Z1143" s="7"/>
      <c r="AA1143" s="7"/>
      <c r="AB1143" s="7"/>
      <c r="AC1143" s="7"/>
      <c r="AD1143" s="7"/>
    </row>
    <row r="1144" spans="1:30" ht="15" x14ac:dyDescent="0.25">
      <c r="A1144" s="8" t="s">
        <v>406</v>
      </c>
      <c r="B1144" s="9">
        <f ca="1">MAX(I907:I1071)</f>
        <v>74998.220431071662</v>
      </c>
      <c r="E1144" s="12"/>
      <c r="F1144" s="13"/>
      <c r="G1144" s="13"/>
      <c r="H1144" s="13"/>
      <c r="I1144" s="13"/>
      <c r="J1144" s="14"/>
      <c r="K1144" s="13"/>
      <c r="L1144" s="7"/>
      <c r="M1144" s="7"/>
      <c r="N1144" s="7"/>
      <c r="O1144" s="7"/>
      <c r="P1144" s="7"/>
      <c r="Q1144" s="7"/>
      <c r="R1144" s="7"/>
      <c r="S1144" s="7"/>
      <c r="T1144" s="7"/>
      <c r="U1144" s="7"/>
      <c r="V1144" s="7"/>
      <c r="W1144" s="7"/>
      <c r="X1144" s="7"/>
      <c r="Y1144" s="7"/>
      <c r="Z1144" s="7"/>
      <c r="AA1144" s="7"/>
      <c r="AB1144" s="7"/>
      <c r="AC1144" s="7"/>
      <c r="AD1144" s="7"/>
    </row>
    <row r="1145" spans="1:30" ht="45" x14ac:dyDescent="0.25">
      <c r="A1145" s="123" t="s">
        <v>407</v>
      </c>
      <c r="B1145" s="19">
        <v>88000</v>
      </c>
      <c r="C1145" s="20" t="s">
        <v>408</v>
      </c>
      <c r="D1145" s="11"/>
      <c r="E1145" s="12"/>
      <c r="F1145" s="13"/>
      <c r="G1145" s="13"/>
      <c r="H1145" s="13"/>
      <c r="I1145" s="13"/>
      <c r="J1145" s="14"/>
      <c r="K1145" s="13"/>
      <c r="L1145" s="7"/>
      <c r="M1145" s="7"/>
      <c r="N1145" s="7"/>
      <c r="O1145" s="7"/>
      <c r="P1145" s="7"/>
      <c r="Q1145" s="7"/>
      <c r="R1145" s="7"/>
      <c r="S1145" s="7"/>
      <c r="T1145" s="7"/>
      <c r="U1145" s="7"/>
      <c r="V1145" s="7"/>
      <c r="W1145" s="7"/>
      <c r="X1145" s="7"/>
      <c r="Y1145" s="7"/>
      <c r="Z1145" s="7"/>
      <c r="AA1145" s="7"/>
      <c r="AB1145" s="7"/>
      <c r="AC1145" s="7"/>
      <c r="AD1145" s="7"/>
    </row>
    <row r="1146" spans="1:30" ht="45" x14ac:dyDescent="0.25">
      <c r="A1146" s="8">
        <v>2026</v>
      </c>
      <c r="B1146" s="9">
        <v>72000</v>
      </c>
      <c r="C1146" s="17" t="s">
        <v>409</v>
      </c>
      <c r="D1146" s="11"/>
      <c r="E1146" s="12"/>
      <c r="F1146" s="13"/>
      <c r="G1146" s="13"/>
      <c r="H1146" s="13"/>
      <c r="I1146" s="13"/>
      <c r="J1146" s="14"/>
      <c r="K1146" s="13"/>
      <c r="L1146" s="7"/>
      <c r="M1146" s="7"/>
      <c r="N1146" s="7"/>
      <c r="O1146" s="7"/>
      <c r="P1146" s="7"/>
      <c r="Q1146" s="7"/>
      <c r="R1146" s="7"/>
      <c r="S1146" s="7"/>
      <c r="T1146" s="7"/>
      <c r="U1146" s="7"/>
      <c r="V1146" s="7"/>
      <c r="W1146" s="7"/>
      <c r="X1146" s="7"/>
      <c r="Y1146" s="7"/>
      <c r="Z1146" s="7"/>
      <c r="AA1146" s="7"/>
      <c r="AB1146" s="7"/>
      <c r="AC1146" s="7"/>
      <c r="AD1146" s="7"/>
    </row>
    <row r="1147" spans="1:30" ht="15" x14ac:dyDescent="0.25">
      <c r="A1147" s="8"/>
      <c r="B1147" s="9"/>
      <c r="C1147" s="17"/>
      <c r="D1147" s="11"/>
      <c r="E1147" s="12"/>
      <c r="F1147" s="13"/>
      <c r="G1147" s="13"/>
      <c r="H1147" s="13"/>
      <c r="I1147" s="13"/>
      <c r="J1147" s="14"/>
      <c r="K1147" s="13"/>
      <c r="L1147" s="7"/>
      <c r="M1147" s="7"/>
      <c r="N1147" s="7"/>
      <c r="O1147" s="7"/>
      <c r="P1147" s="7"/>
      <c r="Q1147" s="7"/>
      <c r="R1147" s="7"/>
      <c r="S1147" s="7"/>
      <c r="T1147" s="7"/>
      <c r="U1147" s="7"/>
      <c r="V1147" s="7"/>
      <c r="W1147" s="7"/>
      <c r="X1147" s="7"/>
      <c r="Y1147" s="7"/>
      <c r="Z1147" s="7"/>
      <c r="AA1147" s="7"/>
      <c r="AB1147" s="7"/>
      <c r="AC1147" s="7"/>
      <c r="AD1147" s="7"/>
    </row>
    <row r="1148" spans="1:30" ht="15" x14ac:dyDescent="0.25">
      <c r="A1148" s="155" t="s">
        <v>410</v>
      </c>
      <c r="B1148" s="156"/>
      <c r="C1148" s="156"/>
      <c r="D1148" s="156"/>
      <c r="E1148" s="156"/>
      <c r="F1148" s="156"/>
      <c r="G1148" s="156"/>
      <c r="H1148" s="156"/>
      <c r="I1148" s="156"/>
      <c r="J1148" s="156"/>
      <c r="K1148" s="13"/>
      <c r="L1148" s="7"/>
      <c r="M1148" s="7"/>
      <c r="N1148" s="7"/>
      <c r="O1148" s="7"/>
      <c r="P1148" s="7"/>
      <c r="Q1148" s="7"/>
      <c r="R1148" s="7"/>
      <c r="S1148" s="7"/>
      <c r="T1148" s="7"/>
      <c r="U1148" s="7"/>
      <c r="V1148" s="7"/>
      <c r="W1148" s="7"/>
      <c r="X1148" s="7"/>
      <c r="Y1148" s="7"/>
      <c r="Z1148" s="7"/>
      <c r="AA1148" s="7"/>
      <c r="AB1148" s="7"/>
      <c r="AC1148" s="7"/>
      <c r="AD1148" s="7"/>
    </row>
    <row r="1149" spans="1:30" ht="261" x14ac:dyDescent="0.25">
      <c r="A1149" s="124" t="s">
        <v>411</v>
      </c>
      <c r="B1149" s="125">
        <f ca="1">C1091-B1145</f>
        <v>66339.62307279298</v>
      </c>
      <c r="C1149" s="126" t="s">
        <v>412</v>
      </c>
      <c r="D1149" s="127"/>
      <c r="E1149" s="128"/>
      <c r="F1149" s="129"/>
      <c r="G1149" s="129"/>
      <c r="H1149" s="129"/>
      <c r="I1149" s="129"/>
      <c r="J1149" s="130"/>
      <c r="K1149" s="13"/>
      <c r="L1149" s="7"/>
      <c r="M1149" s="7"/>
      <c r="N1149" s="7"/>
      <c r="O1149" s="7"/>
      <c r="P1149" s="7"/>
      <c r="Q1149" s="7"/>
      <c r="R1149" s="7"/>
      <c r="S1149" s="7"/>
      <c r="T1149" s="7"/>
      <c r="U1149" s="7"/>
      <c r="V1149" s="7"/>
      <c r="W1149" s="7"/>
      <c r="X1149" s="7"/>
      <c r="Y1149" s="7"/>
      <c r="Z1149" s="7"/>
      <c r="AA1149" s="7"/>
      <c r="AB1149" s="7"/>
      <c r="AC1149" s="7"/>
      <c r="AD1149" s="7"/>
    </row>
    <row r="1150" spans="1:30" ht="174" x14ac:dyDescent="0.25">
      <c r="A1150" s="131" t="s">
        <v>413</v>
      </c>
      <c r="B1150" s="132">
        <f ca="1">C1091-B1141</f>
        <v>60436.00194808915</v>
      </c>
      <c r="C1150" s="126" t="s">
        <v>414</v>
      </c>
      <c r="D1150" s="127"/>
      <c r="E1150" s="128"/>
      <c r="F1150" s="129"/>
      <c r="G1150" s="129"/>
      <c r="H1150" s="129"/>
      <c r="I1150" s="129"/>
      <c r="J1150" s="130"/>
      <c r="K1150" s="13"/>
      <c r="L1150" s="7"/>
      <c r="M1150" s="7"/>
      <c r="N1150" s="7"/>
      <c r="O1150" s="7"/>
      <c r="P1150" s="7"/>
      <c r="Q1150" s="7"/>
      <c r="R1150" s="7"/>
      <c r="S1150" s="7"/>
      <c r="T1150" s="7"/>
      <c r="U1150" s="7"/>
      <c r="V1150" s="7"/>
      <c r="W1150" s="7"/>
      <c r="X1150" s="7"/>
      <c r="Y1150" s="7"/>
      <c r="Z1150" s="7"/>
      <c r="AA1150" s="7"/>
      <c r="AB1150" s="7"/>
      <c r="AC1150" s="7"/>
      <c r="AD1150" s="7"/>
    </row>
    <row r="1151" spans="1:30" ht="187.2" x14ac:dyDescent="0.25">
      <c r="A1151" s="133" t="s">
        <v>415</v>
      </c>
      <c r="B1151" s="134">
        <f ca="1">C1090-B1145</f>
        <v>6910.6904629162455</v>
      </c>
      <c r="C1151" s="133" t="s">
        <v>416</v>
      </c>
      <c r="D1151" s="135"/>
      <c r="E1151" s="136"/>
      <c r="F1151" s="137"/>
      <c r="G1151" s="137"/>
      <c r="H1151" s="137"/>
      <c r="I1151" s="137"/>
      <c r="J1151" s="138"/>
      <c r="K1151" s="13"/>
      <c r="L1151" s="7"/>
      <c r="M1151" s="7"/>
      <c r="N1151" s="7"/>
      <c r="O1151" s="7"/>
      <c r="P1151" s="7"/>
      <c r="Q1151" s="7"/>
      <c r="R1151" s="7"/>
      <c r="S1151" s="7"/>
      <c r="T1151" s="7"/>
      <c r="U1151" s="7"/>
      <c r="V1151" s="7"/>
      <c r="W1151" s="7"/>
      <c r="X1151" s="7"/>
      <c r="Y1151" s="7"/>
      <c r="Z1151" s="7"/>
      <c r="AA1151" s="7"/>
      <c r="AB1151" s="7"/>
      <c r="AC1151" s="7"/>
      <c r="AD1151" s="7"/>
    </row>
    <row r="1152" spans="1:30" ht="280.8" x14ac:dyDescent="0.25">
      <c r="A1152" s="133" t="s">
        <v>417</v>
      </c>
      <c r="B1152" s="134">
        <f ca="1">C1090-B1141</f>
        <v>1007.0693382124155</v>
      </c>
      <c r="C1152" s="133" t="s">
        <v>418</v>
      </c>
      <c r="D1152" s="135"/>
      <c r="E1152" s="136"/>
      <c r="F1152" s="137"/>
      <c r="G1152" s="137"/>
      <c r="H1152" s="137"/>
      <c r="I1152" s="137"/>
      <c r="J1152" s="138"/>
      <c r="K1152" s="13"/>
      <c r="L1152" s="7"/>
      <c r="M1152" s="7"/>
      <c r="N1152" s="7"/>
      <c r="O1152" s="7"/>
      <c r="P1152" s="7"/>
      <c r="Q1152" s="7"/>
      <c r="R1152" s="7"/>
      <c r="S1152" s="7"/>
      <c r="T1152" s="7"/>
      <c r="U1152" s="7"/>
      <c r="V1152" s="7"/>
      <c r="W1152" s="7"/>
      <c r="X1152" s="7"/>
      <c r="Y1152" s="7"/>
      <c r="Z1152" s="7"/>
      <c r="AA1152" s="7"/>
      <c r="AB1152" s="7"/>
      <c r="AC1152" s="7"/>
      <c r="AD1152" s="7"/>
    </row>
    <row r="1153" spans="1:30" ht="15" x14ac:dyDescent="0.25">
      <c r="A1153" s="8"/>
      <c r="B1153" s="9"/>
      <c r="C1153" s="17"/>
      <c r="D1153" s="11"/>
      <c r="E1153" s="12"/>
      <c r="F1153" s="13"/>
      <c r="G1153" s="13"/>
      <c r="H1153" s="13"/>
      <c r="I1153" s="13"/>
      <c r="J1153" s="14"/>
      <c r="K1153" s="13"/>
      <c r="L1153" s="7"/>
      <c r="M1153" s="7"/>
      <c r="N1153" s="7"/>
      <c r="O1153" s="7"/>
      <c r="P1153" s="7"/>
      <c r="Q1153" s="7"/>
      <c r="R1153" s="7"/>
      <c r="S1153" s="7"/>
      <c r="T1153" s="7"/>
      <c r="U1153" s="7"/>
      <c r="V1153" s="7"/>
      <c r="W1153" s="7"/>
      <c r="X1153" s="7"/>
      <c r="Y1153" s="7"/>
      <c r="Z1153" s="7"/>
      <c r="AA1153" s="7"/>
      <c r="AB1153" s="7"/>
      <c r="AC1153" s="7"/>
      <c r="AD1153" s="7"/>
    </row>
    <row r="1154" spans="1:30" ht="15" x14ac:dyDescent="0.25">
      <c r="A1154" s="8"/>
      <c r="B1154" s="9"/>
      <c r="C1154" s="17"/>
      <c r="D1154" s="11"/>
      <c r="E1154" s="12"/>
      <c r="F1154" s="13"/>
      <c r="G1154" s="13"/>
      <c r="H1154" s="13"/>
      <c r="I1154" s="13"/>
      <c r="J1154" s="14"/>
      <c r="K1154" s="13"/>
      <c r="L1154" s="7"/>
      <c r="M1154" s="7"/>
      <c r="N1154" s="7"/>
      <c r="O1154" s="7"/>
      <c r="P1154" s="7"/>
      <c r="Q1154" s="7"/>
      <c r="R1154" s="7"/>
      <c r="S1154" s="7"/>
      <c r="T1154" s="7"/>
      <c r="U1154" s="7"/>
      <c r="V1154" s="7"/>
      <c r="W1154" s="7"/>
      <c r="X1154" s="7"/>
      <c r="Y1154" s="7"/>
      <c r="Z1154" s="7"/>
      <c r="AA1154" s="7"/>
      <c r="AB1154" s="7"/>
      <c r="AC1154" s="7"/>
      <c r="AD1154" s="7"/>
    </row>
    <row r="1155" spans="1:30" ht="15" x14ac:dyDescent="0.25">
      <c r="A1155" s="8"/>
      <c r="B1155" s="9"/>
      <c r="C1155" s="17"/>
      <c r="D1155" s="11"/>
      <c r="E1155" s="12"/>
      <c r="F1155" s="13"/>
      <c r="G1155" s="13"/>
      <c r="H1155" s="13"/>
      <c r="I1155" s="13"/>
      <c r="J1155" s="14"/>
      <c r="K1155" s="13"/>
      <c r="L1155" s="7"/>
      <c r="M1155" s="7"/>
      <c r="N1155" s="7"/>
      <c r="O1155" s="7"/>
      <c r="P1155" s="7"/>
      <c r="Q1155" s="7"/>
      <c r="R1155" s="7"/>
      <c r="S1155" s="7"/>
      <c r="T1155" s="7"/>
      <c r="U1155" s="7"/>
      <c r="V1155" s="7"/>
      <c r="W1155" s="7"/>
      <c r="X1155" s="7"/>
      <c r="Y1155" s="7"/>
      <c r="Z1155" s="7"/>
      <c r="AA1155" s="7"/>
      <c r="AB1155" s="7"/>
      <c r="AC1155" s="7"/>
      <c r="AD1155" s="7"/>
    </row>
    <row r="1156" spans="1:30" ht="15" x14ac:dyDescent="0.25">
      <c r="A1156" s="8"/>
      <c r="B1156" s="9"/>
      <c r="C1156" s="17"/>
      <c r="D1156" s="11"/>
      <c r="E1156" s="12"/>
      <c r="F1156" s="13"/>
      <c r="G1156" s="13"/>
      <c r="H1156" s="13"/>
      <c r="I1156" s="13"/>
      <c r="J1156" s="14"/>
      <c r="K1156" s="13"/>
      <c r="L1156" s="7"/>
      <c r="M1156" s="7"/>
      <c r="N1156" s="7"/>
      <c r="O1156" s="7"/>
      <c r="P1156" s="7"/>
      <c r="Q1156" s="7"/>
      <c r="R1156" s="7"/>
      <c r="S1156" s="7"/>
      <c r="T1156" s="7"/>
      <c r="U1156" s="7"/>
      <c r="V1156" s="7"/>
      <c r="W1156" s="7"/>
      <c r="X1156" s="7"/>
      <c r="Y1156" s="7"/>
      <c r="Z1156" s="7"/>
      <c r="AA1156" s="7"/>
      <c r="AB1156" s="7"/>
      <c r="AC1156" s="7"/>
      <c r="AD1156" s="7"/>
    </row>
    <row r="1157" spans="1:30" ht="15" x14ac:dyDescent="0.25">
      <c r="A1157" s="8"/>
      <c r="B1157" s="9"/>
      <c r="C1157" s="17"/>
      <c r="D1157" s="11"/>
      <c r="E1157" s="12"/>
      <c r="F1157" s="13"/>
      <c r="G1157" s="13"/>
      <c r="H1157" s="13"/>
      <c r="I1157" s="13"/>
      <c r="J1157" s="14"/>
      <c r="K1157" s="13"/>
      <c r="L1157" s="7"/>
      <c r="M1157" s="7"/>
      <c r="N1157" s="7"/>
      <c r="O1157" s="7"/>
      <c r="P1157" s="7"/>
      <c r="Q1157" s="7"/>
      <c r="R1157" s="7"/>
      <c r="S1157" s="7"/>
      <c r="T1157" s="7"/>
      <c r="U1157" s="7"/>
      <c r="V1157" s="7"/>
      <c r="W1157" s="7"/>
      <c r="X1157" s="7"/>
      <c r="Y1157" s="7"/>
      <c r="Z1157" s="7"/>
      <c r="AA1157" s="7"/>
      <c r="AB1157" s="7"/>
      <c r="AC1157" s="7"/>
      <c r="AD1157" s="7"/>
    </row>
    <row r="1158" spans="1:30" ht="15" x14ac:dyDescent="0.25">
      <c r="A1158" s="8"/>
      <c r="B1158" s="9"/>
      <c r="C1158" s="17"/>
      <c r="D1158" s="11"/>
      <c r="E1158" s="12"/>
      <c r="F1158" s="13"/>
      <c r="G1158" s="13"/>
      <c r="H1158" s="13"/>
      <c r="I1158" s="13"/>
      <c r="J1158" s="14"/>
      <c r="K1158" s="13"/>
      <c r="L1158" s="7"/>
      <c r="M1158" s="7"/>
      <c r="N1158" s="7"/>
      <c r="O1158" s="7"/>
      <c r="P1158" s="7"/>
      <c r="Q1158" s="7"/>
      <c r="R1158" s="7"/>
      <c r="S1158" s="7"/>
      <c r="T1158" s="7"/>
      <c r="U1158" s="7"/>
      <c r="V1158" s="7"/>
      <c r="W1158" s="7"/>
      <c r="X1158" s="7"/>
      <c r="Y1158" s="7"/>
      <c r="Z1158" s="7"/>
      <c r="AA1158" s="7"/>
      <c r="AB1158" s="7"/>
      <c r="AC1158" s="7"/>
      <c r="AD1158" s="7"/>
    </row>
    <row r="1159" spans="1:30" ht="15" x14ac:dyDescent="0.25">
      <c r="A1159" s="8"/>
      <c r="B1159" s="9"/>
      <c r="C1159" s="17"/>
      <c r="D1159" s="11"/>
      <c r="E1159" s="12"/>
      <c r="F1159" s="13"/>
      <c r="G1159" s="13"/>
      <c r="H1159" s="13"/>
      <c r="I1159" s="13"/>
      <c r="J1159" s="14"/>
      <c r="K1159" s="13"/>
      <c r="L1159" s="7"/>
      <c r="M1159" s="7"/>
      <c r="N1159" s="7"/>
      <c r="O1159" s="7"/>
      <c r="P1159" s="7"/>
      <c r="Q1159" s="7"/>
      <c r="R1159" s="7"/>
      <c r="S1159" s="7"/>
      <c r="T1159" s="7"/>
      <c r="U1159" s="7"/>
      <c r="V1159" s="7"/>
      <c r="W1159" s="7"/>
      <c r="X1159" s="7"/>
      <c r="Y1159" s="7"/>
      <c r="Z1159" s="7"/>
      <c r="AA1159" s="7"/>
      <c r="AB1159" s="7"/>
      <c r="AC1159" s="7"/>
      <c r="AD1159" s="7"/>
    </row>
    <row r="1160" spans="1:30" ht="15" x14ac:dyDescent="0.25">
      <c r="A1160" s="8"/>
      <c r="B1160" s="9"/>
      <c r="C1160" s="17"/>
      <c r="D1160" s="11"/>
      <c r="E1160" s="12"/>
      <c r="F1160" s="13"/>
      <c r="G1160" s="13"/>
      <c r="H1160" s="13"/>
      <c r="I1160" s="13"/>
      <c r="J1160" s="14"/>
      <c r="K1160" s="13"/>
      <c r="L1160" s="7"/>
      <c r="M1160" s="7"/>
      <c r="N1160" s="7"/>
      <c r="O1160" s="7"/>
      <c r="P1160" s="7"/>
      <c r="Q1160" s="7"/>
      <c r="R1160" s="7"/>
      <c r="S1160" s="7"/>
      <c r="T1160" s="7"/>
      <c r="U1160" s="7"/>
      <c r="V1160" s="7"/>
      <c r="W1160" s="7"/>
      <c r="X1160" s="7"/>
      <c r="Y1160" s="7"/>
      <c r="Z1160" s="7"/>
      <c r="AA1160" s="7"/>
      <c r="AB1160" s="7"/>
      <c r="AC1160" s="7"/>
      <c r="AD1160" s="7"/>
    </row>
    <row r="1161" spans="1:30" ht="15" x14ac:dyDescent="0.25">
      <c r="A1161" s="8"/>
      <c r="B1161" s="9"/>
      <c r="C1161" s="17"/>
      <c r="D1161" s="11"/>
      <c r="E1161" s="12"/>
      <c r="F1161" s="13"/>
      <c r="G1161" s="13"/>
      <c r="H1161" s="13"/>
      <c r="I1161" s="13"/>
      <c r="J1161" s="14"/>
      <c r="K1161" s="13"/>
      <c r="L1161" s="7"/>
      <c r="M1161" s="7"/>
      <c r="N1161" s="7"/>
      <c r="O1161" s="7"/>
      <c r="P1161" s="7"/>
      <c r="Q1161" s="7"/>
      <c r="R1161" s="7"/>
      <c r="S1161" s="7"/>
      <c r="T1161" s="7"/>
      <c r="U1161" s="7"/>
      <c r="V1161" s="7"/>
      <c r="W1161" s="7"/>
      <c r="X1161" s="7"/>
      <c r="Y1161" s="7"/>
      <c r="Z1161" s="7"/>
      <c r="AA1161" s="7"/>
      <c r="AB1161" s="7"/>
      <c r="AC1161" s="7"/>
      <c r="AD1161" s="7"/>
    </row>
    <row r="1162" spans="1:30" ht="15" x14ac:dyDescent="0.25">
      <c r="A1162" s="8"/>
      <c r="B1162" s="9"/>
      <c r="C1162" s="17"/>
      <c r="D1162" s="11"/>
      <c r="E1162" s="12"/>
      <c r="F1162" s="13"/>
      <c r="G1162" s="13"/>
      <c r="H1162" s="13"/>
      <c r="I1162" s="13"/>
      <c r="J1162" s="14"/>
      <c r="K1162" s="13"/>
      <c r="L1162" s="7"/>
      <c r="M1162" s="7"/>
      <c r="N1162" s="7"/>
      <c r="O1162" s="7"/>
      <c r="P1162" s="7"/>
      <c r="Q1162" s="7"/>
      <c r="R1162" s="7"/>
      <c r="S1162" s="7"/>
      <c r="T1162" s="7"/>
      <c r="U1162" s="7"/>
      <c r="V1162" s="7"/>
      <c r="W1162" s="7"/>
      <c r="X1162" s="7"/>
      <c r="Y1162" s="7"/>
      <c r="Z1162" s="7"/>
      <c r="AA1162" s="7"/>
      <c r="AB1162" s="7"/>
      <c r="AC1162" s="7"/>
      <c r="AD1162" s="7"/>
    </row>
    <row r="1163" spans="1:30" ht="15" x14ac:dyDescent="0.25">
      <c r="A1163" s="8"/>
      <c r="B1163" s="9"/>
      <c r="C1163" s="17"/>
      <c r="D1163" s="11"/>
      <c r="E1163" s="12"/>
      <c r="F1163" s="13"/>
      <c r="G1163" s="13"/>
      <c r="H1163" s="13"/>
      <c r="I1163" s="13"/>
      <c r="J1163" s="14"/>
      <c r="K1163" s="13"/>
      <c r="L1163" s="7"/>
      <c r="M1163" s="7"/>
      <c r="N1163" s="7"/>
      <c r="O1163" s="7"/>
      <c r="P1163" s="7"/>
      <c r="Q1163" s="7"/>
      <c r="R1163" s="7"/>
      <c r="S1163" s="7"/>
      <c r="T1163" s="7"/>
      <c r="U1163" s="7"/>
      <c r="V1163" s="7"/>
      <c r="W1163" s="7"/>
      <c r="X1163" s="7"/>
      <c r="Y1163" s="7"/>
      <c r="Z1163" s="7"/>
      <c r="AA1163" s="7"/>
      <c r="AB1163" s="7"/>
      <c r="AC1163" s="7"/>
      <c r="AD1163" s="7"/>
    </row>
    <row r="1164" spans="1:30" ht="15" x14ac:dyDescent="0.25">
      <c r="A1164" s="8"/>
      <c r="B1164" s="9"/>
      <c r="C1164" s="17"/>
      <c r="D1164" s="11"/>
      <c r="E1164" s="12"/>
      <c r="F1164" s="13"/>
      <c r="G1164" s="13"/>
      <c r="H1164" s="13"/>
      <c r="I1164" s="13"/>
      <c r="J1164" s="14"/>
      <c r="K1164" s="13"/>
      <c r="L1164" s="7"/>
      <c r="M1164" s="7"/>
      <c r="N1164" s="7"/>
      <c r="O1164" s="7"/>
      <c r="P1164" s="7"/>
      <c r="Q1164" s="7"/>
      <c r="R1164" s="7"/>
      <c r="S1164" s="7"/>
      <c r="T1164" s="7"/>
      <c r="U1164" s="7"/>
      <c r="V1164" s="7"/>
      <c r="W1164" s="7"/>
      <c r="X1164" s="7"/>
      <c r="Y1164" s="7"/>
      <c r="Z1164" s="7"/>
      <c r="AA1164" s="7"/>
      <c r="AB1164" s="7"/>
      <c r="AC1164" s="7"/>
      <c r="AD1164" s="7"/>
    </row>
    <row r="1165" spans="1:30" ht="15" x14ac:dyDescent="0.25">
      <c r="A1165" s="8"/>
      <c r="B1165" s="9"/>
      <c r="C1165" s="17"/>
      <c r="D1165" s="11"/>
      <c r="E1165" s="12"/>
      <c r="F1165" s="13"/>
      <c r="G1165" s="13"/>
      <c r="H1165" s="13"/>
      <c r="I1165" s="13"/>
      <c r="J1165" s="14"/>
      <c r="K1165" s="13"/>
      <c r="L1165" s="7"/>
      <c r="M1165" s="7"/>
      <c r="N1165" s="7"/>
      <c r="O1165" s="7"/>
      <c r="P1165" s="7"/>
      <c r="Q1165" s="7"/>
      <c r="R1165" s="7"/>
      <c r="S1165" s="7"/>
      <c r="T1165" s="7"/>
      <c r="U1165" s="7"/>
      <c r="V1165" s="7"/>
      <c r="W1165" s="7"/>
      <c r="X1165" s="7"/>
      <c r="Y1165" s="7"/>
      <c r="Z1165" s="7"/>
      <c r="AA1165" s="7"/>
      <c r="AB1165" s="7"/>
      <c r="AC1165" s="7"/>
      <c r="AD1165" s="7"/>
    </row>
    <row r="1166" spans="1:30" ht="15" x14ac:dyDescent="0.25">
      <c r="A1166" s="8"/>
      <c r="B1166" s="9"/>
      <c r="C1166" s="17"/>
      <c r="D1166" s="11"/>
      <c r="E1166" s="12"/>
      <c r="F1166" s="13"/>
      <c r="G1166" s="13"/>
      <c r="H1166" s="13"/>
      <c r="I1166" s="13"/>
      <c r="J1166" s="14"/>
      <c r="K1166" s="13"/>
      <c r="L1166" s="7"/>
      <c r="M1166" s="7"/>
      <c r="N1166" s="7"/>
      <c r="O1166" s="7"/>
      <c r="P1166" s="7"/>
      <c r="Q1166" s="7"/>
      <c r="R1166" s="7"/>
      <c r="S1166" s="7"/>
      <c r="T1166" s="7"/>
      <c r="U1166" s="7"/>
      <c r="V1166" s="7"/>
      <c r="W1166" s="7"/>
      <c r="X1166" s="7"/>
      <c r="Y1166" s="7"/>
      <c r="Z1166" s="7"/>
      <c r="AA1166" s="7"/>
      <c r="AB1166" s="7"/>
      <c r="AC1166" s="7"/>
      <c r="AD1166" s="7"/>
    </row>
    <row r="1167" spans="1:30" ht="15" x14ac:dyDescent="0.25">
      <c r="A1167" s="8"/>
      <c r="B1167" s="9"/>
      <c r="C1167" s="17"/>
      <c r="D1167" s="11"/>
      <c r="E1167" s="12"/>
      <c r="F1167" s="13"/>
      <c r="G1167" s="13"/>
      <c r="H1167" s="13"/>
      <c r="I1167" s="13"/>
      <c r="J1167" s="14"/>
      <c r="K1167" s="13"/>
      <c r="L1167" s="7"/>
      <c r="M1167" s="7"/>
      <c r="N1167" s="7"/>
      <c r="O1167" s="7"/>
      <c r="P1167" s="7"/>
      <c r="Q1167" s="7"/>
      <c r="R1167" s="7"/>
      <c r="S1167" s="7"/>
      <c r="T1167" s="7"/>
      <c r="U1167" s="7"/>
      <c r="V1167" s="7"/>
      <c r="W1167" s="7"/>
      <c r="X1167" s="7"/>
      <c r="Y1167" s="7"/>
      <c r="Z1167" s="7"/>
      <c r="AA1167" s="7"/>
      <c r="AB1167" s="7"/>
      <c r="AC1167" s="7"/>
      <c r="AD1167" s="7"/>
    </row>
    <row r="1168" spans="1:30" ht="15" x14ac:dyDescent="0.25">
      <c r="A1168" s="8"/>
      <c r="B1168" s="9"/>
      <c r="C1168" s="17"/>
      <c r="D1168" s="11"/>
      <c r="E1168" s="12"/>
      <c r="F1168" s="13"/>
      <c r="G1168" s="13"/>
      <c r="H1168" s="13"/>
      <c r="I1168" s="13"/>
      <c r="J1168" s="14"/>
      <c r="K1168" s="13"/>
      <c r="L1168" s="7"/>
      <c r="M1168" s="7"/>
      <c r="N1168" s="7"/>
      <c r="O1168" s="7"/>
      <c r="P1168" s="7"/>
      <c r="Q1168" s="7"/>
      <c r="R1168" s="7"/>
      <c r="S1168" s="7"/>
      <c r="T1168" s="7"/>
      <c r="U1168" s="7"/>
      <c r="V1168" s="7"/>
      <c r="W1168" s="7"/>
      <c r="X1168" s="7"/>
      <c r="Y1168" s="7"/>
      <c r="Z1168" s="7"/>
      <c r="AA1168" s="7"/>
      <c r="AB1168" s="7"/>
      <c r="AC1168" s="7"/>
      <c r="AD1168" s="7"/>
    </row>
    <row r="1169" spans="1:30" ht="15" x14ac:dyDescent="0.25">
      <c r="A1169" s="8"/>
      <c r="B1169" s="9"/>
      <c r="C1169" s="17"/>
      <c r="D1169" s="11"/>
      <c r="E1169" s="12"/>
      <c r="F1169" s="13"/>
      <c r="G1169" s="13"/>
      <c r="H1169" s="13"/>
      <c r="I1169" s="13"/>
      <c r="J1169" s="14"/>
      <c r="K1169" s="13"/>
      <c r="L1169" s="7"/>
      <c r="M1169" s="7"/>
      <c r="N1169" s="7"/>
      <c r="O1169" s="7"/>
      <c r="P1169" s="7"/>
      <c r="Q1169" s="7"/>
      <c r="R1169" s="7"/>
      <c r="S1169" s="7"/>
      <c r="T1169" s="7"/>
      <c r="U1169" s="7"/>
      <c r="V1169" s="7"/>
      <c r="W1169" s="7"/>
      <c r="X1169" s="7"/>
      <c r="Y1169" s="7"/>
      <c r="Z1169" s="7"/>
      <c r="AA1169" s="7"/>
      <c r="AB1169" s="7"/>
      <c r="AC1169" s="7"/>
      <c r="AD1169" s="7"/>
    </row>
    <row r="1170" spans="1:30" ht="15" x14ac:dyDescent="0.25">
      <c r="A1170" s="8"/>
      <c r="B1170" s="9"/>
      <c r="C1170" s="17"/>
      <c r="D1170" s="11"/>
      <c r="E1170" s="12"/>
      <c r="F1170" s="13"/>
      <c r="G1170" s="13"/>
      <c r="H1170" s="13"/>
      <c r="I1170" s="13"/>
      <c r="J1170" s="14"/>
      <c r="K1170" s="13"/>
      <c r="L1170" s="7"/>
      <c r="M1170" s="7"/>
      <c r="N1170" s="7"/>
      <c r="O1170" s="7"/>
      <c r="P1170" s="7"/>
      <c r="Q1170" s="7"/>
      <c r="R1170" s="7"/>
      <c r="S1170" s="7"/>
      <c r="T1170" s="7"/>
      <c r="U1170" s="7"/>
      <c r="V1170" s="7"/>
      <c r="W1170" s="7"/>
      <c r="X1170" s="7"/>
      <c r="Y1170" s="7"/>
      <c r="Z1170" s="7"/>
      <c r="AA1170" s="7"/>
      <c r="AB1170" s="7"/>
      <c r="AC1170" s="7"/>
      <c r="AD1170" s="7"/>
    </row>
    <row r="1171" spans="1:30" ht="15" x14ac:dyDescent="0.25">
      <c r="A1171" s="8"/>
      <c r="B1171" s="9"/>
      <c r="C1171" s="17"/>
      <c r="D1171" s="11"/>
      <c r="E1171" s="12"/>
      <c r="F1171" s="13"/>
      <c r="G1171" s="13"/>
      <c r="H1171" s="13"/>
      <c r="I1171" s="13"/>
      <c r="J1171" s="14"/>
      <c r="K1171" s="13"/>
      <c r="L1171" s="7"/>
      <c r="M1171" s="7"/>
      <c r="N1171" s="7"/>
      <c r="O1171" s="7"/>
      <c r="P1171" s="7"/>
      <c r="Q1171" s="7"/>
      <c r="R1171" s="7"/>
      <c r="S1171" s="7"/>
      <c r="T1171" s="7"/>
      <c r="U1171" s="7"/>
      <c r="V1171" s="7"/>
      <c r="W1171" s="7"/>
      <c r="X1171" s="7"/>
      <c r="Y1171" s="7"/>
      <c r="Z1171" s="7"/>
      <c r="AA1171" s="7"/>
      <c r="AB1171" s="7"/>
      <c r="AC1171" s="7"/>
      <c r="AD1171" s="7"/>
    </row>
    <row r="1172" spans="1:30" ht="15" x14ac:dyDescent="0.25">
      <c r="A1172" s="8"/>
      <c r="B1172" s="9"/>
      <c r="C1172" s="17"/>
      <c r="D1172" s="11"/>
      <c r="E1172" s="12"/>
      <c r="F1172" s="13"/>
      <c r="G1172" s="13"/>
      <c r="H1172" s="13"/>
      <c r="I1172" s="13"/>
      <c r="J1172" s="14"/>
      <c r="K1172" s="13"/>
      <c r="L1172" s="7"/>
      <c r="M1172" s="7"/>
      <c r="N1172" s="7"/>
      <c r="O1172" s="7"/>
      <c r="P1172" s="7"/>
      <c r="Q1172" s="7"/>
      <c r="R1172" s="7"/>
      <c r="S1172" s="7"/>
      <c r="T1172" s="7"/>
      <c r="U1172" s="7"/>
      <c r="V1172" s="7"/>
      <c r="W1172" s="7"/>
      <c r="X1172" s="7"/>
      <c r="Y1172" s="7"/>
      <c r="Z1172" s="7"/>
      <c r="AA1172" s="7"/>
      <c r="AB1172" s="7"/>
      <c r="AC1172" s="7"/>
      <c r="AD1172" s="7"/>
    </row>
    <row r="1173" spans="1:30" ht="15" x14ac:dyDescent="0.25">
      <c r="A1173" s="8"/>
      <c r="B1173" s="9"/>
      <c r="C1173" s="17"/>
      <c r="D1173" s="11"/>
      <c r="E1173" s="12"/>
      <c r="F1173" s="13"/>
      <c r="G1173" s="13"/>
      <c r="H1173" s="13"/>
      <c r="I1173" s="13"/>
      <c r="J1173" s="14"/>
      <c r="K1173" s="13"/>
      <c r="L1173" s="7"/>
      <c r="M1173" s="7"/>
      <c r="N1173" s="7"/>
      <c r="O1173" s="7"/>
      <c r="P1173" s="7"/>
      <c r="Q1173" s="7"/>
      <c r="R1173" s="7"/>
      <c r="S1173" s="7"/>
      <c r="T1173" s="7"/>
      <c r="U1173" s="7"/>
      <c r="V1173" s="7"/>
      <c r="W1173" s="7"/>
      <c r="X1173" s="7"/>
      <c r="Y1173" s="7"/>
      <c r="Z1173" s="7"/>
      <c r="AA1173" s="7"/>
      <c r="AB1173" s="7"/>
      <c r="AC1173" s="7"/>
      <c r="AD1173" s="7"/>
    </row>
    <row r="1174" spans="1:30" ht="15" x14ac:dyDescent="0.25">
      <c r="A1174" s="8"/>
      <c r="B1174" s="9"/>
      <c r="C1174" s="17"/>
      <c r="D1174" s="11"/>
      <c r="E1174" s="12"/>
      <c r="F1174" s="13"/>
      <c r="G1174" s="13"/>
      <c r="H1174" s="13"/>
      <c r="I1174" s="13"/>
      <c r="J1174" s="14"/>
      <c r="K1174" s="13"/>
      <c r="L1174" s="7"/>
      <c r="M1174" s="7"/>
      <c r="N1174" s="7"/>
      <c r="O1174" s="7"/>
      <c r="P1174" s="7"/>
      <c r="Q1174" s="7"/>
      <c r="R1174" s="7"/>
      <c r="S1174" s="7"/>
      <c r="T1174" s="7"/>
      <c r="U1174" s="7"/>
      <c r="V1174" s="7"/>
      <c r="W1174" s="7"/>
      <c r="X1174" s="7"/>
      <c r="Y1174" s="7"/>
      <c r="Z1174" s="7"/>
      <c r="AA1174" s="7"/>
      <c r="AB1174" s="7"/>
      <c r="AC1174" s="7"/>
      <c r="AD1174" s="7"/>
    </row>
    <row r="1175" spans="1:30" ht="15" x14ac:dyDescent="0.25">
      <c r="A1175" s="8"/>
      <c r="B1175" s="9"/>
      <c r="C1175" s="17"/>
      <c r="D1175" s="11"/>
      <c r="E1175" s="12"/>
      <c r="F1175" s="13"/>
      <c r="G1175" s="13"/>
      <c r="H1175" s="13"/>
      <c r="I1175" s="13"/>
      <c r="J1175" s="14"/>
      <c r="K1175" s="13"/>
      <c r="L1175" s="7"/>
      <c r="M1175" s="7"/>
      <c r="N1175" s="7"/>
      <c r="O1175" s="7"/>
      <c r="P1175" s="7"/>
      <c r="Q1175" s="7"/>
      <c r="R1175" s="7"/>
      <c r="S1175" s="7"/>
      <c r="T1175" s="7"/>
      <c r="U1175" s="7"/>
      <c r="V1175" s="7"/>
      <c r="W1175" s="7"/>
      <c r="X1175" s="7"/>
      <c r="Y1175" s="7"/>
      <c r="Z1175" s="7"/>
      <c r="AA1175" s="7"/>
      <c r="AB1175" s="7"/>
      <c r="AC1175" s="7"/>
      <c r="AD1175" s="7"/>
    </row>
    <row r="1176" spans="1:30" ht="15" x14ac:dyDescent="0.25">
      <c r="A1176" s="8"/>
      <c r="B1176" s="9"/>
      <c r="C1176" s="17"/>
      <c r="D1176" s="11"/>
      <c r="E1176" s="12"/>
      <c r="F1176" s="13"/>
      <c r="G1176" s="13"/>
      <c r="H1176" s="13"/>
      <c r="I1176" s="13"/>
      <c r="J1176" s="14"/>
      <c r="K1176" s="13"/>
      <c r="L1176" s="7"/>
      <c r="M1176" s="7"/>
      <c r="N1176" s="7"/>
      <c r="O1176" s="7"/>
      <c r="P1176" s="7"/>
      <c r="Q1176" s="7"/>
      <c r="R1176" s="7"/>
      <c r="S1176" s="7"/>
      <c r="T1176" s="7"/>
      <c r="U1176" s="7"/>
      <c r="V1176" s="7"/>
      <c r="W1176" s="7"/>
      <c r="X1176" s="7"/>
      <c r="Y1176" s="7"/>
      <c r="Z1176" s="7"/>
      <c r="AA1176" s="7"/>
      <c r="AB1176" s="7"/>
      <c r="AC1176" s="7"/>
      <c r="AD1176" s="7"/>
    </row>
    <row r="1177" spans="1:30" ht="15" x14ac:dyDescent="0.25">
      <c r="A1177" s="8"/>
      <c r="B1177" s="9"/>
      <c r="C1177" s="17"/>
      <c r="D1177" s="11"/>
      <c r="E1177" s="12"/>
      <c r="F1177" s="13"/>
      <c r="G1177" s="13"/>
      <c r="H1177" s="13"/>
      <c r="I1177" s="13"/>
      <c r="J1177" s="14"/>
      <c r="K1177" s="13"/>
      <c r="L1177" s="7"/>
      <c r="M1177" s="7"/>
      <c r="N1177" s="7"/>
      <c r="O1177" s="7"/>
      <c r="P1177" s="7"/>
      <c r="Q1177" s="7"/>
      <c r="R1177" s="7"/>
      <c r="S1177" s="7"/>
      <c r="T1177" s="7"/>
      <c r="U1177" s="7"/>
      <c r="V1177" s="7"/>
      <c r="W1177" s="7"/>
      <c r="X1177" s="7"/>
      <c r="Y1177" s="7"/>
      <c r="Z1177" s="7"/>
      <c r="AA1177" s="7"/>
      <c r="AB1177" s="7"/>
      <c r="AC1177" s="7"/>
      <c r="AD1177" s="7"/>
    </row>
    <row r="1178" spans="1:30" ht="15" x14ac:dyDescent="0.25">
      <c r="A1178" s="8"/>
      <c r="B1178" s="9"/>
      <c r="C1178" s="17"/>
      <c r="D1178" s="11"/>
      <c r="E1178" s="12"/>
      <c r="F1178" s="13"/>
      <c r="G1178" s="13"/>
      <c r="H1178" s="13"/>
      <c r="I1178" s="13"/>
      <c r="J1178" s="14"/>
      <c r="K1178" s="13"/>
      <c r="L1178" s="7"/>
      <c r="M1178" s="7"/>
      <c r="N1178" s="7"/>
      <c r="O1178" s="7"/>
      <c r="P1178" s="7"/>
      <c r="Q1178" s="7"/>
      <c r="R1178" s="7"/>
      <c r="S1178" s="7"/>
      <c r="T1178" s="7"/>
      <c r="U1178" s="7"/>
      <c r="V1178" s="7"/>
      <c r="W1178" s="7"/>
      <c r="X1178" s="7"/>
      <c r="Y1178" s="7"/>
      <c r="Z1178" s="7"/>
      <c r="AA1178" s="7"/>
      <c r="AB1178" s="7"/>
      <c r="AC1178" s="7"/>
      <c r="AD1178" s="7"/>
    </row>
    <row r="1179" spans="1:30" ht="15" x14ac:dyDescent="0.25">
      <c r="A1179" s="8"/>
      <c r="B1179" s="9"/>
      <c r="C1179" s="17"/>
      <c r="D1179" s="11"/>
      <c r="E1179" s="12"/>
      <c r="F1179" s="13"/>
      <c r="G1179" s="13"/>
      <c r="H1179" s="13"/>
      <c r="I1179" s="13"/>
      <c r="J1179" s="14"/>
      <c r="K1179" s="13"/>
      <c r="L1179" s="7"/>
      <c r="M1179" s="7"/>
      <c r="N1179" s="7"/>
      <c r="O1179" s="7"/>
      <c r="P1179" s="7"/>
      <c r="Q1179" s="7"/>
      <c r="R1179" s="7"/>
      <c r="S1179" s="7"/>
      <c r="T1179" s="7"/>
      <c r="U1179" s="7"/>
      <c r="V1179" s="7"/>
      <c r="W1179" s="7"/>
      <c r="X1179" s="7"/>
      <c r="Y1179" s="7"/>
      <c r="Z1179" s="7"/>
      <c r="AA1179" s="7"/>
      <c r="AB1179" s="7"/>
      <c r="AC1179" s="7"/>
      <c r="AD1179" s="7"/>
    </row>
    <row r="1180" spans="1:30" ht="15" x14ac:dyDescent="0.25">
      <c r="A1180" s="8"/>
      <c r="B1180" s="9"/>
      <c r="C1180" s="17"/>
      <c r="D1180" s="11"/>
      <c r="E1180" s="12"/>
      <c r="F1180" s="13"/>
      <c r="G1180" s="13"/>
      <c r="H1180" s="13"/>
      <c r="I1180" s="13"/>
      <c r="J1180" s="14"/>
      <c r="K1180" s="13"/>
      <c r="L1180" s="7"/>
      <c r="M1180" s="7"/>
      <c r="N1180" s="7"/>
      <c r="O1180" s="7"/>
      <c r="P1180" s="7"/>
      <c r="Q1180" s="7"/>
      <c r="R1180" s="7"/>
      <c r="S1180" s="7"/>
      <c r="T1180" s="7"/>
      <c r="U1180" s="7"/>
      <c r="V1180" s="7"/>
      <c r="W1180" s="7"/>
      <c r="X1180" s="7"/>
      <c r="Y1180" s="7"/>
      <c r="Z1180" s="7"/>
      <c r="AA1180" s="7"/>
      <c r="AB1180" s="7"/>
      <c r="AC1180" s="7"/>
      <c r="AD1180" s="7"/>
    </row>
    <row r="1181" spans="1:30" ht="15" x14ac:dyDescent="0.25">
      <c r="A1181" s="8"/>
      <c r="B1181" s="9"/>
      <c r="C1181" s="17"/>
      <c r="D1181" s="11"/>
      <c r="E1181" s="12"/>
      <c r="F1181" s="13"/>
      <c r="G1181" s="13"/>
      <c r="H1181" s="13"/>
      <c r="I1181" s="13"/>
      <c r="J1181" s="14"/>
      <c r="K1181" s="13"/>
      <c r="L1181" s="7"/>
      <c r="M1181" s="7"/>
      <c r="N1181" s="7"/>
      <c r="O1181" s="7"/>
      <c r="P1181" s="7"/>
      <c r="Q1181" s="7"/>
      <c r="R1181" s="7"/>
      <c r="S1181" s="7"/>
      <c r="T1181" s="7"/>
      <c r="U1181" s="7"/>
      <c r="V1181" s="7"/>
      <c r="W1181" s="7"/>
      <c r="X1181" s="7"/>
      <c r="Y1181" s="7"/>
      <c r="Z1181" s="7"/>
      <c r="AA1181" s="7"/>
      <c r="AB1181" s="7"/>
      <c r="AC1181" s="7"/>
      <c r="AD1181" s="7"/>
    </row>
    <row r="1182" spans="1:30" ht="15" x14ac:dyDescent="0.25">
      <c r="A1182" s="8"/>
      <c r="B1182" s="9"/>
      <c r="C1182" s="17"/>
      <c r="D1182" s="11"/>
      <c r="E1182" s="12"/>
      <c r="F1182" s="13"/>
      <c r="G1182" s="13"/>
      <c r="H1182" s="13"/>
      <c r="I1182" s="13"/>
      <c r="J1182" s="14"/>
      <c r="K1182" s="13"/>
      <c r="L1182" s="7"/>
      <c r="M1182" s="7"/>
      <c r="N1182" s="7"/>
      <c r="O1182" s="7"/>
      <c r="P1182" s="7"/>
      <c r="Q1182" s="7"/>
      <c r="R1182" s="7"/>
      <c r="S1182" s="7"/>
      <c r="T1182" s="7"/>
      <c r="U1182" s="7"/>
      <c r="V1182" s="7"/>
      <c r="W1182" s="7"/>
      <c r="X1182" s="7"/>
      <c r="Y1182" s="7"/>
      <c r="Z1182" s="7"/>
      <c r="AA1182" s="7"/>
      <c r="AB1182" s="7"/>
      <c r="AC1182" s="7"/>
      <c r="AD1182" s="7"/>
    </row>
    <row r="1183" spans="1:30" ht="15" x14ac:dyDescent="0.25">
      <c r="A1183" s="8"/>
      <c r="B1183" s="9"/>
      <c r="C1183" s="17"/>
      <c r="D1183" s="11"/>
      <c r="E1183" s="12"/>
      <c r="F1183" s="13"/>
      <c r="G1183" s="13"/>
      <c r="H1183" s="13"/>
      <c r="I1183" s="13"/>
      <c r="J1183" s="14"/>
      <c r="K1183" s="13"/>
      <c r="L1183" s="7"/>
      <c r="M1183" s="7"/>
      <c r="N1183" s="7"/>
      <c r="O1183" s="7"/>
      <c r="P1183" s="7"/>
      <c r="Q1183" s="7"/>
      <c r="R1183" s="7"/>
      <c r="S1183" s="7"/>
      <c r="T1183" s="7"/>
      <c r="U1183" s="7"/>
      <c r="V1183" s="7"/>
      <c r="W1183" s="7"/>
      <c r="X1183" s="7"/>
      <c r="Y1183" s="7"/>
      <c r="Z1183" s="7"/>
      <c r="AA1183" s="7"/>
      <c r="AB1183" s="7"/>
      <c r="AC1183" s="7"/>
      <c r="AD1183" s="7"/>
    </row>
    <row r="1184" spans="1:30" ht="15" x14ac:dyDescent="0.25">
      <c r="A1184" s="8"/>
      <c r="B1184" s="9"/>
      <c r="C1184" s="17"/>
      <c r="D1184" s="11"/>
      <c r="E1184" s="12"/>
      <c r="F1184" s="13"/>
      <c r="G1184" s="13"/>
      <c r="H1184" s="13"/>
      <c r="I1184" s="13"/>
      <c r="J1184" s="14"/>
      <c r="K1184" s="13"/>
      <c r="L1184" s="7"/>
      <c r="M1184" s="7"/>
      <c r="N1184" s="7"/>
      <c r="O1184" s="7"/>
      <c r="P1184" s="7"/>
      <c r="Q1184" s="7"/>
      <c r="R1184" s="7"/>
      <c r="S1184" s="7"/>
      <c r="T1184" s="7"/>
      <c r="U1184" s="7"/>
      <c r="V1184" s="7"/>
      <c r="W1184" s="7"/>
      <c r="X1184" s="7"/>
      <c r="Y1184" s="7"/>
      <c r="Z1184" s="7"/>
      <c r="AA1184" s="7"/>
      <c r="AB1184" s="7"/>
      <c r="AC1184" s="7"/>
      <c r="AD1184" s="7"/>
    </row>
    <row r="1185" spans="1:30" ht="15" x14ac:dyDescent="0.25">
      <c r="A1185" s="8"/>
      <c r="B1185" s="9"/>
      <c r="C1185" s="17"/>
      <c r="D1185" s="11"/>
      <c r="E1185" s="12"/>
      <c r="F1185" s="13"/>
      <c r="G1185" s="13"/>
      <c r="H1185" s="13"/>
      <c r="I1185" s="13"/>
      <c r="J1185" s="14"/>
      <c r="K1185" s="13"/>
      <c r="L1185" s="7"/>
      <c r="M1185" s="7"/>
      <c r="N1185" s="7"/>
      <c r="O1185" s="7"/>
      <c r="P1185" s="7"/>
      <c r="Q1185" s="7"/>
      <c r="R1185" s="7"/>
      <c r="S1185" s="7"/>
      <c r="T1185" s="7"/>
      <c r="U1185" s="7"/>
      <c r="V1185" s="7"/>
      <c r="W1185" s="7"/>
      <c r="X1185" s="7"/>
      <c r="Y1185" s="7"/>
      <c r="Z1185" s="7"/>
      <c r="AA1185" s="7"/>
      <c r="AB1185" s="7"/>
      <c r="AC1185" s="7"/>
      <c r="AD1185" s="7"/>
    </row>
    <row r="1186" spans="1:30" ht="15" x14ac:dyDescent="0.25">
      <c r="A1186" s="8"/>
      <c r="B1186" s="9"/>
      <c r="C1186" s="17"/>
      <c r="D1186" s="11"/>
      <c r="E1186" s="12"/>
      <c r="F1186" s="13"/>
      <c r="G1186" s="13"/>
      <c r="H1186" s="13"/>
      <c r="I1186" s="13"/>
      <c r="J1186" s="14"/>
      <c r="K1186" s="13"/>
      <c r="L1186" s="7"/>
      <c r="M1186" s="7"/>
      <c r="N1186" s="7"/>
      <c r="O1186" s="7"/>
      <c r="P1186" s="7"/>
      <c r="Q1186" s="7"/>
      <c r="R1186" s="7"/>
      <c r="S1186" s="7"/>
      <c r="T1186" s="7"/>
      <c r="U1186" s="7"/>
      <c r="V1186" s="7"/>
      <c r="W1186" s="7"/>
      <c r="X1186" s="7"/>
      <c r="Y1186" s="7"/>
      <c r="Z1186" s="7"/>
      <c r="AA1186" s="7"/>
      <c r="AB1186" s="7"/>
      <c r="AC1186" s="7"/>
      <c r="AD1186" s="7"/>
    </row>
    <row r="1187" spans="1:30" ht="15" x14ac:dyDescent="0.25">
      <c r="A1187" s="8"/>
      <c r="B1187" s="9"/>
      <c r="C1187" s="17"/>
      <c r="D1187" s="11"/>
      <c r="E1187" s="12"/>
      <c r="F1187" s="13"/>
      <c r="G1187" s="13"/>
      <c r="H1187" s="13"/>
      <c r="I1187" s="13"/>
      <c r="J1187" s="14"/>
      <c r="K1187" s="13"/>
      <c r="L1187" s="7"/>
      <c r="M1187" s="7"/>
      <c r="N1187" s="7"/>
      <c r="O1187" s="7"/>
      <c r="P1187" s="7"/>
      <c r="Q1187" s="7"/>
      <c r="R1187" s="7"/>
      <c r="S1187" s="7"/>
      <c r="T1187" s="7"/>
      <c r="U1187" s="7"/>
      <c r="V1187" s="7"/>
      <c r="W1187" s="7"/>
      <c r="X1187" s="7"/>
      <c r="Y1187" s="7"/>
      <c r="Z1187" s="7"/>
      <c r="AA1187" s="7"/>
      <c r="AB1187" s="7"/>
      <c r="AC1187" s="7"/>
      <c r="AD1187" s="7"/>
    </row>
    <row r="1188" spans="1:30" ht="15" x14ac:dyDescent="0.25">
      <c r="A1188" s="8"/>
      <c r="B1188" s="9"/>
      <c r="C1188" s="17"/>
      <c r="D1188" s="11"/>
      <c r="E1188" s="12"/>
      <c r="F1188" s="13"/>
      <c r="G1188" s="13"/>
      <c r="H1188" s="13"/>
      <c r="I1188" s="13"/>
      <c r="J1188" s="14"/>
      <c r="K1188" s="13"/>
      <c r="L1188" s="7"/>
      <c r="M1188" s="7"/>
      <c r="N1188" s="7"/>
      <c r="O1188" s="7"/>
      <c r="P1188" s="7"/>
      <c r="Q1188" s="7"/>
      <c r="R1188" s="7"/>
      <c r="S1188" s="7"/>
      <c r="T1188" s="7"/>
      <c r="U1188" s="7"/>
      <c r="V1188" s="7"/>
      <c r="W1188" s="7"/>
      <c r="X1188" s="7"/>
      <c r="Y1188" s="7"/>
      <c r="Z1188" s="7"/>
      <c r="AA1188" s="7"/>
      <c r="AB1188" s="7"/>
      <c r="AC1188" s="7"/>
      <c r="AD1188" s="7"/>
    </row>
    <row r="1189" spans="1:30" ht="15" x14ac:dyDescent="0.25">
      <c r="A1189" s="8"/>
      <c r="B1189" s="9"/>
      <c r="C1189" s="17"/>
      <c r="D1189" s="11"/>
      <c r="E1189" s="12"/>
      <c r="F1189" s="13"/>
      <c r="G1189" s="13"/>
      <c r="H1189" s="13"/>
      <c r="I1189" s="13"/>
      <c r="J1189" s="14"/>
      <c r="K1189" s="13"/>
      <c r="L1189" s="7"/>
      <c r="M1189" s="7"/>
      <c r="N1189" s="7"/>
      <c r="O1189" s="7"/>
      <c r="P1189" s="7"/>
      <c r="Q1189" s="7"/>
      <c r="R1189" s="7"/>
      <c r="S1189" s="7"/>
      <c r="T1189" s="7"/>
      <c r="U1189" s="7"/>
      <c r="V1189" s="7"/>
      <c r="W1189" s="7"/>
      <c r="X1189" s="7"/>
      <c r="Y1189" s="7"/>
      <c r="Z1189" s="7"/>
      <c r="AA1189" s="7"/>
      <c r="AB1189" s="7"/>
      <c r="AC1189" s="7"/>
      <c r="AD1189" s="7"/>
    </row>
    <row r="1190" spans="1:30" ht="15" x14ac:dyDescent="0.25">
      <c r="A1190" s="8"/>
      <c r="B1190" s="9"/>
      <c r="C1190" s="17"/>
      <c r="D1190" s="11"/>
      <c r="E1190" s="12"/>
      <c r="F1190" s="13"/>
      <c r="G1190" s="13"/>
      <c r="H1190" s="13"/>
      <c r="I1190" s="13"/>
      <c r="J1190" s="14"/>
      <c r="K1190" s="13"/>
      <c r="L1190" s="7"/>
      <c r="M1190" s="7"/>
      <c r="N1190" s="7"/>
      <c r="O1190" s="7"/>
      <c r="P1190" s="7"/>
      <c r="Q1190" s="7"/>
      <c r="R1190" s="7"/>
      <c r="S1190" s="7"/>
      <c r="T1190" s="7"/>
      <c r="U1190" s="7"/>
      <c r="V1190" s="7"/>
      <c r="W1190" s="7"/>
      <c r="X1190" s="7"/>
      <c r="Y1190" s="7"/>
      <c r="Z1190" s="7"/>
      <c r="AA1190" s="7"/>
      <c r="AB1190" s="7"/>
      <c r="AC1190" s="7"/>
      <c r="AD1190" s="7"/>
    </row>
    <row r="1191" spans="1:30" ht="15" x14ac:dyDescent="0.25">
      <c r="A1191" s="8"/>
      <c r="B1191" s="9"/>
      <c r="C1191" s="17"/>
      <c r="D1191" s="11"/>
      <c r="E1191" s="12"/>
      <c r="F1191" s="13"/>
      <c r="G1191" s="13"/>
      <c r="H1191" s="13"/>
      <c r="I1191" s="13"/>
      <c r="J1191" s="14"/>
      <c r="K1191" s="13"/>
      <c r="L1191" s="7"/>
      <c r="M1191" s="7"/>
      <c r="N1191" s="7"/>
      <c r="O1191" s="7"/>
      <c r="P1191" s="7"/>
      <c r="Q1191" s="7"/>
      <c r="R1191" s="7"/>
      <c r="S1191" s="7"/>
      <c r="T1191" s="7"/>
      <c r="U1191" s="7"/>
      <c r="V1191" s="7"/>
      <c r="W1191" s="7"/>
      <c r="X1191" s="7"/>
      <c r="Y1191" s="7"/>
      <c r="Z1191" s="7"/>
      <c r="AA1191" s="7"/>
      <c r="AB1191" s="7"/>
      <c r="AC1191" s="7"/>
      <c r="AD1191" s="7"/>
    </row>
    <row r="1192" spans="1:30" ht="15" x14ac:dyDescent="0.25">
      <c r="A1192" s="8"/>
      <c r="B1192" s="9"/>
      <c r="C1192" s="17"/>
      <c r="D1192" s="11"/>
      <c r="E1192" s="12"/>
      <c r="F1192" s="13"/>
      <c r="G1192" s="13"/>
      <c r="H1192" s="13"/>
      <c r="I1192" s="13"/>
      <c r="J1192" s="14"/>
      <c r="K1192" s="13"/>
      <c r="L1192" s="7"/>
      <c r="M1192" s="7"/>
      <c r="N1192" s="7"/>
      <c r="O1192" s="7"/>
      <c r="P1192" s="7"/>
      <c r="Q1192" s="7"/>
      <c r="R1192" s="7"/>
      <c r="S1192" s="7"/>
      <c r="T1192" s="7"/>
      <c r="U1192" s="7"/>
      <c r="V1192" s="7"/>
      <c r="W1192" s="7"/>
      <c r="X1192" s="7"/>
      <c r="Y1192" s="7"/>
      <c r="Z1192" s="7"/>
      <c r="AA1192" s="7"/>
      <c r="AB1192" s="7"/>
      <c r="AC1192" s="7"/>
      <c r="AD1192" s="7"/>
    </row>
    <row r="1193" spans="1:30" ht="15" x14ac:dyDescent="0.25">
      <c r="A1193" s="8"/>
      <c r="B1193" s="9"/>
      <c r="C1193" s="17"/>
      <c r="D1193" s="11"/>
      <c r="E1193" s="12"/>
      <c r="F1193" s="13"/>
      <c r="G1193" s="13"/>
      <c r="H1193" s="13"/>
      <c r="I1193" s="13"/>
      <c r="J1193" s="14"/>
      <c r="K1193" s="13"/>
      <c r="L1193" s="7"/>
      <c r="M1193" s="7"/>
      <c r="N1193" s="7"/>
      <c r="O1193" s="7"/>
      <c r="P1193" s="7"/>
      <c r="Q1193" s="7"/>
      <c r="R1193" s="7"/>
      <c r="S1193" s="7"/>
      <c r="T1193" s="7"/>
      <c r="U1193" s="7"/>
      <c r="V1193" s="7"/>
      <c r="W1193" s="7"/>
      <c r="X1193" s="7"/>
      <c r="Y1193" s="7"/>
      <c r="Z1193" s="7"/>
      <c r="AA1193" s="7"/>
      <c r="AB1193" s="7"/>
      <c r="AC1193" s="7"/>
      <c r="AD1193" s="7"/>
    </row>
    <row r="1194" spans="1:30" ht="15" x14ac:dyDescent="0.25">
      <c r="A1194" s="8"/>
      <c r="B1194" s="9"/>
      <c r="C1194" s="17"/>
      <c r="D1194" s="11"/>
      <c r="E1194" s="12"/>
      <c r="F1194" s="13"/>
      <c r="G1194" s="13"/>
      <c r="H1194" s="13"/>
      <c r="I1194" s="13"/>
      <c r="J1194" s="14"/>
      <c r="K1194" s="13"/>
      <c r="L1194" s="7"/>
      <c r="M1194" s="7"/>
      <c r="N1194" s="7"/>
      <c r="O1194" s="7"/>
      <c r="P1194" s="7"/>
      <c r="Q1194" s="7"/>
      <c r="R1194" s="7"/>
      <c r="S1194" s="7"/>
      <c r="T1194" s="7"/>
      <c r="U1194" s="7"/>
      <c r="V1194" s="7"/>
      <c r="W1194" s="7"/>
      <c r="X1194" s="7"/>
      <c r="Y1194" s="7"/>
      <c r="Z1194" s="7"/>
      <c r="AA1194" s="7"/>
      <c r="AB1194" s="7"/>
      <c r="AC1194" s="7"/>
      <c r="AD1194" s="7"/>
    </row>
    <row r="1195" spans="1:30" ht="15" x14ac:dyDescent="0.25">
      <c r="A1195" s="8"/>
      <c r="B1195" s="9"/>
      <c r="C1195" s="17"/>
      <c r="D1195" s="11"/>
      <c r="E1195" s="12"/>
      <c r="F1195" s="13"/>
      <c r="G1195" s="13"/>
      <c r="H1195" s="13"/>
      <c r="I1195" s="13"/>
      <c r="J1195" s="14"/>
      <c r="K1195" s="13"/>
      <c r="L1195" s="7"/>
      <c r="M1195" s="7"/>
      <c r="N1195" s="7"/>
      <c r="O1195" s="7"/>
      <c r="P1195" s="7"/>
      <c r="Q1195" s="7"/>
      <c r="R1195" s="7"/>
      <c r="S1195" s="7"/>
      <c r="T1195" s="7"/>
      <c r="U1195" s="7"/>
      <c r="V1195" s="7"/>
      <c r="W1195" s="7"/>
      <c r="X1195" s="7"/>
      <c r="Y1195" s="7"/>
      <c r="Z1195" s="7"/>
      <c r="AA1195" s="7"/>
      <c r="AB1195" s="7"/>
      <c r="AC1195" s="7"/>
      <c r="AD1195" s="7"/>
    </row>
    <row r="1196" spans="1:30" ht="15" x14ac:dyDescent="0.25">
      <c r="A1196" s="8"/>
      <c r="B1196" s="9"/>
      <c r="C1196" s="17"/>
      <c r="D1196" s="11"/>
      <c r="E1196" s="12"/>
      <c r="F1196" s="13"/>
      <c r="G1196" s="13"/>
      <c r="H1196" s="13"/>
      <c r="I1196" s="13"/>
      <c r="J1196" s="14"/>
      <c r="K1196" s="13"/>
      <c r="L1196" s="7"/>
      <c r="M1196" s="7"/>
      <c r="N1196" s="7"/>
      <c r="O1196" s="7"/>
      <c r="P1196" s="7"/>
      <c r="Q1196" s="7"/>
      <c r="R1196" s="7"/>
      <c r="S1196" s="7"/>
      <c r="T1196" s="7"/>
      <c r="U1196" s="7"/>
      <c r="V1196" s="7"/>
      <c r="W1196" s="7"/>
      <c r="X1196" s="7"/>
      <c r="Y1196" s="7"/>
      <c r="Z1196" s="7"/>
      <c r="AA1196" s="7"/>
      <c r="AB1196" s="7"/>
      <c r="AC1196" s="7"/>
      <c r="AD1196" s="7"/>
    </row>
    <row r="1197" spans="1:30" ht="15" x14ac:dyDescent="0.25">
      <c r="A1197" s="8"/>
      <c r="B1197" s="9"/>
      <c r="C1197" s="17"/>
      <c r="D1197" s="11"/>
      <c r="E1197" s="12"/>
      <c r="F1197" s="13"/>
      <c r="G1197" s="13"/>
      <c r="H1197" s="13"/>
      <c r="I1197" s="13"/>
      <c r="J1197" s="14"/>
      <c r="K1197" s="13"/>
      <c r="L1197" s="7"/>
      <c r="M1197" s="7"/>
      <c r="N1197" s="7"/>
      <c r="O1197" s="7"/>
      <c r="P1197" s="7"/>
      <c r="Q1197" s="7"/>
      <c r="R1197" s="7"/>
      <c r="S1197" s="7"/>
      <c r="T1197" s="7"/>
      <c r="U1197" s="7"/>
      <c r="V1197" s="7"/>
      <c r="W1197" s="7"/>
      <c r="X1197" s="7"/>
      <c r="Y1197" s="7"/>
      <c r="Z1197" s="7"/>
      <c r="AA1197" s="7"/>
      <c r="AB1197" s="7"/>
      <c r="AC1197" s="7"/>
      <c r="AD1197" s="7"/>
    </row>
    <row r="1198" spans="1:30" ht="15" x14ac:dyDescent="0.25">
      <c r="A1198" s="8"/>
      <c r="B1198" s="9"/>
      <c r="C1198" s="17"/>
      <c r="D1198" s="11"/>
      <c r="E1198" s="12"/>
      <c r="F1198" s="13"/>
      <c r="G1198" s="13"/>
      <c r="H1198" s="13"/>
      <c r="I1198" s="13"/>
      <c r="J1198" s="14"/>
      <c r="K1198" s="13"/>
      <c r="L1198" s="7"/>
      <c r="M1198" s="7"/>
      <c r="N1198" s="7"/>
      <c r="O1198" s="7"/>
      <c r="P1198" s="7"/>
      <c r="Q1198" s="7"/>
      <c r="R1198" s="7"/>
      <c r="S1198" s="7"/>
      <c r="T1198" s="7"/>
      <c r="U1198" s="7"/>
      <c r="V1198" s="7"/>
      <c r="W1198" s="7"/>
      <c r="X1198" s="7"/>
      <c r="Y1198" s="7"/>
      <c r="Z1198" s="7"/>
      <c r="AA1198" s="7"/>
      <c r="AB1198" s="7"/>
      <c r="AC1198" s="7"/>
      <c r="AD1198" s="7"/>
    </row>
    <row r="1199" spans="1:30" ht="15" x14ac:dyDescent="0.25">
      <c r="A1199" s="8"/>
      <c r="B1199" s="9"/>
      <c r="C1199" s="17"/>
      <c r="D1199" s="11"/>
      <c r="E1199" s="12"/>
      <c r="F1199" s="13"/>
      <c r="G1199" s="13"/>
      <c r="H1199" s="13"/>
      <c r="I1199" s="13"/>
      <c r="J1199" s="14"/>
      <c r="K1199" s="13"/>
      <c r="L1199" s="7"/>
      <c r="M1199" s="7"/>
      <c r="N1199" s="7"/>
      <c r="O1199" s="7"/>
      <c r="P1199" s="7"/>
      <c r="Q1199" s="7"/>
      <c r="R1199" s="7"/>
      <c r="S1199" s="7"/>
      <c r="T1199" s="7"/>
      <c r="U1199" s="7"/>
      <c r="V1199" s="7"/>
      <c r="W1199" s="7"/>
      <c r="X1199" s="7"/>
      <c r="Y1199" s="7"/>
      <c r="Z1199" s="7"/>
      <c r="AA1199" s="7"/>
      <c r="AB1199" s="7"/>
      <c r="AC1199" s="7"/>
      <c r="AD1199" s="7"/>
    </row>
    <row r="1200" spans="1:30" ht="15" x14ac:dyDescent="0.25">
      <c r="A1200" s="8"/>
      <c r="B1200" s="9"/>
      <c r="C1200" s="17"/>
      <c r="D1200" s="11"/>
      <c r="E1200" s="12"/>
      <c r="F1200" s="13"/>
      <c r="G1200" s="13"/>
      <c r="H1200" s="13"/>
      <c r="I1200" s="13"/>
      <c r="J1200" s="14"/>
      <c r="K1200" s="13"/>
      <c r="L1200" s="7"/>
      <c r="M1200" s="7"/>
      <c r="N1200" s="7"/>
      <c r="O1200" s="7"/>
      <c r="P1200" s="7"/>
      <c r="Q1200" s="7"/>
      <c r="R1200" s="7"/>
      <c r="S1200" s="7"/>
      <c r="T1200" s="7"/>
      <c r="U1200" s="7"/>
      <c r="V1200" s="7"/>
      <c r="W1200" s="7"/>
      <c r="X1200" s="7"/>
      <c r="Y1200" s="7"/>
      <c r="Z1200" s="7"/>
      <c r="AA1200" s="7"/>
      <c r="AB1200" s="7"/>
      <c r="AC1200" s="7"/>
      <c r="AD1200" s="7"/>
    </row>
    <row r="1201" spans="1:30" ht="15" x14ac:dyDescent="0.25">
      <c r="A1201" s="8"/>
      <c r="B1201" s="9"/>
      <c r="C1201" s="17"/>
      <c r="D1201" s="11"/>
      <c r="E1201" s="12"/>
      <c r="F1201" s="13"/>
      <c r="G1201" s="13"/>
      <c r="H1201" s="13"/>
      <c r="I1201" s="13"/>
      <c r="J1201" s="14"/>
      <c r="K1201" s="13"/>
      <c r="L1201" s="7"/>
      <c r="M1201" s="7"/>
      <c r="N1201" s="7"/>
      <c r="O1201" s="7"/>
      <c r="P1201" s="7"/>
      <c r="Q1201" s="7"/>
      <c r="R1201" s="7"/>
      <c r="S1201" s="7"/>
      <c r="T1201" s="7"/>
      <c r="U1201" s="7"/>
      <c r="V1201" s="7"/>
      <c r="W1201" s="7"/>
      <c r="X1201" s="7"/>
      <c r="Y1201" s="7"/>
      <c r="Z1201" s="7"/>
      <c r="AA1201" s="7"/>
      <c r="AB1201" s="7"/>
      <c r="AC1201" s="7"/>
      <c r="AD1201" s="7"/>
    </row>
    <row r="1202" spans="1:30" ht="15" x14ac:dyDescent="0.25">
      <c r="A1202" s="8"/>
      <c r="B1202" s="9"/>
      <c r="C1202" s="17"/>
      <c r="D1202" s="11"/>
      <c r="E1202" s="12"/>
      <c r="F1202" s="13"/>
      <c r="G1202" s="13"/>
      <c r="H1202" s="13"/>
      <c r="I1202" s="13"/>
      <c r="J1202" s="14"/>
      <c r="K1202" s="13"/>
      <c r="L1202" s="7"/>
      <c r="M1202" s="7"/>
      <c r="N1202" s="7"/>
      <c r="O1202" s="7"/>
      <c r="P1202" s="7"/>
      <c r="Q1202" s="7"/>
      <c r="R1202" s="7"/>
      <c r="S1202" s="7"/>
      <c r="T1202" s="7"/>
      <c r="U1202" s="7"/>
      <c r="V1202" s="7"/>
      <c r="W1202" s="7"/>
      <c r="X1202" s="7"/>
      <c r="Y1202" s="7"/>
      <c r="Z1202" s="7"/>
      <c r="AA1202" s="7"/>
      <c r="AB1202" s="7"/>
      <c r="AC1202" s="7"/>
      <c r="AD1202" s="7"/>
    </row>
    <row r="1203" spans="1:30" ht="15" x14ac:dyDescent="0.25">
      <c r="A1203" s="8"/>
      <c r="B1203" s="9"/>
      <c r="C1203" s="17"/>
      <c r="D1203" s="11"/>
      <c r="E1203" s="12"/>
      <c r="F1203" s="13"/>
      <c r="G1203" s="13"/>
      <c r="H1203" s="13"/>
      <c r="I1203" s="13"/>
      <c r="J1203" s="14"/>
      <c r="K1203" s="13"/>
      <c r="L1203" s="7"/>
      <c r="M1203" s="7"/>
      <c r="N1203" s="7"/>
      <c r="O1203" s="7"/>
      <c r="P1203" s="7"/>
      <c r="Q1203" s="7"/>
      <c r="R1203" s="7"/>
      <c r="S1203" s="7"/>
      <c r="T1203" s="7"/>
      <c r="U1203" s="7"/>
      <c r="V1203" s="7"/>
      <c r="W1203" s="7"/>
      <c r="X1203" s="7"/>
      <c r="Y1203" s="7"/>
      <c r="Z1203" s="7"/>
      <c r="AA1203" s="7"/>
      <c r="AB1203" s="7"/>
      <c r="AC1203" s="7"/>
      <c r="AD1203" s="7"/>
    </row>
    <row r="1204" spans="1:30" ht="15" x14ac:dyDescent="0.25">
      <c r="A1204" s="8"/>
      <c r="B1204" s="9"/>
      <c r="C1204" s="17"/>
      <c r="D1204" s="11"/>
      <c r="E1204" s="12"/>
      <c r="F1204" s="13"/>
      <c r="G1204" s="13"/>
      <c r="H1204" s="13"/>
      <c r="I1204" s="13"/>
      <c r="J1204" s="14"/>
      <c r="K1204" s="13"/>
      <c r="L1204" s="7"/>
      <c r="M1204" s="7"/>
      <c r="N1204" s="7"/>
      <c r="O1204" s="7"/>
      <c r="P1204" s="7"/>
      <c r="Q1204" s="7"/>
      <c r="R1204" s="7"/>
      <c r="S1204" s="7"/>
      <c r="T1204" s="7"/>
      <c r="U1204" s="7"/>
      <c r="V1204" s="7"/>
      <c r="W1204" s="7"/>
      <c r="X1204" s="7"/>
      <c r="Y1204" s="7"/>
      <c r="Z1204" s="7"/>
      <c r="AA1204" s="7"/>
      <c r="AB1204" s="7"/>
      <c r="AC1204" s="7"/>
      <c r="AD1204" s="7"/>
    </row>
    <row r="1205" spans="1:30" ht="15" x14ac:dyDescent="0.25">
      <c r="A1205" s="8"/>
      <c r="B1205" s="9"/>
      <c r="C1205" s="17"/>
      <c r="D1205" s="11"/>
      <c r="E1205" s="12"/>
      <c r="F1205" s="13"/>
      <c r="G1205" s="13"/>
      <c r="H1205" s="13"/>
      <c r="I1205" s="13"/>
      <c r="J1205" s="14"/>
      <c r="K1205" s="13"/>
      <c r="L1205" s="7"/>
      <c r="M1205" s="7"/>
      <c r="N1205" s="7"/>
      <c r="O1205" s="7"/>
      <c r="P1205" s="7"/>
      <c r="Q1205" s="7"/>
      <c r="R1205" s="7"/>
      <c r="S1205" s="7"/>
      <c r="T1205" s="7"/>
      <c r="U1205" s="7"/>
      <c r="V1205" s="7"/>
      <c r="W1205" s="7"/>
      <c r="X1205" s="7"/>
      <c r="Y1205" s="7"/>
      <c r="Z1205" s="7"/>
      <c r="AA1205" s="7"/>
      <c r="AB1205" s="7"/>
      <c r="AC1205" s="7"/>
      <c r="AD1205" s="7"/>
    </row>
    <row r="1206" spans="1:30" ht="15" x14ac:dyDescent="0.25">
      <c r="A1206" s="8"/>
      <c r="B1206" s="9"/>
      <c r="C1206" s="17"/>
      <c r="D1206" s="11"/>
      <c r="E1206" s="12"/>
      <c r="F1206" s="13"/>
      <c r="G1206" s="13"/>
      <c r="H1206" s="13"/>
      <c r="I1206" s="13"/>
      <c r="J1206" s="14"/>
      <c r="K1206" s="13"/>
      <c r="L1206" s="7"/>
      <c r="M1206" s="7"/>
      <c r="N1206" s="7"/>
      <c r="O1206" s="7"/>
      <c r="P1206" s="7"/>
      <c r="Q1206" s="7"/>
      <c r="R1206" s="7"/>
      <c r="S1206" s="7"/>
      <c r="T1206" s="7"/>
      <c r="U1206" s="7"/>
      <c r="V1206" s="7"/>
      <c r="W1206" s="7"/>
      <c r="X1206" s="7"/>
      <c r="Y1206" s="7"/>
      <c r="Z1206" s="7"/>
      <c r="AA1206" s="7"/>
      <c r="AB1206" s="7"/>
      <c r="AC1206" s="7"/>
      <c r="AD1206" s="7"/>
    </row>
    <row r="1207" spans="1:30" ht="15" x14ac:dyDescent="0.25">
      <c r="A1207" s="8"/>
      <c r="B1207" s="9"/>
      <c r="C1207" s="17"/>
      <c r="D1207" s="11"/>
      <c r="E1207" s="12"/>
      <c r="F1207" s="13"/>
      <c r="G1207" s="13"/>
      <c r="H1207" s="13"/>
      <c r="I1207" s="13"/>
      <c r="J1207" s="14"/>
      <c r="K1207" s="13"/>
      <c r="L1207" s="7"/>
      <c r="M1207" s="7"/>
      <c r="N1207" s="7"/>
      <c r="O1207" s="7"/>
      <c r="P1207" s="7"/>
      <c r="Q1207" s="7"/>
      <c r="R1207" s="7"/>
      <c r="S1207" s="7"/>
      <c r="T1207" s="7"/>
      <c r="U1207" s="7"/>
      <c r="V1207" s="7"/>
      <c r="W1207" s="7"/>
      <c r="X1207" s="7"/>
      <c r="Y1207" s="7"/>
      <c r="Z1207" s="7"/>
      <c r="AA1207" s="7"/>
      <c r="AB1207" s="7"/>
      <c r="AC1207" s="7"/>
      <c r="AD1207" s="7"/>
    </row>
    <row r="1208" spans="1:30" ht="15" x14ac:dyDescent="0.25">
      <c r="A1208" s="8"/>
      <c r="B1208" s="9"/>
      <c r="C1208" s="17"/>
      <c r="D1208" s="11"/>
      <c r="E1208" s="12"/>
      <c r="F1208" s="13"/>
      <c r="G1208" s="13"/>
      <c r="H1208" s="13"/>
      <c r="I1208" s="13"/>
      <c r="J1208" s="14"/>
      <c r="K1208" s="13"/>
      <c r="L1208" s="7"/>
      <c r="M1208" s="7"/>
      <c r="N1208" s="7"/>
      <c r="O1208" s="7"/>
      <c r="P1208" s="7"/>
      <c r="Q1208" s="7"/>
      <c r="R1208" s="7"/>
      <c r="S1208" s="7"/>
      <c r="T1208" s="7"/>
      <c r="U1208" s="7"/>
      <c r="V1208" s="7"/>
      <c r="W1208" s="7"/>
      <c r="X1208" s="7"/>
      <c r="Y1208" s="7"/>
      <c r="Z1208" s="7"/>
      <c r="AA1208" s="7"/>
      <c r="AB1208" s="7"/>
      <c r="AC1208" s="7"/>
      <c r="AD1208" s="7"/>
    </row>
    <row r="1209" spans="1:30" ht="15" x14ac:dyDescent="0.25">
      <c r="A1209" s="8"/>
      <c r="B1209" s="9"/>
      <c r="C1209" s="17"/>
      <c r="D1209" s="11"/>
      <c r="E1209" s="12"/>
      <c r="F1209" s="13"/>
      <c r="G1209" s="13"/>
      <c r="H1209" s="13"/>
      <c r="I1209" s="13"/>
      <c r="J1209" s="14"/>
      <c r="K1209" s="13"/>
      <c r="L1209" s="7"/>
      <c r="M1209" s="7"/>
      <c r="N1209" s="7"/>
      <c r="O1209" s="7"/>
      <c r="P1209" s="7"/>
      <c r="Q1209" s="7"/>
      <c r="R1209" s="7"/>
      <c r="S1209" s="7"/>
      <c r="T1209" s="7"/>
      <c r="U1209" s="7"/>
      <c r="V1209" s="7"/>
      <c r="W1209" s="7"/>
      <c r="X1209" s="7"/>
      <c r="Y1209" s="7"/>
      <c r="Z1209" s="7"/>
      <c r="AA1209" s="7"/>
      <c r="AB1209" s="7"/>
      <c r="AC1209" s="7"/>
      <c r="AD1209" s="7"/>
    </row>
    <row r="1210" spans="1:30" ht="15" x14ac:dyDescent="0.25">
      <c r="A1210" s="8"/>
      <c r="B1210" s="9"/>
      <c r="C1210" s="17"/>
      <c r="D1210" s="11"/>
      <c r="E1210" s="12"/>
      <c r="F1210" s="13"/>
      <c r="G1210" s="13"/>
      <c r="H1210" s="13"/>
      <c r="I1210" s="13"/>
      <c r="J1210" s="14"/>
      <c r="K1210" s="13"/>
      <c r="L1210" s="7"/>
      <c r="M1210" s="7"/>
      <c r="N1210" s="7"/>
      <c r="O1210" s="7"/>
      <c r="P1210" s="7"/>
      <c r="Q1210" s="7"/>
      <c r="R1210" s="7"/>
      <c r="S1210" s="7"/>
      <c r="T1210" s="7"/>
      <c r="U1210" s="7"/>
      <c r="V1210" s="7"/>
      <c r="W1210" s="7"/>
      <c r="X1210" s="7"/>
      <c r="Y1210" s="7"/>
      <c r="Z1210" s="7"/>
      <c r="AA1210" s="7"/>
      <c r="AB1210" s="7"/>
      <c r="AC1210" s="7"/>
      <c r="AD1210" s="7"/>
    </row>
    <row r="1211" spans="1:30" ht="15" x14ac:dyDescent="0.25">
      <c r="A1211" s="8"/>
      <c r="B1211" s="9"/>
      <c r="C1211" s="17"/>
      <c r="D1211" s="11"/>
      <c r="E1211" s="12"/>
      <c r="F1211" s="13"/>
      <c r="G1211" s="13"/>
      <c r="H1211" s="13"/>
      <c r="I1211" s="13"/>
      <c r="J1211" s="14"/>
      <c r="K1211" s="13"/>
      <c r="L1211" s="7"/>
      <c r="M1211" s="7"/>
      <c r="N1211" s="7"/>
      <c r="O1211" s="7"/>
      <c r="P1211" s="7"/>
      <c r="Q1211" s="7"/>
      <c r="R1211" s="7"/>
      <c r="S1211" s="7"/>
      <c r="T1211" s="7"/>
      <c r="U1211" s="7"/>
      <c r="V1211" s="7"/>
      <c r="W1211" s="7"/>
      <c r="X1211" s="7"/>
      <c r="Y1211" s="7"/>
      <c r="Z1211" s="7"/>
      <c r="AA1211" s="7"/>
      <c r="AB1211" s="7"/>
      <c r="AC1211" s="7"/>
      <c r="AD1211" s="7"/>
    </row>
    <row r="1212" spans="1:30" ht="15" x14ac:dyDescent="0.25">
      <c r="A1212" s="8"/>
      <c r="B1212" s="9"/>
      <c r="C1212" s="17"/>
      <c r="D1212" s="11"/>
      <c r="E1212" s="12"/>
      <c r="F1212" s="13"/>
      <c r="G1212" s="13"/>
      <c r="H1212" s="13"/>
      <c r="I1212" s="13"/>
      <c r="J1212" s="14"/>
      <c r="K1212" s="13"/>
      <c r="L1212" s="7"/>
      <c r="M1212" s="7"/>
      <c r="N1212" s="7"/>
      <c r="O1212" s="7"/>
      <c r="P1212" s="7"/>
      <c r="Q1212" s="7"/>
      <c r="R1212" s="7"/>
      <c r="S1212" s="7"/>
      <c r="T1212" s="7"/>
      <c r="U1212" s="7"/>
      <c r="V1212" s="7"/>
      <c r="W1212" s="7"/>
      <c r="X1212" s="7"/>
      <c r="Y1212" s="7"/>
      <c r="Z1212" s="7"/>
      <c r="AA1212" s="7"/>
      <c r="AB1212" s="7"/>
      <c r="AC1212" s="7"/>
      <c r="AD1212" s="7"/>
    </row>
    <row r="1213" spans="1:30" ht="15" x14ac:dyDescent="0.25">
      <c r="A1213" s="8"/>
      <c r="B1213" s="9"/>
      <c r="C1213" s="17"/>
      <c r="D1213" s="11"/>
      <c r="E1213" s="12"/>
      <c r="F1213" s="13"/>
      <c r="G1213" s="13"/>
      <c r="H1213" s="13"/>
      <c r="I1213" s="13"/>
      <c r="J1213" s="14"/>
      <c r="K1213" s="13"/>
      <c r="L1213" s="7"/>
      <c r="M1213" s="7"/>
      <c r="N1213" s="7"/>
      <c r="O1213" s="7"/>
      <c r="P1213" s="7"/>
      <c r="Q1213" s="7"/>
      <c r="R1213" s="7"/>
      <c r="S1213" s="7"/>
      <c r="T1213" s="7"/>
      <c r="U1213" s="7"/>
      <c r="V1213" s="7"/>
      <c r="W1213" s="7"/>
      <c r="X1213" s="7"/>
      <c r="Y1213" s="7"/>
      <c r="Z1213" s="7"/>
      <c r="AA1213" s="7"/>
      <c r="AB1213" s="7"/>
      <c r="AC1213" s="7"/>
      <c r="AD1213" s="7"/>
    </row>
    <row r="1214" spans="1:30" ht="15" x14ac:dyDescent="0.25">
      <c r="A1214" s="8"/>
      <c r="B1214" s="9"/>
      <c r="C1214" s="17"/>
      <c r="D1214" s="11"/>
      <c r="E1214" s="12"/>
      <c r="F1214" s="13"/>
      <c r="G1214" s="13"/>
      <c r="H1214" s="13"/>
      <c r="I1214" s="13"/>
      <c r="J1214" s="14"/>
      <c r="K1214" s="13"/>
      <c r="L1214" s="7"/>
      <c r="M1214" s="7"/>
      <c r="N1214" s="7"/>
      <c r="O1214" s="7"/>
      <c r="P1214" s="7"/>
      <c r="Q1214" s="7"/>
      <c r="R1214" s="7"/>
      <c r="S1214" s="7"/>
      <c r="T1214" s="7"/>
      <c r="U1214" s="7"/>
      <c r="V1214" s="7"/>
      <c r="W1214" s="7"/>
      <c r="X1214" s="7"/>
      <c r="Y1214" s="7"/>
      <c r="Z1214" s="7"/>
      <c r="AA1214" s="7"/>
      <c r="AB1214" s="7"/>
      <c r="AC1214" s="7"/>
      <c r="AD1214" s="7"/>
    </row>
    <row r="1215" spans="1:30" ht="15" x14ac:dyDescent="0.25">
      <c r="A1215" s="8"/>
      <c r="B1215" s="9"/>
      <c r="C1215" s="17"/>
      <c r="D1215" s="11"/>
      <c r="E1215" s="12"/>
      <c r="F1215" s="13"/>
      <c r="G1215" s="13"/>
      <c r="H1215" s="13"/>
      <c r="I1215" s="13"/>
      <c r="J1215" s="14"/>
      <c r="K1215" s="13"/>
      <c r="L1215" s="7"/>
      <c r="M1215" s="7"/>
      <c r="N1215" s="7"/>
      <c r="O1215" s="7"/>
      <c r="P1215" s="7"/>
      <c r="Q1215" s="7"/>
      <c r="R1215" s="7"/>
      <c r="S1215" s="7"/>
      <c r="T1215" s="7"/>
      <c r="U1215" s="7"/>
      <c r="V1215" s="7"/>
      <c r="W1215" s="7"/>
      <c r="X1215" s="7"/>
      <c r="Y1215" s="7"/>
      <c r="Z1215" s="7"/>
      <c r="AA1215" s="7"/>
      <c r="AB1215" s="7"/>
      <c r="AC1215" s="7"/>
      <c r="AD1215" s="7"/>
    </row>
    <row r="1216" spans="1:30" ht="15" x14ac:dyDescent="0.25">
      <c r="A1216" s="8"/>
      <c r="B1216" s="9"/>
      <c r="C1216" s="17"/>
      <c r="D1216" s="11"/>
      <c r="E1216" s="12"/>
      <c r="F1216" s="13"/>
      <c r="G1216" s="13"/>
      <c r="H1216" s="13"/>
      <c r="I1216" s="13"/>
      <c r="J1216" s="14"/>
      <c r="K1216" s="13"/>
      <c r="L1216" s="7"/>
      <c r="M1216" s="7"/>
      <c r="N1216" s="7"/>
      <c r="O1216" s="7"/>
      <c r="P1216" s="7"/>
      <c r="Q1216" s="7"/>
      <c r="R1216" s="7"/>
      <c r="S1216" s="7"/>
      <c r="T1216" s="7"/>
      <c r="U1216" s="7"/>
      <c r="V1216" s="7"/>
      <c r="W1216" s="7"/>
      <c r="X1216" s="7"/>
      <c r="Y1216" s="7"/>
      <c r="Z1216" s="7"/>
      <c r="AA1216" s="7"/>
      <c r="AB1216" s="7"/>
      <c r="AC1216" s="7"/>
      <c r="AD1216" s="7"/>
    </row>
    <row r="1217" spans="1:30" ht="15" x14ac:dyDescent="0.25">
      <c r="A1217" s="8"/>
      <c r="B1217" s="9"/>
      <c r="C1217" s="17"/>
      <c r="D1217" s="11"/>
      <c r="E1217" s="12"/>
      <c r="F1217" s="13"/>
      <c r="G1217" s="13"/>
      <c r="H1217" s="13"/>
      <c r="I1217" s="13"/>
      <c r="J1217" s="14"/>
      <c r="K1217" s="13"/>
      <c r="L1217" s="7"/>
      <c r="M1217" s="7"/>
      <c r="N1217" s="7"/>
      <c r="O1217" s="7"/>
      <c r="P1217" s="7"/>
      <c r="Q1217" s="7"/>
      <c r="R1217" s="7"/>
      <c r="S1217" s="7"/>
      <c r="T1217" s="7"/>
      <c r="U1217" s="7"/>
      <c r="V1217" s="7"/>
      <c r="W1217" s="7"/>
      <c r="X1217" s="7"/>
      <c r="Y1217" s="7"/>
      <c r="Z1217" s="7"/>
      <c r="AA1217" s="7"/>
      <c r="AB1217" s="7"/>
      <c r="AC1217" s="7"/>
      <c r="AD1217" s="7"/>
    </row>
    <row r="1218" spans="1:30" ht="15" x14ac:dyDescent="0.25">
      <c r="A1218" s="8"/>
      <c r="B1218" s="9"/>
      <c r="C1218" s="17"/>
      <c r="D1218" s="11"/>
      <c r="E1218" s="12"/>
      <c r="F1218" s="13"/>
      <c r="G1218" s="13"/>
      <c r="H1218" s="13"/>
      <c r="I1218" s="13"/>
      <c r="J1218" s="14"/>
      <c r="K1218" s="13"/>
      <c r="L1218" s="7"/>
      <c r="M1218" s="7"/>
      <c r="N1218" s="7"/>
      <c r="O1218" s="7"/>
      <c r="P1218" s="7"/>
      <c r="Q1218" s="7"/>
      <c r="R1218" s="7"/>
      <c r="S1218" s="7"/>
      <c r="T1218" s="7"/>
      <c r="U1218" s="7"/>
      <c r="V1218" s="7"/>
      <c r="W1218" s="7"/>
      <c r="X1218" s="7"/>
      <c r="Y1218" s="7"/>
      <c r="Z1218" s="7"/>
      <c r="AA1218" s="7"/>
      <c r="AB1218" s="7"/>
      <c r="AC1218" s="7"/>
      <c r="AD1218" s="7"/>
    </row>
    <row r="1219" spans="1:30" ht="15" x14ac:dyDescent="0.25">
      <c r="A1219" s="8"/>
      <c r="B1219" s="9"/>
      <c r="C1219" s="17"/>
      <c r="D1219" s="11"/>
      <c r="E1219" s="12"/>
      <c r="F1219" s="13"/>
      <c r="G1219" s="13"/>
      <c r="H1219" s="13"/>
      <c r="I1219" s="13"/>
      <c r="J1219" s="14"/>
      <c r="K1219" s="13"/>
      <c r="L1219" s="7"/>
      <c r="M1219" s="7"/>
      <c r="N1219" s="7"/>
      <c r="O1219" s="7"/>
      <c r="P1219" s="7"/>
      <c r="Q1219" s="7"/>
      <c r="R1219" s="7"/>
      <c r="S1219" s="7"/>
      <c r="T1219" s="7"/>
      <c r="U1219" s="7"/>
      <c r="V1219" s="7"/>
      <c r="W1219" s="7"/>
      <c r="X1219" s="7"/>
      <c r="Y1219" s="7"/>
      <c r="Z1219" s="7"/>
      <c r="AA1219" s="7"/>
      <c r="AB1219" s="7"/>
      <c r="AC1219" s="7"/>
      <c r="AD1219" s="7"/>
    </row>
    <row r="1220" spans="1:30" ht="15" x14ac:dyDescent="0.25">
      <c r="A1220" s="8"/>
      <c r="B1220" s="9"/>
      <c r="C1220" s="17"/>
      <c r="D1220" s="11"/>
      <c r="E1220" s="12"/>
      <c r="F1220" s="13"/>
      <c r="G1220" s="13"/>
      <c r="H1220" s="13"/>
      <c r="I1220" s="13"/>
      <c r="J1220" s="14"/>
      <c r="K1220" s="13"/>
      <c r="L1220" s="7"/>
      <c r="M1220" s="7"/>
      <c r="N1220" s="7"/>
      <c r="O1220" s="7"/>
      <c r="P1220" s="7"/>
      <c r="Q1220" s="7"/>
      <c r="R1220" s="7"/>
      <c r="S1220" s="7"/>
      <c r="T1220" s="7"/>
      <c r="U1220" s="7"/>
      <c r="V1220" s="7"/>
      <c r="W1220" s="7"/>
      <c r="X1220" s="7"/>
      <c r="Y1220" s="7"/>
      <c r="Z1220" s="7"/>
      <c r="AA1220" s="7"/>
      <c r="AB1220" s="7"/>
      <c r="AC1220" s="7"/>
      <c r="AD1220" s="7"/>
    </row>
    <row r="1221" spans="1:30" ht="15" x14ac:dyDescent="0.25">
      <c r="A1221" s="8"/>
      <c r="B1221" s="9"/>
      <c r="C1221" s="17"/>
      <c r="D1221" s="11"/>
      <c r="E1221" s="12"/>
      <c r="F1221" s="13"/>
      <c r="G1221" s="13"/>
      <c r="H1221" s="13"/>
      <c r="I1221" s="13"/>
      <c r="J1221" s="14"/>
      <c r="K1221" s="13"/>
      <c r="L1221" s="7"/>
      <c r="M1221" s="7"/>
      <c r="N1221" s="7"/>
      <c r="O1221" s="7"/>
      <c r="P1221" s="7"/>
      <c r="Q1221" s="7"/>
      <c r="R1221" s="7"/>
      <c r="S1221" s="7"/>
      <c r="T1221" s="7"/>
      <c r="U1221" s="7"/>
      <c r="V1221" s="7"/>
      <c r="W1221" s="7"/>
      <c r="X1221" s="7"/>
      <c r="Y1221" s="7"/>
      <c r="Z1221" s="7"/>
      <c r="AA1221" s="7"/>
      <c r="AB1221" s="7"/>
      <c r="AC1221" s="7"/>
      <c r="AD1221" s="7"/>
    </row>
    <row r="1222" spans="1:30" ht="15" x14ac:dyDescent="0.25">
      <c r="A1222" s="8"/>
      <c r="B1222" s="9"/>
      <c r="C1222" s="17"/>
      <c r="D1222" s="11"/>
      <c r="E1222" s="12"/>
      <c r="F1222" s="13"/>
      <c r="G1222" s="13"/>
      <c r="H1222" s="13"/>
      <c r="I1222" s="13"/>
      <c r="J1222" s="14"/>
      <c r="K1222" s="13"/>
      <c r="L1222" s="7"/>
      <c r="M1222" s="7"/>
      <c r="N1222" s="7"/>
      <c r="O1222" s="7"/>
      <c r="P1222" s="7"/>
      <c r="Q1222" s="7"/>
      <c r="R1222" s="7"/>
      <c r="S1222" s="7"/>
      <c r="T1222" s="7"/>
      <c r="U1222" s="7"/>
      <c r="V1222" s="7"/>
      <c r="W1222" s="7"/>
      <c r="X1222" s="7"/>
      <c r="Y1222" s="7"/>
      <c r="Z1222" s="7"/>
      <c r="AA1222" s="7"/>
      <c r="AB1222" s="7"/>
      <c r="AC1222" s="7"/>
      <c r="AD1222" s="7"/>
    </row>
    <row r="1223" spans="1:30" ht="15" x14ac:dyDescent="0.25">
      <c r="A1223" s="8"/>
      <c r="B1223" s="9"/>
      <c r="C1223" s="17"/>
      <c r="D1223" s="11"/>
      <c r="E1223" s="12"/>
      <c r="F1223" s="13"/>
      <c r="G1223" s="13"/>
      <c r="H1223" s="13"/>
      <c r="I1223" s="13"/>
      <c r="J1223" s="14"/>
      <c r="K1223" s="13"/>
      <c r="L1223" s="7"/>
      <c r="M1223" s="7"/>
      <c r="N1223" s="7"/>
      <c r="O1223" s="7"/>
      <c r="P1223" s="7"/>
      <c r="Q1223" s="7"/>
      <c r="R1223" s="7"/>
      <c r="S1223" s="7"/>
      <c r="T1223" s="7"/>
      <c r="U1223" s="7"/>
      <c r="V1223" s="7"/>
      <c r="W1223" s="7"/>
      <c r="X1223" s="7"/>
      <c r="Y1223" s="7"/>
      <c r="Z1223" s="7"/>
      <c r="AA1223" s="7"/>
      <c r="AB1223" s="7"/>
      <c r="AC1223" s="7"/>
      <c r="AD1223" s="7"/>
    </row>
    <row r="1224" spans="1:30" ht="15" x14ac:dyDescent="0.25">
      <c r="A1224" s="8"/>
      <c r="B1224" s="9"/>
      <c r="C1224" s="17"/>
      <c r="D1224" s="11"/>
      <c r="E1224" s="12"/>
      <c r="F1224" s="13"/>
      <c r="G1224" s="13"/>
      <c r="H1224" s="13"/>
      <c r="I1224" s="13"/>
      <c r="J1224" s="14"/>
      <c r="K1224" s="13"/>
      <c r="L1224" s="7"/>
      <c r="M1224" s="7"/>
      <c r="N1224" s="7"/>
      <c r="O1224" s="7"/>
      <c r="P1224" s="7"/>
      <c r="Q1224" s="7"/>
      <c r="R1224" s="7"/>
      <c r="S1224" s="7"/>
      <c r="T1224" s="7"/>
      <c r="U1224" s="7"/>
      <c r="V1224" s="7"/>
      <c r="W1224" s="7"/>
      <c r="X1224" s="7"/>
      <c r="Y1224" s="7"/>
      <c r="Z1224" s="7"/>
      <c r="AA1224" s="7"/>
      <c r="AB1224" s="7"/>
      <c r="AC1224" s="7"/>
      <c r="AD1224" s="7"/>
    </row>
    <row r="1225" spans="1:30" ht="15" x14ac:dyDescent="0.25">
      <c r="A1225" s="8"/>
      <c r="B1225" s="9"/>
      <c r="C1225" s="17"/>
      <c r="D1225" s="11"/>
      <c r="E1225" s="12"/>
      <c r="F1225" s="13"/>
      <c r="G1225" s="13"/>
      <c r="H1225" s="13"/>
      <c r="I1225" s="13"/>
      <c r="J1225" s="14"/>
      <c r="K1225" s="13"/>
      <c r="L1225" s="7"/>
      <c r="M1225" s="7"/>
      <c r="N1225" s="7"/>
      <c r="O1225" s="7"/>
      <c r="P1225" s="7"/>
      <c r="Q1225" s="7"/>
      <c r="R1225" s="7"/>
      <c r="S1225" s="7"/>
      <c r="T1225" s="7"/>
      <c r="U1225" s="7"/>
      <c r="V1225" s="7"/>
      <c r="W1225" s="7"/>
      <c r="X1225" s="7"/>
      <c r="Y1225" s="7"/>
      <c r="Z1225" s="7"/>
      <c r="AA1225" s="7"/>
      <c r="AB1225" s="7"/>
      <c r="AC1225" s="7"/>
      <c r="AD1225" s="7"/>
    </row>
    <row r="1226" spans="1:30" ht="15" x14ac:dyDescent="0.25">
      <c r="A1226" s="8"/>
      <c r="B1226" s="9"/>
      <c r="C1226" s="17"/>
      <c r="D1226" s="11"/>
      <c r="E1226" s="12"/>
      <c r="F1226" s="13"/>
      <c r="G1226" s="13"/>
      <c r="H1226" s="13"/>
      <c r="I1226" s="13"/>
      <c r="J1226" s="14"/>
      <c r="K1226" s="13"/>
      <c r="L1226" s="7"/>
      <c r="M1226" s="7"/>
      <c r="N1226" s="7"/>
      <c r="O1226" s="7"/>
      <c r="P1226" s="7"/>
      <c r="Q1226" s="7"/>
      <c r="R1226" s="7"/>
      <c r="S1226" s="7"/>
      <c r="T1226" s="7"/>
      <c r="U1226" s="7"/>
      <c r="V1226" s="7"/>
      <c r="W1226" s="7"/>
      <c r="X1226" s="7"/>
      <c r="Y1226" s="7"/>
      <c r="Z1226" s="7"/>
      <c r="AA1226" s="7"/>
      <c r="AB1226" s="7"/>
      <c r="AC1226" s="7"/>
      <c r="AD1226" s="7"/>
    </row>
    <row r="1227" spans="1:30" ht="15" x14ac:dyDescent="0.25">
      <c r="A1227" s="8"/>
      <c r="B1227" s="9"/>
      <c r="C1227" s="17"/>
      <c r="D1227" s="11"/>
      <c r="E1227" s="12"/>
      <c r="F1227" s="13"/>
      <c r="G1227" s="13"/>
      <c r="H1227" s="13"/>
      <c r="I1227" s="13"/>
      <c r="J1227" s="14"/>
      <c r="K1227" s="13"/>
      <c r="L1227" s="7"/>
      <c r="M1227" s="7"/>
      <c r="N1227" s="7"/>
      <c r="O1227" s="7"/>
      <c r="P1227" s="7"/>
      <c r="Q1227" s="7"/>
      <c r="R1227" s="7"/>
      <c r="S1227" s="7"/>
      <c r="T1227" s="7"/>
      <c r="U1227" s="7"/>
      <c r="V1227" s="7"/>
      <c r="W1227" s="7"/>
      <c r="X1227" s="7"/>
      <c r="Y1227" s="7"/>
      <c r="Z1227" s="7"/>
      <c r="AA1227" s="7"/>
      <c r="AB1227" s="7"/>
      <c r="AC1227" s="7"/>
      <c r="AD1227" s="7"/>
    </row>
    <row r="1228" spans="1:30" ht="15" x14ac:dyDescent="0.25">
      <c r="A1228" s="8"/>
      <c r="B1228" s="9"/>
      <c r="C1228" s="17"/>
      <c r="D1228" s="11"/>
      <c r="E1228" s="12"/>
      <c r="F1228" s="13"/>
      <c r="G1228" s="13"/>
      <c r="H1228" s="13"/>
      <c r="I1228" s="13"/>
      <c r="J1228" s="14"/>
      <c r="K1228" s="13"/>
      <c r="L1228" s="7"/>
      <c r="M1228" s="7"/>
      <c r="N1228" s="7"/>
      <c r="O1228" s="7"/>
      <c r="P1228" s="7"/>
      <c r="Q1228" s="7"/>
      <c r="R1228" s="7"/>
      <c r="S1228" s="7"/>
      <c r="T1228" s="7"/>
      <c r="U1228" s="7"/>
      <c r="V1228" s="7"/>
      <c r="W1228" s="7"/>
      <c r="X1228" s="7"/>
      <c r="Y1228" s="7"/>
      <c r="Z1228" s="7"/>
      <c r="AA1228" s="7"/>
      <c r="AB1228" s="7"/>
      <c r="AC1228" s="7"/>
      <c r="AD1228" s="7"/>
    </row>
    <row r="1229" spans="1:30" ht="15" x14ac:dyDescent="0.25">
      <c r="A1229" s="8"/>
      <c r="B1229" s="9"/>
      <c r="C1229" s="17"/>
      <c r="D1229" s="11"/>
      <c r="E1229" s="12"/>
      <c r="F1229" s="13"/>
      <c r="G1229" s="13"/>
      <c r="H1229" s="13"/>
      <c r="I1229" s="13"/>
      <c r="J1229" s="14"/>
      <c r="K1229" s="13"/>
      <c r="L1229" s="7"/>
      <c r="M1229" s="7"/>
      <c r="N1229" s="7"/>
      <c r="O1229" s="7"/>
      <c r="P1229" s="7"/>
      <c r="Q1229" s="7"/>
      <c r="R1229" s="7"/>
      <c r="S1229" s="7"/>
      <c r="T1229" s="7"/>
      <c r="U1229" s="7"/>
      <c r="V1229" s="7"/>
      <c r="W1229" s="7"/>
      <c r="X1229" s="7"/>
      <c r="Y1229" s="7"/>
      <c r="Z1229" s="7"/>
      <c r="AA1229" s="7"/>
      <c r="AB1229" s="7"/>
      <c r="AC1229" s="7"/>
      <c r="AD1229" s="7"/>
    </row>
    <row r="1230" spans="1:30" ht="15" x14ac:dyDescent="0.25">
      <c r="A1230" s="8"/>
      <c r="B1230" s="9"/>
      <c r="C1230" s="17"/>
      <c r="D1230" s="11"/>
      <c r="E1230" s="12"/>
      <c r="F1230" s="13"/>
      <c r="G1230" s="13"/>
      <c r="H1230" s="13"/>
      <c r="I1230" s="13"/>
      <c r="J1230" s="14"/>
      <c r="K1230" s="13"/>
      <c r="L1230" s="7"/>
      <c r="M1230" s="7"/>
      <c r="N1230" s="7"/>
      <c r="O1230" s="7"/>
      <c r="P1230" s="7"/>
      <c r="Q1230" s="7"/>
      <c r="R1230" s="7"/>
      <c r="S1230" s="7"/>
      <c r="T1230" s="7"/>
      <c r="U1230" s="7"/>
      <c r="V1230" s="7"/>
      <c r="W1230" s="7"/>
      <c r="X1230" s="7"/>
      <c r="Y1230" s="7"/>
      <c r="Z1230" s="7"/>
      <c r="AA1230" s="7"/>
      <c r="AB1230" s="7"/>
      <c r="AC1230" s="7"/>
      <c r="AD1230" s="7"/>
    </row>
    <row r="1231" spans="1:30" ht="15" x14ac:dyDescent="0.25">
      <c r="A1231" s="8"/>
      <c r="B1231" s="9"/>
      <c r="C1231" s="17"/>
      <c r="D1231" s="11"/>
      <c r="E1231" s="12"/>
      <c r="F1231" s="13"/>
      <c r="G1231" s="13"/>
      <c r="H1231" s="13"/>
      <c r="I1231" s="13"/>
      <c r="J1231" s="14"/>
      <c r="K1231" s="13"/>
      <c r="L1231" s="7"/>
      <c r="M1231" s="7"/>
      <c r="N1231" s="7"/>
      <c r="O1231" s="7"/>
      <c r="P1231" s="7"/>
      <c r="Q1231" s="7"/>
      <c r="R1231" s="7"/>
      <c r="S1231" s="7"/>
      <c r="T1231" s="7"/>
      <c r="U1231" s="7"/>
      <c r="V1231" s="7"/>
      <c r="W1231" s="7"/>
      <c r="X1231" s="7"/>
      <c r="Y1231" s="7"/>
      <c r="Z1231" s="7"/>
      <c r="AA1231" s="7"/>
      <c r="AB1231" s="7"/>
      <c r="AC1231" s="7"/>
      <c r="AD1231" s="7"/>
    </row>
    <row r="1232" spans="1:30" ht="15" x14ac:dyDescent="0.25">
      <c r="A1232" s="8"/>
      <c r="B1232" s="9"/>
      <c r="C1232" s="17"/>
      <c r="D1232" s="11"/>
      <c r="E1232" s="12"/>
      <c r="F1232" s="13"/>
      <c r="G1232" s="13"/>
      <c r="H1232" s="13"/>
      <c r="I1232" s="13"/>
      <c r="J1232" s="14"/>
      <c r="K1232" s="13"/>
      <c r="L1232" s="7"/>
      <c r="M1232" s="7"/>
      <c r="N1232" s="7"/>
      <c r="O1232" s="7"/>
      <c r="P1232" s="7"/>
      <c r="Q1232" s="7"/>
      <c r="R1232" s="7"/>
      <c r="S1232" s="7"/>
      <c r="T1232" s="7"/>
      <c r="U1232" s="7"/>
      <c r="V1232" s="7"/>
      <c r="W1232" s="7"/>
      <c r="X1232" s="7"/>
      <c r="Y1232" s="7"/>
      <c r="Z1232" s="7"/>
      <c r="AA1232" s="7"/>
      <c r="AB1232" s="7"/>
      <c r="AC1232" s="7"/>
      <c r="AD1232" s="7"/>
    </row>
    <row r="1233" spans="1:30" ht="15" x14ac:dyDescent="0.25">
      <c r="A1233" s="8"/>
      <c r="B1233" s="9"/>
      <c r="C1233" s="17"/>
      <c r="D1233" s="11"/>
      <c r="E1233" s="12"/>
      <c r="F1233" s="13"/>
      <c r="G1233" s="13"/>
      <c r="H1233" s="13"/>
      <c r="I1233" s="13"/>
      <c r="J1233" s="14"/>
      <c r="K1233" s="13"/>
      <c r="L1233" s="7"/>
      <c r="M1233" s="7"/>
      <c r="N1233" s="7"/>
      <c r="O1233" s="7"/>
      <c r="P1233" s="7"/>
      <c r="Q1233" s="7"/>
      <c r="R1233" s="7"/>
      <c r="S1233" s="7"/>
      <c r="T1233" s="7"/>
      <c r="U1233" s="7"/>
      <c r="V1233" s="7"/>
      <c r="W1233" s="7"/>
      <c r="X1233" s="7"/>
      <c r="Y1233" s="7"/>
      <c r="Z1233" s="7"/>
      <c r="AA1233" s="7"/>
      <c r="AB1233" s="7"/>
      <c r="AC1233" s="7"/>
      <c r="AD1233" s="7"/>
    </row>
    <row r="1234" spans="1:30" ht="15" x14ac:dyDescent="0.25">
      <c r="A1234" s="8"/>
      <c r="B1234" s="9"/>
      <c r="C1234" s="17"/>
      <c r="D1234" s="11"/>
      <c r="E1234" s="12"/>
      <c r="F1234" s="13"/>
      <c r="G1234" s="13"/>
      <c r="H1234" s="13"/>
      <c r="I1234" s="13"/>
      <c r="J1234" s="14"/>
      <c r="K1234" s="13"/>
      <c r="L1234" s="7"/>
      <c r="M1234" s="7"/>
      <c r="N1234" s="7"/>
      <c r="O1234" s="7"/>
      <c r="P1234" s="7"/>
      <c r="Q1234" s="7"/>
      <c r="R1234" s="7"/>
      <c r="S1234" s="7"/>
      <c r="T1234" s="7"/>
      <c r="U1234" s="7"/>
      <c r="V1234" s="7"/>
      <c r="W1234" s="7"/>
      <c r="X1234" s="7"/>
      <c r="Y1234" s="7"/>
      <c r="Z1234" s="7"/>
      <c r="AA1234" s="7"/>
      <c r="AB1234" s="7"/>
      <c r="AC1234" s="7"/>
      <c r="AD1234" s="7"/>
    </row>
    <row r="1235" spans="1:30" ht="15" x14ac:dyDescent="0.25">
      <c r="A1235" s="8"/>
      <c r="B1235" s="9"/>
      <c r="C1235" s="17"/>
      <c r="D1235" s="11"/>
      <c r="E1235" s="12"/>
      <c r="F1235" s="13"/>
      <c r="G1235" s="13"/>
      <c r="H1235" s="13"/>
      <c r="I1235" s="13"/>
      <c r="J1235" s="14"/>
      <c r="K1235" s="13"/>
      <c r="L1235" s="7"/>
      <c r="M1235" s="7"/>
      <c r="N1235" s="7"/>
      <c r="O1235" s="7"/>
      <c r="P1235" s="7"/>
      <c r="Q1235" s="7"/>
      <c r="R1235" s="7"/>
      <c r="S1235" s="7"/>
      <c r="T1235" s="7"/>
      <c r="U1235" s="7"/>
      <c r="V1235" s="7"/>
      <c r="W1235" s="7"/>
      <c r="X1235" s="7"/>
      <c r="Y1235" s="7"/>
      <c r="Z1235" s="7"/>
      <c r="AA1235" s="7"/>
      <c r="AB1235" s="7"/>
      <c r="AC1235" s="7"/>
      <c r="AD1235" s="7"/>
    </row>
    <row r="1236" spans="1:30" ht="15" x14ac:dyDescent="0.25">
      <c r="A1236" s="8"/>
      <c r="B1236" s="9"/>
      <c r="C1236" s="17"/>
      <c r="D1236" s="11"/>
      <c r="E1236" s="12"/>
      <c r="F1236" s="13"/>
      <c r="G1236" s="13"/>
      <c r="H1236" s="13"/>
      <c r="I1236" s="13"/>
      <c r="J1236" s="14"/>
      <c r="K1236" s="13"/>
      <c r="L1236" s="7"/>
      <c r="M1236" s="7"/>
      <c r="N1236" s="7"/>
      <c r="O1236" s="7"/>
      <c r="P1236" s="7"/>
      <c r="Q1236" s="7"/>
      <c r="R1236" s="7"/>
      <c r="S1236" s="7"/>
      <c r="T1236" s="7"/>
      <c r="U1236" s="7"/>
      <c r="V1236" s="7"/>
      <c r="W1236" s="7"/>
      <c r="X1236" s="7"/>
      <c r="Y1236" s="7"/>
      <c r="Z1236" s="7"/>
      <c r="AA1236" s="7"/>
      <c r="AB1236" s="7"/>
      <c r="AC1236" s="7"/>
      <c r="AD1236" s="7"/>
    </row>
    <row r="1237" spans="1:30" ht="15" x14ac:dyDescent="0.25">
      <c r="A1237" s="8"/>
      <c r="B1237" s="9"/>
      <c r="C1237" s="17"/>
      <c r="D1237" s="11"/>
      <c r="E1237" s="12"/>
      <c r="F1237" s="13"/>
      <c r="G1237" s="13"/>
      <c r="H1237" s="13"/>
      <c r="I1237" s="13"/>
      <c r="J1237" s="14"/>
      <c r="K1237" s="13"/>
      <c r="L1237" s="7"/>
      <c r="M1237" s="7"/>
      <c r="N1237" s="7"/>
      <c r="O1237" s="7"/>
      <c r="P1237" s="7"/>
      <c r="Q1237" s="7"/>
      <c r="R1237" s="7"/>
      <c r="S1237" s="7"/>
      <c r="T1237" s="7"/>
      <c r="U1237" s="7"/>
      <c r="V1237" s="7"/>
      <c r="W1237" s="7"/>
      <c r="X1237" s="7"/>
      <c r="Y1237" s="7"/>
      <c r="Z1237" s="7"/>
      <c r="AA1237" s="7"/>
      <c r="AB1237" s="7"/>
      <c r="AC1237" s="7"/>
      <c r="AD1237" s="7"/>
    </row>
    <row r="1238" spans="1:30" ht="15" x14ac:dyDescent="0.25">
      <c r="A1238" s="8"/>
      <c r="B1238" s="9"/>
      <c r="C1238" s="17"/>
      <c r="D1238" s="11"/>
      <c r="E1238" s="12"/>
      <c r="F1238" s="13"/>
      <c r="G1238" s="13"/>
      <c r="H1238" s="13"/>
      <c r="I1238" s="13"/>
      <c r="J1238" s="14"/>
      <c r="K1238" s="13"/>
      <c r="L1238" s="7"/>
      <c r="M1238" s="7"/>
      <c r="N1238" s="7"/>
      <c r="O1238" s="7"/>
      <c r="P1238" s="7"/>
      <c r="Q1238" s="7"/>
      <c r="R1238" s="7"/>
      <c r="S1238" s="7"/>
      <c r="T1238" s="7"/>
      <c r="U1238" s="7"/>
      <c r="V1238" s="7"/>
      <c r="W1238" s="7"/>
      <c r="X1238" s="7"/>
      <c r="Y1238" s="7"/>
      <c r="Z1238" s="7"/>
      <c r="AA1238" s="7"/>
      <c r="AB1238" s="7"/>
      <c r="AC1238" s="7"/>
      <c r="AD1238" s="7"/>
    </row>
    <row r="1239" spans="1:30" ht="15" x14ac:dyDescent="0.25">
      <c r="A1239" s="8"/>
      <c r="B1239" s="9"/>
      <c r="C1239" s="17"/>
      <c r="D1239" s="11"/>
      <c r="E1239" s="12"/>
      <c r="F1239" s="13"/>
      <c r="G1239" s="13"/>
      <c r="H1239" s="13"/>
      <c r="I1239" s="13"/>
      <c r="J1239" s="14"/>
      <c r="K1239" s="13"/>
      <c r="L1239" s="7"/>
      <c r="M1239" s="7"/>
      <c r="N1239" s="7"/>
      <c r="O1239" s="7"/>
      <c r="P1239" s="7"/>
      <c r="Q1239" s="7"/>
      <c r="R1239" s="7"/>
      <c r="S1239" s="7"/>
      <c r="T1239" s="7"/>
      <c r="U1239" s="7"/>
      <c r="V1239" s="7"/>
      <c r="W1239" s="7"/>
      <c r="X1239" s="7"/>
      <c r="Y1239" s="7"/>
      <c r="Z1239" s="7"/>
      <c r="AA1239" s="7"/>
      <c r="AB1239" s="7"/>
      <c r="AC1239" s="7"/>
      <c r="AD1239" s="7"/>
    </row>
    <row r="1240" spans="1:30" ht="15" x14ac:dyDescent="0.25">
      <c r="A1240" s="8"/>
      <c r="B1240" s="9"/>
      <c r="C1240" s="17"/>
      <c r="D1240" s="11"/>
      <c r="E1240" s="12"/>
      <c r="F1240" s="13"/>
      <c r="G1240" s="13"/>
      <c r="H1240" s="13"/>
      <c r="I1240" s="13"/>
      <c r="J1240" s="14"/>
      <c r="K1240" s="13"/>
      <c r="L1240" s="7"/>
      <c r="M1240" s="7"/>
      <c r="N1240" s="7"/>
      <c r="O1240" s="7"/>
      <c r="P1240" s="7"/>
      <c r="Q1240" s="7"/>
      <c r="R1240" s="7"/>
      <c r="S1240" s="7"/>
      <c r="T1240" s="7"/>
      <c r="U1240" s="7"/>
      <c r="V1240" s="7"/>
      <c r="W1240" s="7"/>
      <c r="X1240" s="7"/>
      <c r="Y1240" s="7"/>
      <c r="Z1240" s="7"/>
      <c r="AA1240" s="7"/>
      <c r="AB1240" s="7"/>
      <c r="AC1240" s="7"/>
      <c r="AD1240" s="7"/>
    </row>
    <row r="1241" spans="1:30" ht="15" x14ac:dyDescent="0.25">
      <c r="A1241" s="8"/>
      <c r="B1241" s="9"/>
      <c r="C1241" s="17"/>
      <c r="D1241" s="11"/>
      <c r="E1241" s="12"/>
      <c r="F1241" s="13"/>
      <c r="G1241" s="13"/>
      <c r="H1241" s="13"/>
      <c r="I1241" s="13"/>
      <c r="J1241" s="14"/>
      <c r="K1241" s="13"/>
      <c r="L1241" s="7"/>
      <c r="M1241" s="7"/>
      <c r="N1241" s="7"/>
      <c r="O1241" s="7"/>
      <c r="P1241" s="7"/>
      <c r="Q1241" s="7"/>
      <c r="R1241" s="7"/>
      <c r="S1241" s="7"/>
      <c r="T1241" s="7"/>
      <c r="U1241" s="7"/>
      <c r="V1241" s="7"/>
      <c r="W1241" s="7"/>
      <c r="X1241" s="7"/>
      <c r="Y1241" s="7"/>
      <c r="Z1241" s="7"/>
      <c r="AA1241" s="7"/>
      <c r="AB1241" s="7"/>
      <c r="AC1241" s="7"/>
      <c r="AD1241" s="7"/>
    </row>
    <row r="1242" spans="1:30" ht="15" x14ac:dyDescent="0.25">
      <c r="A1242" s="8"/>
      <c r="B1242" s="9"/>
      <c r="C1242" s="17"/>
      <c r="D1242" s="11"/>
      <c r="E1242" s="12"/>
      <c r="F1242" s="13"/>
      <c r="G1242" s="13"/>
      <c r="H1242" s="13"/>
      <c r="I1242" s="13"/>
      <c r="J1242" s="14"/>
      <c r="K1242" s="13"/>
      <c r="L1242" s="7"/>
      <c r="M1242" s="7"/>
      <c r="N1242" s="7"/>
      <c r="O1242" s="7"/>
      <c r="P1242" s="7"/>
      <c r="Q1242" s="7"/>
      <c r="R1242" s="7"/>
      <c r="S1242" s="7"/>
      <c r="T1242" s="7"/>
      <c r="U1242" s="7"/>
      <c r="V1242" s="7"/>
      <c r="W1242" s="7"/>
      <c r="X1242" s="7"/>
      <c r="Y1242" s="7"/>
      <c r="Z1242" s="7"/>
      <c r="AA1242" s="7"/>
      <c r="AB1242" s="7"/>
      <c r="AC1242" s="7"/>
      <c r="AD1242" s="7"/>
    </row>
    <row r="1243" spans="1:30" ht="15" x14ac:dyDescent="0.25">
      <c r="A1243" s="8"/>
      <c r="B1243" s="9"/>
      <c r="C1243" s="17"/>
      <c r="D1243" s="11"/>
      <c r="E1243" s="12"/>
      <c r="F1243" s="13"/>
      <c r="G1243" s="13"/>
      <c r="H1243" s="13"/>
      <c r="I1243" s="13"/>
      <c r="J1243" s="14"/>
      <c r="K1243" s="13"/>
      <c r="L1243" s="7"/>
      <c r="M1243" s="7"/>
      <c r="N1243" s="7"/>
      <c r="O1243" s="7"/>
      <c r="P1243" s="7"/>
      <c r="Q1243" s="7"/>
      <c r="R1243" s="7"/>
      <c r="S1243" s="7"/>
      <c r="T1243" s="7"/>
      <c r="U1243" s="7"/>
      <c r="V1243" s="7"/>
      <c r="W1243" s="7"/>
      <c r="X1243" s="7"/>
      <c r="Y1243" s="7"/>
      <c r="Z1243" s="7"/>
      <c r="AA1243" s="7"/>
      <c r="AB1243" s="7"/>
      <c r="AC1243" s="7"/>
      <c r="AD1243" s="7"/>
    </row>
    <row r="1244" spans="1:30" ht="15" x14ac:dyDescent="0.25">
      <c r="A1244" s="8"/>
      <c r="B1244" s="9"/>
      <c r="C1244" s="17"/>
      <c r="D1244" s="11"/>
      <c r="E1244" s="12"/>
      <c r="F1244" s="13"/>
      <c r="G1244" s="13"/>
      <c r="H1244" s="13"/>
      <c r="I1244" s="13"/>
      <c r="J1244" s="14"/>
      <c r="K1244" s="13"/>
      <c r="L1244" s="7"/>
      <c r="M1244" s="7"/>
      <c r="N1244" s="7"/>
      <c r="O1244" s="7"/>
      <c r="P1244" s="7"/>
      <c r="Q1244" s="7"/>
      <c r="R1244" s="7"/>
      <c r="S1244" s="7"/>
      <c r="T1244" s="7"/>
      <c r="U1244" s="7"/>
      <c r="V1244" s="7"/>
      <c r="W1244" s="7"/>
      <c r="X1244" s="7"/>
      <c r="Y1244" s="7"/>
      <c r="Z1244" s="7"/>
      <c r="AA1244" s="7"/>
      <c r="AB1244" s="7"/>
      <c r="AC1244" s="7"/>
      <c r="AD1244" s="7"/>
    </row>
    <row r="1245" spans="1:30" ht="15" x14ac:dyDescent="0.25">
      <c r="A1245" s="8"/>
      <c r="B1245" s="9"/>
      <c r="C1245" s="17"/>
      <c r="D1245" s="11"/>
      <c r="E1245" s="12"/>
      <c r="F1245" s="13"/>
      <c r="G1245" s="13"/>
      <c r="H1245" s="13"/>
      <c r="I1245" s="13"/>
      <c r="J1245" s="14"/>
      <c r="K1245" s="13"/>
      <c r="L1245" s="7"/>
      <c r="M1245" s="7"/>
      <c r="N1245" s="7"/>
      <c r="O1245" s="7"/>
      <c r="P1245" s="7"/>
      <c r="Q1245" s="7"/>
      <c r="R1245" s="7"/>
      <c r="S1245" s="7"/>
      <c r="T1245" s="7"/>
      <c r="U1245" s="7"/>
      <c r="V1245" s="7"/>
      <c r="W1245" s="7"/>
      <c r="X1245" s="7"/>
      <c r="Y1245" s="7"/>
      <c r="Z1245" s="7"/>
      <c r="AA1245" s="7"/>
      <c r="AB1245" s="7"/>
      <c r="AC1245" s="7"/>
      <c r="AD1245" s="7"/>
    </row>
    <row r="1246" spans="1:30" ht="15" x14ac:dyDescent="0.25">
      <c r="A1246" s="8"/>
      <c r="B1246" s="9"/>
      <c r="C1246" s="17"/>
      <c r="D1246" s="11"/>
      <c r="E1246" s="12"/>
      <c r="F1246" s="13"/>
      <c r="G1246" s="13"/>
      <c r="H1246" s="13"/>
      <c r="I1246" s="13"/>
      <c r="J1246" s="14"/>
      <c r="K1246" s="13"/>
      <c r="L1246" s="7"/>
      <c r="M1246" s="7"/>
      <c r="N1246" s="7"/>
      <c r="O1246" s="7"/>
      <c r="P1246" s="7"/>
      <c r="Q1246" s="7"/>
      <c r="R1246" s="7"/>
      <c r="S1246" s="7"/>
      <c r="T1246" s="7"/>
      <c r="U1246" s="7"/>
      <c r="V1246" s="7"/>
      <c r="W1246" s="7"/>
      <c r="X1246" s="7"/>
      <c r="Y1246" s="7"/>
      <c r="Z1246" s="7"/>
      <c r="AA1246" s="7"/>
      <c r="AB1246" s="7"/>
      <c r="AC1246" s="7"/>
      <c r="AD1246" s="7"/>
    </row>
    <row r="1247" spans="1:30" ht="15" x14ac:dyDescent="0.25">
      <c r="A1247" s="8"/>
      <c r="B1247" s="9"/>
      <c r="C1247" s="17"/>
      <c r="D1247" s="11"/>
      <c r="E1247" s="12"/>
      <c r="F1247" s="13"/>
      <c r="G1247" s="13"/>
      <c r="H1247" s="13"/>
      <c r="I1247" s="13"/>
      <c r="J1247" s="14"/>
      <c r="K1247" s="13"/>
      <c r="L1247" s="7"/>
      <c r="M1247" s="7"/>
      <c r="N1247" s="7"/>
      <c r="O1247" s="7"/>
      <c r="P1247" s="7"/>
      <c r="Q1247" s="7"/>
      <c r="R1247" s="7"/>
      <c r="S1247" s="7"/>
      <c r="T1247" s="7"/>
      <c r="U1247" s="7"/>
      <c r="V1247" s="7"/>
      <c r="W1247" s="7"/>
      <c r="X1247" s="7"/>
      <c r="Y1247" s="7"/>
      <c r="Z1247" s="7"/>
      <c r="AA1247" s="7"/>
      <c r="AB1247" s="7"/>
      <c r="AC1247" s="7"/>
      <c r="AD1247" s="7"/>
    </row>
    <row r="1248" spans="1:30" ht="15" x14ac:dyDescent="0.25">
      <c r="A1248" s="8"/>
      <c r="B1248" s="9"/>
      <c r="C1248" s="17"/>
      <c r="D1248" s="11"/>
      <c r="E1248" s="12"/>
      <c r="F1248" s="13"/>
      <c r="G1248" s="13"/>
      <c r="H1248" s="13"/>
      <c r="I1248" s="13"/>
      <c r="J1248" s="14"/>
      <c r="K1248" s="13"/>
      <c r="L1248" s="7"/>
      <c r="M1248" s="7"/>
      <c r="N1248" s="7"/>
      <c r="O1248" s="7"/>
      <c r="P1248" s="7"/>
      <c r="Q1248" s="7"/>
      <c r="R1248" s="7"/>
      <c r="S1248" s="7"/>
      <c r="T1248" s="7"/>
      <c r="U1248" s="7"/>
      <c r="V1248" s="7"/>
      <c r="W1248" s="7"/>
      <c r="X1248" s="7"/>
      <c r="Y1248" s="7"/>
      <c r="Z1248" s="7"/>
      <c r="AA1248" s="7"/>
      <c r="AB1248" s="7"/>
      <c r="AC1248" s="7"/>
      <c r="AD1248" s="7"/>
    </row>
    <row r="1249" spans="1:30" ht="15" x14ac:dyDescent="0.25">
      <c r="A1249" s="8"/>
      <c r="B1249" s="9"/>
      <c r="C1249" s="17"/>
      <c r="D1249" s="11"/>
      <c r="E1249" s="12"/>
      <c r="F1249" s="13"/>
      <c r="G1249" s="13"/>
      <c r="H1249" s="13"/>
      <c r="I1249" s="13"/>
      <c r="J1249" s="14"/>
      <c r="K1249" s="13"/>
      <c r="L1249" s="7"/>
      <c r="M1249" s="7"/>
      <c r="N1249" s="7"/>
      <c r="O1249" s="7"/>
      <c r="P1249" s="7"/>
      <c r="Q1249" s="7"/>
      <c r="R1249" s="7"/>
      <c r="S1249" s="7"/>
      <c r="T1249" s="7"/>
      <c r="U1249" s="7"/>
      <c r="V1249" s="7"/>
      <c r="W1249" s="7"/>
      <c r="X1249" s="7"/>
      <c r="Y1249" s="7"/>
      <c r="Z1249" s="7"/>
      <c r="AA1249" s="7"/>
      <c r="AB1249" s="7"/>
      <c r="AC1249" s="7"/>
      <c r="AD1249" s="7"/>
    </row>
    <row r="1250" spans="1:30" ht="15" x14ac:dyDescent="0.25">
      <c r="A1250" s="8"/>
      <c r="B1250" s="9"/>
      <c r="C1250" s="17"/>
      <c r="D1250" s="11"/>
      <c r="E1250" s="12"/>
      <c r="F1250" s="13"/>
      <c r="G1250" s="13"/>
      <c r="H1250" s="13"/>
      <c r="I1250" s="13"/>
      <c r="J1250" s="14"/>
      <c r="K1250" s="13"/>
      <c r="L1250" s="7"/>
      <c r="M1250" s="7"/>
      <c r="N1250" s="7"/>
      <c r="O1250" s="7"/>
      <c r="P1250" s="7"/>
      <c r="Q1250" s="7"/>
      <c r="R1250" s="7"/>
      <c r="S1250" s="7"/>
      <c r="T1250" s="7"/>
      <c r="U1250" s="7"/>
      <c r="V1250" s="7"/>
      <c r="W1250" s="7"/>
      <c r="X1250" s="7"/>
      <c r="Y1250" s="7"/>
      <c r="Z1250" s="7"/>
      <c r="AA1250" s="7"/>
      <c r="AB1250" s="7"/>
      <c r="AC1250" s="7"/>
      <c r="AD1250" s="7"/>
    </row>
    <row r="1251" spans="1:30" ht="15" x14ac:dyDescent="0.25">
      <c r="A1251" s="8"/>
      <c r="B1251" s="9"/>
      <c r="C1251" s="17"/>
      <c r="D1251" s="11"/>
      <c r="E1251" s="12"/>
      <c r="F1251" s="13"/>
      <c r="G1251" s="13"/>
      <c r="H1251" s="13"/>
      <c r="I1251" s="13"/>
      <c r="J1251" s="14"/>
      <c r="K1251" s="13"/>
      <c r="L1251" s="7"/>
      <c r="M1251" s="7"/>
      <c r="N1251" s="7"/>
      <c r="O1251" s="7"/>
      <c r="P1251" s="7"/>
      <c r="Q1251" s="7"/>
      <c r="R1251" s="7"/>
      <c r="S1251" s="7"/>
      <c r="T1251" s="7"/>
      <c r="U1251" s="7"/>
      <c r="V1251" s="7"/>
      <c r="W1251" s="7"/>
      <c r="X1251" s="7"/>
      <c r="Y1251" s="7"/>
      <c r="Z1251" s="7"/>
      <c r="AA1251" s="7"/>
      <c r="AB1251" s="7"/>
      <c r="AC1251" s="7"/>
      <c r="AD1251" s="7"/>
    </row>
    <row r="1252" spans="1:30" ht="15" x14ac:dyDescent="0.25">
      <c r="A1252" s="8"/>
      <c r="B1252" s="9"/>
      <c r="C1252" s="17"/>
      <c r="D1252" s="11"/>
      <c r="E1252" s="12"/>
      <c r="F1252" s="13"/>
      <c r="G1252" s="13"/>
      <c r="H1252" s="13"/>
      <c r="I1252" s="13"/>
      <c r="J1252" s="14"/>
      <c r="K1252" s="13"/>
      <c r="L1252" s="7"/>
      <c r="M1252" s="7"/>
      <c r="N1252" s="7"/>
      <c r="O1252" s="7"/>
      <c r="P1252" s="7"/>
      <c r="Q1252" s="7"/>
      <c r="R1252" s="7"/>
      <c r="S1252" s="7"/>
      <c r="T1252" s="7"/>
      <c r="U1252" s="7"/>
      <c r="V1252" s="7"/>
      <c r="W1252" s="7"/>
      <c r="X1252" s="7"/>
      <c r="Y1252" s="7"/>
      <c r="Z1252" s="7"/>
      <c r="AA1252" s="7"/>
      <c r="AB1252" s="7"/>
      <c r="AC1252" s="7"/>
      <c r="AD1252" s="7"/>
    </row>
    <row r="1253" spans="1:30" ht="15" x14ac:dyDescent="0.25">
      <c r="A1253" s="8"/>
      <c r="B1253" s="9"/>
      <c r="C1253" s="17"/>
      <c r="D1253" s="11"/>
      <c r="E1253" s="12"/>
      <c r="F1253" s="13"/>
      <c r="G1253" s="13"/>
      <c r="H1253" s="13"/>
      <c r="I1253" s="13"/>
      <c r="J1253" s="14"/>
      <c r="K1253" s="13"/>
      <c r="L1253" s="7"/>
      <c r="M1253" s="7"/>
      <c r="N1253" s="7"/>
      <c r="O1253" s="7"/>
      <c r="P1253" s="7"/>
      <c r="Q1253" s="7"/>
      <c r="R1253" s="7"/>
      <c r="S1253" s="7"/>
      <c r="T1253" s="7"/>
      <c r="U1253" s="7"/>
      <c r="V1253" s="7"/>
      <c r="W1253" s="7"/>
      <c r="X1253" s="7"/>
      <c r="Y1253" s="7"/>
      <c r="Z1253" s="7"/>
      <c r="AA1253" s="7"/>
      <c r="AB1253" s="7"/>
      <c r="AC1253" s="7"/>
      <c r="AD1253" s="7"/>
    </row>
    <row r="1254" spans="1:30" ht="15" x14ac:dyDescent="0.25">
      <c r="A1254" s="8"/>
      <c r="B1254" s="9"/>
      <c r="C1254" s="17"/>
      <c r="D1254" s="11"/>
      <c r="E1254" s="12"/>
      <c r="F1254" s="13"/>
      <c r="G1254" s="13"/>
      <c r="H1254" s="13"/>
      <c r="I1254" s="13"/>
      <c r="J1254" s="14"/>
      <c r="K1254" s="13"/>
      <c r="L1254" s="7"/>
      <c r="M1254" s="7"/>
      <c r="N1254" s="7"/>
      <c r="O1254" s="7"/>
      <c r="P1254" s="7"/>
      <c r="Q1254" s="7"/>
      <c r="R1254" s="7"/>
      <c r="S1254" s="7"/>
      <c r="T1254" s="7"/>
      <c r="U1254" s="7"/>
      <c r="V1254" s="7"/>
      <c r="W1254" s="7"/>
      <c r="X1254" s="7"/>
      <c r="Y1254" s="7"/>
      <c r="Z1254" s="7"/>
      <c r="AA1254" s="7"/>
      <c r="AB1254" s="7"/>
      <c r="AC1254" s="7"/>
      <c r="AD1254" s="7"/>
    </row>
    <row r="1255" spans="1:30" ht="15" x14ac:dyDescent="0.25">
      <c r="A1255" s="8"/>
      <c r="B1255" s="9"/>
      <c r="C1255" s="17"/>
      <c r="D1255" s="11"/>
      <c r="E1255" s="12"/>
      <c r="F1255" s="13"/>
      <c r="G1255" s="13"/>
      <c r="H1255" s="13"/>
      <c r="I1255" s="13"/>
      <c r="J1255" s="14"/>
      <c r="K1255" s="13"/>
      <c r="L1255" s="7"/>
      <c r="M1255" s="7"/>
      <c r="N1255" s="7"/>
      <c r="O1255" s="7"/>
      <c r="P1255" s="7"/>
      <c r="Q1255" s="7"/>
      <c r="R1255" s="7"/>
      <c r="S1255" s="7"/>
      <c r="T1255" s="7"/>
      <c r="U1255" s="7"/>
      <c r="V1255" s="7"/>
      <c r="W1255" s="7"/>
      <c r="X1255" s="7"/>
      <c r="Y1255" s="7"/>
      <c r="Z1255" s="7"/>
      <c r="AA1255" s="7"/>
      <c r="AB1255" s="7"/>
      <c r="AC1255" s="7"/>
      <c r="AD1255" s="7"/>
    </row>
    <row r="1256" spans="1:30" ht="15" x14ac:dyDescent="0.25">
      <c r="A1256" s="8"/>
      <c r="B1256" s="9"/>
      <c r="C1256" s="17"/>
      <c r="D1256" s="11"/>
      <c r="E1256" s="12"/>
      <c r="F1256" s="13"/>
      <c r="G1256" s="13"/>
      <c r="H1256" s="13"/>
      <c r="I1256" s="13"/>
      <c r="J1256" s="14"/>
      <c r="K1256" s="13"/>
      <c r="L1256" s="7"/>
      <c r="M1256" s="7"/>
      <c r="N1256" s="7"/>
      <c r="O1256" s="7"/>
      <c r="P1256" s="7"/>
      <c r="Q1256" s="7"/>
      <c r="R1256" s="7"/>
      <c r="S1256" s="7"/>
      <c r="T1256" s="7"/>
      <c r="U1256" s="7"/>
      <c r="V1256" s="7"/>
      <c r="W1256" s="7"/>
      <c r="X1256" s="7"/>
      <c r="Y1256" s="7"/>
      <c r="Z1256" s="7"/>
      <c r="AA1256" s="7"/>
      <c r="AB1256" s="7"/>
      <c r="AC1256" s="7"/>
      <c r="AD1256" s="7"/>
    </row>
    <row r="1257" spans="1:30" ht="15" x14ac:dyDescent="0.25">
      <c r="A1257" s="8"/>
      <c r="B1257" s="9"/>
      <c r="C1257" s="17"/>
      <c r="D1257" s="11"/>
      <c r="E1257" s="12"/>
      <c r="F1257" s="13"/>
      <c r="G1257" s="13"/>
      <c r="H1257" s="13"/>
      <c r="I1257" s="13"/>
      <c r="J1257" s="14"/>
      <c r="K1257" s="13"/>
      <c r="L1257" s="7"/>
      <c r="M1257" s="7"/>
      <c r="N1257" s="7"/>
      <c r="O1257" s="7"/>
      <c r="P1257" s="7"/>
      <c r="Q1257" s="7"/>
      <c r="R1257" s="7"/>
      <c r="S1257" s="7"/>
      <c r="T1257" s="7"/>
      <c r="U1257" s="7"/>
      <c r="V1257" s="7"/>
      <c r="W1257" s="7"/>
      <c r="X1257" s="7"/>
      <c r="Y1257" s="7"/>
      <c r="Z1257" s="7"/>
      <c r="AA1257" s="7"/>
      <c r="AB1257" s="7"/>
      <c r="AC1257" s="7"/>
      <c r="AD1257" s="7"/>
    </row>
    <row r="1258" spans="1:30" ht="15" x14ac:dyDescent="0.25">
      <c r="A1258" s="8"/>
      <c r="B1258" s="9"/>
      <c r="C1258" s="17"/>
      <c r="D1258" s="11"/>
      <c r="E1258" s="12"/>
      <c r="F1258" s="13"/>
      <c r="G1258" s="13"/>
      <c r="H1258" s="13"/>
      <c r="I1258" s="13"/>
      <c r="J1258" s="14"/>
      <c r="K1258" s="13"/>
      <c r="L1258" s="7"/>
      <c r="M1258" s="7"/>
      <c r="N1258" s="7"/>
      <c r="O1258" s="7"/>
      <c r="P1258" s="7"/>
      <c r="Q1258" s="7"/>
      <c r="R1258" s="7"/>
      <c r="S1258" s="7"/>
      <c r="T1258" s="7"/>
      <c r="U1258" s="7"/>
      <c r="V1258" s="7"/>
      <c r="W1258" s="7"/>
      <c r="X1258" s="7"/>
      <c r="Y1258" s="7"/>
      <c r="Z1258" s="7"/>
      <c r="AA1258" s="7"/>
      <c r="AB1258" s="7"/>
      <c r="AC1258" s="7"/>
      <c r="AD1258" s="7"/>
    </row>
    <row r="1259" spans="1:30" ht="15" x14ac:dyDescent="0.25">
      <c r="A1259" s="8"/>
      <c r="B1259" s="9"/>
      <c r="C1259" s="17"/>
      <c r="D1259" s="11"/>
      <c r="E1259" s="12"/>
      <c r="F1259" s="13"/>
      <c r="G1259" s="13"/>
      <c r="H1259" s="13"/>
      <c r="I1259" s="13"/>
      <c r="J1259" s="14"/>
      <c r="K1259" s="13"/>
      <c r="L1259" s="7"/>
      <c r="M1259" s="7"/>
      <c r="N1259" s="7"/>
      <c r="O1259" s="7"/>
      <c r="P1259" s="7"/>
      <c r="Q1259" s="7"/>
      <c r="R1259" s="7"/>
      <c r="S1259" s="7"/>
      <c r="T1259" s="7"/>
      <c r="U1259" s="7"/>
      <c r="V1259" s="7"/>
      <c r="W1259" s="7"/>
      <c r="X1259" s="7"/>
      <c r="Y1259" s="7"/>
      <c r="Z1259" s="7"/>
      <c r="AA1259" s="7"/>
      <c r="AB1259" s="7"/>
      <c r="AC1259" s="7"/>
      <c r="AD1259" s="7"/>
    </row>
    <row r="1260" spans="1:30" ht="15" x14ac:dyDescent="0.25">
      <c r="A1260" s="8"/>
      <c r="B1260" s="9"/>
      <c r="C1260" s="17"/>
      <c r="D1260" s="11"/>
      <c r="E1260" s="12"/>
      <c r="F1260" s="13"/>
      <c r="G1260" s="13"/>
      <c r="H1260" s="13"/>
      <c r="I1260" s="13"/>
      <c r="J1260" s="14"/>
      <c r="K1260" s="13"/>
      <c r="L1260" s="7"/>
      <c r="M1260" s="7"/>
      <c r="N1260" s="7"/>
      <c r="O1260" s="7"/>
      <c r="P1260" s="7"/>
      <c r="Q1260" s="7"/>
      <c r="R1260" s="7"/>
      <c r="S1260" s="7"/>
      <c r="T1260" s="7"/>
      <c r="U1260" s="7"/>
      <c r="V1260" s="7"/>
      <c r="W1260" s="7"/>
      <c r="X1260" s="7"/>
      <c r="Y1260" s="7"/>
      <c r="Z1260" s="7"/>
      <c r="AA1260" s="7"/>
      <c r="AB1260" s="7"/>
      <c r="AC1260" s="7"/>
      <c r="AD1260" s="7"/>
    </row>
    <row r="1261" spans="1:30" ht="15" x14ac:dyDescent="0.25">
      <c r="A1261" s="8"/>
      <c r="B1261" s="9"/>
      <c r="C1261" s="17"/>
      <c r="D1261" s="11"/>
      <c r="E1261" s="12"/>
      <c r="F1261" s="13"/>
      <c r="G1261" s="13"/>
      <c r="H1261" s="13"/>
      <c r="I1261" s="13"/>
      <c r="J1261" s="14"/>
      <c r="K1261" s="13"/>
      <c r="L1261" s="7"/>
      <c r="M1261" s="7"/>
      <c r="N1261" s="7"/>
      <c r="O1261" s="7"/>
      <c r="P1261" s="7"/>
      <c r="Q1261" s="7"/>
      <c r="R1261" s="7"/>
      <c r="S1261" s="7"/>
      <c r="T1261" s="7"/>
      <c r="U1261" s="7"/>
      <c r="V1261" s="7"/>
      <c r="W1261" s="7"/>
      <c r="X1261" s="7"/>
      <c r="Y1261" s="7"/>
      <c r="Z1261" s="7"/>
      <c r="AA1261" s="7"/>
      <c r="AB1261" s="7"/>
      <c r="AC1261" s="7"/>
      <c r="AD1261" s="7"/>
    </row>
    <row r="1262" spans="1:30" ht="15" x14ac:dyDescent="0.25">
      <c r="A1262" s="8"/>
      <c r="B1262" s="9"/>
      <c r="C1262" s="17"/>
      <c r="D1262" s="11"/>
      <c r="E1262" s="12"/>
      <c r="F1262" s="13"/>
      <c r="G1262" s="13"/>
      <c r="H1262" s="13"/>
      <c r="I1262" s="13"/>
      <c r="J1262" s="14"/>
      <c r="K1262" s="13"/>
      <c r="L1262" s="7"/>
      <c r="M1262" s="7"/>
      <c r="N1262" s="7"/>
      <c r="O1262" s="7"/>
      <c r="P1262" s="7"/>
      <c r="Q1262" s="7"/>
      <c r="R1262" s="7"/>
      <c r="S1262" s="7"/>
      <c r="T1262" s="7"/>
      <c r="U1262" s="7"/>
      <c r="V1262" s="7"/>
      <c r="W1262" s="7"/>
      <c r="X1262" s="7"/>
      <c r="Y1262" s="7"/>
      <c r="Z1262" s="7"/>
      <c r="AA1262" s="7"/>
      <c r="AB1262" s="7"/>
      <c r="AC1262" s="7"/>
      <c r="AD1262" s="7"/>
    </row>
    <row r="1263" spans="1:30" ht="15" x14ac:dyDescent="0.25">
      <c r="A1263" s="8"/>
      <c r="B1263" s="9"/>
      <c r="C1263" s="17"/>
      <c r="D1263" s="11"/>
      <c r="E1263" s="12"/>
      <c r="F1263" s="13"/>
      <c r="G1263" s="13"/>
      <c r="H1263" s="13"/>
      <c r="I1263" s="13"/>
      <c r="J1263" s="14"/>
      <c r="K1263" s="13"/>
      <c r="L1263" s="7"/>
      <c r="M1263" s="7"/>
      <c r="N1263" s="7"/>
      <c r="O1263" s="7"/>
      <c r="P1263" s="7"/>
      <c r="Q1263" s="7"/>
      <c r="R1263" s="7"/>
      <c r="S1263" s="7"/>
      <c r="T1263" s="7"/>
      <c r="U1263" s="7"/>
      <c r="V1263" s="7"/>
      <c r="W1263" s="7"/>
      <c r="X1263" s="7"/>
      <c r="Y1263" s="7"/>
      <c r="Z1263" s="7"/>
      <c r="AA1263" s="7"/>
      <c r="AB1263" s="7"/>
      <c r="AC1263" s="7"/>
      <c r="AD1263" s="7"/>
    </row>
    <row r="1264" spans="1:30" ht="15" x14ac:dyDescent="0.25">
      <c r="A1264" s="8"/>
      <c r="B1264" s="9"/>
      <c r="C1264" s="17"/>
      <c r="D1264" s="11"/>
      <c r="E1264" s="12"/>
      <c r="F1264" s="13"/>
      <c r="G1264" s="13"/>
      <c r="H1264" s="13"/>
      <c r="I1264" s="13"/>
      <c r="J1264" s="14"/>
      <c r="K1264" s="13"/>
      <c r="L1264" s="7"/>
      <c r="M1264" s="7"/>
      <c r="N1264" s="7"/>
      <c r="O1264" s="7"/>
      <c r="P1264" s="7"/>
      <c r="Q1264" s="7"/>
      <c r="R1264" s="7"/>
      <c r="S1264" s="7"/>
      <c r="T1264" s="7"/>
      <c r="U1264" s="7"/>
      <c r="V1264" s="7"/>
      <c r="W1264" s="7"/>
      <c r="X1264" s="7"/>
      <c r="Y1264" s="7"/>
      <c r="Z1264" s="7"/>
      <c r="AA1264" s="7"/>
      <c r="AB1264" s="7"/>
      <c r="AC1264" s="7"/>
      <c r="AD1264" s="7"/>
    </row>
    <row r="1265" spans="1:30" ht="15" x14ac:dyDescent="0.25">
      <c r="A1265" s="8"/>
      <c r="B1265" s="9"/>
      <c r="C1265" s="17"/>
      <c r="D1265" s="11"/>
      <c r="E1265" s="12"/>
      <c r="F1265" s="13"/>
      <c r="G1265" s="13"/>
      <c r="H1265" s="13"/>
      <c r="I1265" s="13"/>
      <c r="J1265" s="14"/>
      <c r="K1265" s="13"/>
      <c r="L1265" s="7"/>
      <c r="M1265" s="7"/>
      <c r="N1265" s="7"/>
      <c r="O1265" s="7"/>
      <c r="P1265" s="7"/>
      <c r="Q1265" s="7"/>
      <c r="R1265" s="7"/>
      <c r="S1265" s="7"/>
      <c r="T1265" s="7"/>
      <c r="U1265" s="7"/>
      <c r="V1265" s="7"/>
      <c r="W1265" s="7"/>
      <c r="X1265" s="7"/>
      <c r="Y1265" s="7"/>
      <c r="Z1265" s="7"/>
      <c r="AA1265" s="7"/>
      <c r="AB1265" s="7"/>
      <c r="AC1265" s="7"/>
      <c r="AD1265" s="7"/>
    </row>
    <row r="1266" spans="1:30" ht="15" x14ac:dyDescent="0.25">
      <c r="A1266" s="8"/>
      <c r="B1266" s="9"/>
      <c r="C1266" s="17"/>
      <c r="D1266" s="11"/>
      <c r="E1266" s="12"/>
      <c r="F1266" s="13"/>
      <c r="G1266" s="13"/>
      <c r="H1266" s="13"/>
      <c r="I1266" s="13"/>
      <c r="J1266" s="14"/>
      <c r="K1266" s="13"/>
      <c r="L1266" s="7"/>
      <c r="M1266" s="7"/>
      <c r="N1266" s="7"/>
      <c r="O1266" s="7"/>
      <c r="P1266" s="7"/>
      <c r="Q1266" s="7"/>
      <c r="R1266" s="7"/>
      <c r="S1266" s="7"/>
      <c r="T1266" s="7"/>
      <c r="U1266" s="7"/>
      <c r="V1266" s="7"/>
      <c r="W1266" s="7"/>
      <c r="X1266" s="7"/>
      <c r="Y1266" s="7"/>
      <c r="Z1266" s="7"/>
      <c r="AA1266" s="7"/>
      <c r="AB1266" s="7"/>
      <c r="AC1266" s="7"/>
      <c r="AD1266" s="7"/>
    </row>
    <row r="1267" spans="1:30" ht="15" x14ac:dyDescent="0.25">
      <c r="A1267" s="8"/>
      <c r="B1267" s="9"/>
      <c r="C1267" s="17"/>
      <c r="D1267" s="11"/>
      <c r="E1267" s="12"/>
      <c r="F1267" s="13"/>
      <c r="G1267" s="13"/>
      <c r="H1267" s="13"/>
      <c r="I1267" s="13"/>
      <c r="J1267" s="14"/>
      <c r="K1267" s="13"/>
      <c r="L1267" s="7"/>
      <c r="M1267" s="7"/>
      <c r="N1267" s="7"/>
      <c r="O1267" s="7"/>
      <c r="P1267" s="7"/>
      <c r="Q1267" s="7"/>
      <c r="R1267" s="7"/>
      <c r="S1267" s="7"/>
      <c r="T1267" s="7"/>
      <c r="U1267" s="7"/>
      <c r="V1267" s="7"/>
      <c r="W1267" s="7"/>
      <c r="X1267" s="7"/>
      <c r="Y1267" s="7"/>
      <c r="Z1267" s="7"/>
      <c r="AA1267" s="7"/>
      <c r="AB1267" s="7"/>
      <c r="AC1267" s="7"/>
      <c r="AD1267" s="7"/>
    </row>
    <row r="1268" spans="1:30" ht="15" x14ac:dyDescent="0.25">
      <c r="A1268" s="8"/>
      <c r="B1268" s="9"/>
      <c r="C1268" s="17"/>
      <c r="D1268" s="11"/>
      <c r="E1268" s="12"/>
      <c r="F1268" s="13"/>
      <c r="G1268" s="13"/>
      <c r="H1268" s="13"/>
      <c r="I1268" s="13"/>
      <c r="J1268" s="14"/>
      <c r="K1268" s="13"/>
      <c r="L1268" s="7"/>
      <c r="M1268" s="7"/>
      <c r="N1268" s="7"/>
      <c r="O1268" s="7"/>
      <c r="P1268" s="7"/>
      <c r="Q1268" s="7"/>
      <c r="R1268" s="7"/>
      <c r="S1268" s="7"/>
      <c r="T1268" s="7"/>
      <c r="U1268" s="7"/>
      <c r="V1268" s="7"/>
      <c r="W1268" s="7"/>
      <c r="X1268" s="7"/>
      <c r="Y1268" s="7"/>
      <c r="Z1268" s="7"/>
      <c r="AA1268" s="7"/>
      <c r="AB1268" s="7"/>
      <c r="AC1268" s="7"/>
      <c r="AD1268" s="7"/>
    </row>
    <row r="1269" spans="1:30" ht="15" x14ac:dyDescent="0.25">
      <c r="A1269" s="8"/>
      <c r="B1269" s="9"/>
      <c r="C1269" s="17"/>
      <c r="D1269" s="11"/>
      <c r="E1269" s="12"/>
      <c r="F1269" s="13"/>
      <c r="G1269" s="13"/>
      <c r="H1269" s="13"/>
      <c r="I1269" s="13"/>
      <c r="J1269" s="14"/>
      <c r="K1269" s="13"/>
      <c r="L1269" s="7"/>
      <c r="M1269" s="7"/>
      <c r="N1269" s="7"/>
      <c r="O1269" s="7"/>
      <c r="P1269" s="7"/>
      <c r="Q1269" s="7"/>
      <c r="R1269" s="7"/>
      <c r="S1269" s="7"/>
      <c r="T1269" s="7"/>
      <c r="U1269" s="7"/>
      <c r="V1269" s="7"/>
      <c r="W1269" s="7"/>
      <c r="X1269" s="7"/>
      <c r="Y1269" s="7"/>
      <c r="Z1269" s="7"/>
      <c r="AA1269" s="7"/>
      <c r="AB1269" s="7"/>
      <c r="AC1269" s="7"/>
      <c r="AD1269" s="7"/>
    </row>
    <row r="1270" spans="1:30" ht="15" x14ac:dyDescent="0.25">
      <c r="A1270" s="8"/>
      <c r="B1270" s="9"/>
      <c r="C1270" s="17"/>
      <c r="D1270" s="11"/>
      <c r="E1270" s="12"/>
      <c r="F1270" s="13"/>
      <c r="G1270" s="13"/>
      <c r="H1270" s="13"/>
      <c r="I1270" s="13"/>
      <c r="J1270" s="14"/>
      <c r="K1270" s="13"/>
      <c r="L1270" s="7"/>
      <c r="M1270" s="7"/>
      <c r="N1270" s="7"/>
      <c r="O1270" s="7"/>
      <c r="P1270" s="7"/>
      <c r="Q1270" s="7"/>
      <c r="R1270" s="7"/>
      <c r="S1270" s="7"/>
      <c r="T1270" s="7"/>
      <c r="U1270" s="7"/>
      <c r="V1270" s="7"/>
      <c r="W1270" s="7"/>
      <c r="X1270" s="7"/>
      <c r="Y1270" s="7"/>
      <c r="Z1270" s="7"/>
      <c r="AA1270" s="7"/>
      <c r="AB1270" s="7"/>
      <c r="AC1270" s="7"/>
      <c r="AD1270" s="7"/>
    </row>
    <row r="1271" spans="1:30" ht="15" x14ac:dyDescent="0.25">
      <c r="A1271" s="8"/>
      <c r="B1271" s="9"/>
      <c r="C1271" s="17"/>
      <c r="D1271" s="11"/>
      <c r="E1271" s="12"/>
      <c r="F1271" s="13"/>
      <c r="G1271" s="13"/>
      <c r="H1271" s="13"/>
      <c r="I1271" s="13"/>
      <c r="J1271" s="14"/>
      <c r="K1271" s="13"/>
      <c r="L1271" s="7"/>
      <c r="M1271" s="7"/>
      <c r="N1271" s="7"/>
      <c r="O1271" s="7"/>
      <c r="P1271" s="7"/>
      <c r="Q1271" s="7"/>
      <c r="R1271" s="7"/>
      <c r="S1271" s="7"/>
      <c r="T1271" s="7"/>
      <c r="U1271" s="7"/>
      <c r="V1271" s="7"/>
      <c r="W1271" s="7"/>
      <c r="X1271" s="7"/>
      <c r="Y1271" s="7"/>
      <c r="Z1271" s="7"/>
      <c r="AA1271" s="7"/>
      <c r="AB1271" s="7"/>
      <c r="AC1271" s="7"/>
      <c r="AD1271" s="7"/>
    </row>
    <row r="1272" spans="1:30" ht="15" x14ac:dyDescent="0.25">
      <c r="A1272" s="8"/>
      <c r="B1272" s="9"/>
      <c r="C1272" s="17"/>
      <c r="D1272" s="11"/>
      <c r="E1272" s="12"/>
      <c r="F1272" s="13"/>
      <c r="G1272" s="13"/>
      <c r="H1272" s="13"/>
      <c r="I1272" s="13"/>
      <c r="J1272" s="14"/>
      <c r="K1272" s="13"/>
      <c r="L1272" s="7"/>
      <c r="M1272" s="7"/>
      <c r="N1272" s="7"/>
      <c r="O1272" s="7"/>
      <c r="P1272" s="7"/>
      <c r="Q1272" s="7"/>
      <c r="R1272" s="7"/>
      <c r="S1272" s="7"/>
      <c r="T1272" s="7"/>
      <c r="U1272" s="7"/>
      <c r="V1272" s="7"/>
      <c r="W1272" s="7"/>
      <c r="X1272" s="7"/>
      <c r="Y1272" s="7"/>
      <c r="Z1272" s="7"/>
      <c r="AA1272" s="7"/>
      <c r="AB1272" s="7"/>
      <c r="AC1272" s="7"/>
      <c r="AD1272" s="7"/>
    </row>
    <row r="1273" spans="1:30" ht="15" x14ac:dyDescent="0.25">
      <c r="A1273" s="8"/>
      <c r="B1273" s="9"/>
      <c r="C1273" s="17"/>
      <c r="D1273" s="11"/>
      <c r="E1273" s="12"/>
      <c r="F1273" s="13"/>
      <c r="G1273" s="13"/>
      <c r="H1273" s="13"/>
      <c r="I1273" s="13"/>
      <c r="J1273" s="14"/>
      <c r="K1273" s="13"/>
      <c r="L1273" s="7"/>
      <c r="M1273" s="7"/>
      <c r="N1273" s="7"/>
      <c r="O1273" s="7"/>
      <c r="P1273" s="7"/>
      <c r="Q1273" s="7"/>
      <c r="R1273" s="7"/>
      <c r="S1273" s="7"/>
      <c r="T1273" s="7"/>
      <c r="U1273" s="7"/>
      <c r="V1273" s="7"/>
      <c r="W1273" s="7"/>
      <c r="X1273" s="7"/>
      <c r="Y1273" s="7"/>
      <c r="Z1273" s="7"/>
      <c r="AA1273" s="7"/>
      <c r="AB1273" s="7"/>
      <c r="AC1273" s="7"/>
      <c r="AD1273" s="7"/>
    </row>
    <row r="1274" spans="1:30" ht="15" x14ac:dyDescent="0.25">
      <c r="A1274" s="8"/>
      <c r="B1274" s="9"/>
      <c r="C1274" s="17"/>
      <c r="D1274" s="11"/>
      <c r="E1274" s="12"/>
      <c r="F1274" s="13"/>
      <c r="G1274" s="13"/>
      <c r="H1274" s="13"/>
      <c r="I1274" s="13"/>
      <c r="J1274" s="14"/>
      <c r="K1274" s="13"/>
      <c r="L1274" s="7"/>
      <c r="M1274" s="7"/>
      <c r="N1274" s="7"/>
      <c r="O1274" s="7"/>
      <c r="P1274" s="7"/>
      <c r="Q1274" s="7"/>
      <c r="R1274" s="7"/>
      <c r="S1274" s="7"/>
      <c r="T1274" s="7"/>
      <c r="U1274" s="7"/>
      <c r="V1274" s="7"/>
      <c r="W1274" s="7"/>
      <c r="X1274" s="7"/>
      <c r="Y1274" s="7"/>
      <c r="Z1274" s="7"/>
      <c r="AA1274" s="7"/>
      <c r="AB1274" s="7"/>
      <c r="AC1274" s="7"/>
      <c r="AD1274" s="7"/>
    </row>
    <row r="1275" spans="1:30" ht="15" x14ac:dyDescent="0.25">
      <c r="A1275" s="8"/>
      <c r="B1275" s="9"/>
      <c r="C1275" s="17"/>
      <c r="D1275" s="11"/>
      <c r="E1275" s="12"/>
      <c r="F1275" s="13"/>
      <c r="G1275" s="13"/>
      <c r="H1275" s="13"/>
      <c r="I1275" s="13"/>
      <c r="J1275" s="14"/>
      <c r="K1275" s="13"/>
      <c r="L1275" s="7"/>
      <c r="M1275" s="7"/>
      <c r="N1275" s="7"/>
      <c r="O1275" s="7"/>
      <c r="P1275" s="7"/>
      <c r="Q1275" s="7"/>
      <c r="R1275" s="7"/>
      <c r="S1275" s="7"/>
      <c r="T1275" s="7"/>
      <c r="U1275" s="7"/>
      <c r="V1275" s="7"/>
      <c r="W1275" s="7"/>
      <c r="X1275" s="7"/>
      <c r="Y1275" s="7"/>
      <c r="Z1275" s="7"/>
      <c r="AA1275" s="7"/>
      <c r="AB1275" s="7"/>
      <c r="AC1275" s="7"/>
      <c r="AD1275" s="7"/>
    </row>
    <row r="1276" spans="1:30" ht="15" x14ac:dyDescent="0.25">
      <c r="A1276" s="8"/>
      <c r="B1276" s="9"/>
      <c r="C1276" s="17"/>
      <c r="D1276" s="11"/>
      <c r="E1276" s="12"/>
      <c r="F1276" s="13"/>
      <c r="G1276" s="13"/>
      <c r="H1276" s="13"/>
      <c r="I1276" s="13"/>
      <c r="J1276" s="14"/>
      <c r="K1276" s="13"/>
      <c r="L1276" s="7"/>
      <c r="M1276" s="7"/>
      <c r="N1276" s="7"/>
      <c r="O1276" s="7"/>
      <c r="P1276" s="7"/>
      <c r="Q1276" s="7"/>
      <c r="R1276" s="7"/>
      <c r="S1276" s="7"/>
      <c r="T1276" s="7"/>
      <c r="U1276" s="7"/>
      <c r="V1276" s="7"/>
      <c r="W1276" s="7"/>
      <c r="X1276" s="7"/>
      <c r="Y1276" s="7"/>
      <c r="Z1276" s="7"/>
      <c r="AA1276" s="7"/>
      <c r="AB1276" s="7"/>
      <c r="AC1276" s="7"/>
      <c r="AD1276" s="7"/>
    </row>
    <row r="1277" spans="1:30" ht="15" x14ac:dyDescent="0.25">
      <c r="A1277" s="8"/>
      <c r="B1277" s="9"/>
      <c r="C1277" s="17"/>
      <c r="D1277" s="11"/>
      <c r="E1277" s="12"/>
      <c r="F1277" s="13"/>
      <c r="G1277" s="13"/>
      <c r="H1277" s="13"/>
      <c r="I1277" s="13"/>
      <c r="J1277" s="14"/>
      <c r="K1277" s="13"/>
      <c r="L1277" s="7"/>
      <c r="M1277" s="7"/>
      <c r="N1277" s="7"/>
      <c r="O1277" s="7"/>
      <c r="P1277" s="7"/>
      <c r="Q1277" s="7"/>
      <c r="R1277" s="7"/>
      <c r="S1277" s="7"/>
      <c r="T1277" s="7"/>
      <c r="U1277" s="7"/>
      <c r="V1277" s="7"/>
      <c r="W1277" s="7"/>
      <c r="X1277" s="7"/>
      <c r="Y1277" s="7"/>
      <c r="Z1277" s="7"/>
      <c r="AA1277" s="7"/>
      <c r="AB1277" s="7"/>
      <c r="AC1277" s="7"/>
      <c r="AD1277" s="7"/>
    </row>
    <row r="1278" spans="1:30" ht="15" x14ac:dyDescent="0.25">
      <c r="A1278" s="8"/>
      <c r="B1278" s="9"/>
      <c r="C1278" s="17"/>
      <c r="D1278" s="11"/>
      <c r="E1278" s="12"/>
      <c r="F1278" s="13"/>
      <c r="G1278" s="13"/>
      <c r="H1278" s="13"/>
      <c r="I1278" s="13"/>
      <c r="J1278" s="14"/>
      <c r="K1278" s="13"/>
      <c r="L1278" s="7"/>
      <c r="M1278" s="7"/>
      <c r="N1278" s="7"/>
      <c r="O1278" s="7"/>
      <c r="P1278" s="7"/>
      <c r="Q1278" s="7"/>
      <c r="R1278" s="7"/>
      <c r="S1278" s="7"/>
      <c r="T1278" s="7"/>
      <c r="U1278" s="7"/>
      <c r="V1278" s="7"/>
      <c r="W1278" s="7"/>
      <c r="X1278" s="7"/>
      <c r="Y1278" s="7"/>
      <c r="Z1278" s="7"/>
      <c r="AA1278" s="7"/>
      <c r="AB1278" s="7"/>
      <c r="AC1278" s="7"/>
      <c r="AD1278" s="7"/>
    </row>
    <row r="1279" spans="1:30" ht="15" x14ac:dyDescent="0.25">
      <c r="A1279" s="8"/>
      <c r="B1279" s="9"/>
      <c r="C1279" s="17"/>
      <c r="D1279" s="11"/>
      <c r="E1279" s="12"/>
      <c r="F1279" s="13"/>
      <c r="G1279" s="13"/>
      <c r="H1279" s="13"/>
      <c r="I1279" s="13"/>
      <c r="J1279" s="14"/>
      <c r="K1279" s="13"/>
      <c r="L1279" s="7"/>
      <c r="M1279" s="7"/>
      <c r="N1279" s="7"/>
      <c r="O1279" s="7"/>
      <c r="P1279" s="7"/>
      <c r="Q1279" s="7"/>
      <c r="R1279" s="7"/>
      <c r="S1279" s="7"/>
      <c r="T1279" s="7"/>
      <c r="U1279" s="7"/>
      <c r="V1279" s="7"/>
      <c r="W1279" s="7"/>
      <c r="X1279" s="7"/>
      <c r="Y1279" s="7"/>
      <c r="Z1279" s="7"/>
      <c r="AA1279" s="7"/>
      <c r="AB1279" s="7"/>
      <c r="AC1279" s="7"/>
      <c r="AD1279" s="7"/>
    </row>
    <row r="1280" spans="1:30" ht="15" x14ac:dyDescent="0.25">
      <c r="A1280" s="8"/>
      <c r="B1280" s="9"/>
      <c r="C1280" s="17"/>
      <c r="D1280" s="11"/>
      <c r="E1280" s="12"/>
      <c r="F1280" s="13"/>
      <c r="G1280" s="13"/>
      <c r="H1280" s="13"/>
      <c r="I1280" s="13"/>
      <c r="J1280" s="14"/>
      <c r="K1280" s="13"/>
      <c r="L1280" s="7"/>
      <c r="M1280" s="7"/>
      <c r="N1280" s="7"/>
      <c r="O1280" s="7"/>
      <c r="P1280" s="7"/>
      <c r="Q1280" s="7"/>
      <c r="R1280" s="7"/>
      <c r="S1280" s="7"/>
      <c r="T1280" s="7"/>
      <c r="U1280" s="7"/>
      <c r="V1280" s="7"/>
      <c r="W1280" s="7"/>
      <c r="X1280" s="7"/>
      <c r="Y1280" s="7"/>
      <c r="Z1280" s="7"/>
      <c r="AA1280" s="7"/>
      <c r="AB1280" s="7"/>
      <c r="AC1280" s="7"/>
      <c r="AD1280" s="7"/>
    </row>
    <row r="1281" spans="1:30" ht="15" x14ac:dyDescent="0.25">
      <c r="A1281" s="8"/>
      <c r="B1281" s="9"/>
      <c r="C1281" s="17"/>
      <c r="D1281" s="11"/>
      <c r="E1281" s="12"/>
      <c r="F1281" s="13"/>
      <c r="G1281" s="13"/>
      <c r="H1281" s="13"/>
      <c r="I1281" s="13"/>
      <c r="J1281" s="14"/>
      <c r="K1281" s="13"/>
      <c r="L1281" s="7"/>
      <c r="M1281" s="7"/>
      <c r="N1281" s="7"/>
      <c r="O1281" s="7"/>
      <c r="P1281" s="7"/>
      <c r="Q1281" s="7"/>
      <c r="R1281" s="7"/>
      <c r="S1281" s="7"/>
      <c r="T1281" s="7"/>
      <c r="U1281" s="7"/>
      <c r="V1281" s="7"/>
      <c r="W1281" s="7"/>
      <c r="X1281" s="7"/>
      <c r="Y1281" s="7"/>
      <c r="Z1281" s="7"/>
      <c r="AA1281" s="7"/>
      <c r="AB1281" s="7"/>
      <c r="AC1281" s="7"/>
      <c r="AD1281" s="7"/>
    </row>
    <row r="1282" spans="1:30" ht="15" x14ac:dyDescent="0.25">
      <c r="A1282" s="8"/>
      <c r="B1282" s="9"/>
      <c r="C1282" s="17"/>
      <c r="D1282" s="11"/>
      <c r="E1282" s="12"/>
      <c r="F1282" s="13"/>
      <c r="G1282" s="13"/>
      <c r="H1282" s="13"/>
      <c r="I1282" s="13"/>
      <c r="J1282" s="14"/>
      <c r="K1282" s="13"/>
      <c r="L1282" s="7"/>
      <c r="M1282" s="7"/>
      <c r="N1282" s="7"/>
      <c r="O1282" s="7"/>
      <c r="P1282" s="7"/>
      <c r="Q1282" s="7"/>
      <c r="R1282" s="7"/>
      <c r="S1282" s="7"/>
      <c r="T1282" s="7"/>
      <c r="U1282" s="7"/>
      <c r="V1282" s="7"/>
      <c r="W1282" s="7"/>
      <c r="X1282" s="7"/>
      <c r="Y1282" s="7"/>
      <c r="Z1282" s="7"/>
      <c r="AA1282" s="7"/>
      <c r="AB1282" s="7"/>
      <c r="AC1282" s="7"/>
      <c r="AD1282" s="7"/>
    </row>
    <row r="1283" spans="1:30" ht="15" x14ac:dyDescent="0.25">
      <c r="A1283" s="8"/>
      <c r="B1283" s="9"/>
      <c r="C1283" s="17"/>
      <c r="D1283" s="11"/>
      <c r="E1283" s="12"/>
      <c r="F1283" s="13"/>
      <c r="G1283" s="13"/>
      <c r="H1283" s="13"/>
      <c r="I1283" s="13"/>
      <c r="J1283" s="14"/>
      <c r="K1283" s="13"/>
      <c r="L1283" s="7"/>
      <c r="M1283" s="7"/>
      <c r="N1283" s="7"/>
      <c r="O1283" s="7"/>
      <c r="P1283" s="7"/>
      <c r="Q1283" s="7"/>
      <c r="R1283" s="7"/>
      <c r="S1283" s="7"/>
      <c r="T1283" s="7"/>
      <c r="U1283" s="7"/>
      <c r="V1283" s="7"/>
      <c r="W1283" s="7"/>
      <c r="X1283" s="7"/>
      <c r="Y1283" s="7"/>
      <c r="Z1283" s="7"/>
      <c r="AA1283" s="7"/>
      <c r="AB1283" s="7"/>
      <c r="AC1283" s="7"/>
      <c r="AD1283" s="7"/>
    </row>
    <row r="1284" spans="1:30" ht="15" x14ac:dyDescent="0.25">
      <c r="A1284" s="8"/>
      <c r="B1284" s="9"/>
      <c r="C1284" s="17"/>
      <c r="D1284" s="11"/>
      <c r="E1284" s="12"/>
      <c r="F1284" s="13"/>
      <c r="G1284" s="13"/>
      <c r="H1284" s="13"/>
      <c r="I1284" s="13"/>
      <c r="J1284" s="14"/>
      <c r="K1284" s="13"/>
      <c r="L1284" s="7"/>
      <c r="M1284" s="7"/>
      <c r="N1284" s="7"/>
      <c r="O1284" s="7"/>
      <c r="P1284" s="7"/>
      <c r="Q1284" s="7"/>
      <c r="R1284" s="7"/>
      <c r="S1284" s="7"/>
      <c r="T1284" s="7"/>
      <c r="U1284" s="7"/>
      <c r="V1284" s="7"/>
      <c r="W1284" s="7"/>
      <c r="X1284" s="7"/>
      <c r="Y1284" s="7"/>
      <c r="Z1284" s="7"/>
      <c r="AA1284" s="7"/>
      <c r="AB1284" s="7"/>
      <c r="AC1284" s="7"/>
      <c r="AD1284" s="7"/>
    </row>
    <row r="1285" spans="1:30" ht="15" x14ac:dyDescent="0.25">
      <c r="A1285" s="8"/>
      <c r="B1285" s="9"/>
      <c r="C1285" s="17"/>
      <c r="D1285" s="11"/>
      <c r="E1285" s="12"/>
      <c r="F1285" s="13"/>
      <c r="G1285" s="13"/>
      <c r="H1285" s="13"/>
      <c r="I1285" s="13"/>
      <c r="J1285" s="14"/>
      <c r="K1285" s="13"/>
      <c r="L1285" s="7"/>
      <c r="M1285" s="7"/>
      <c r="N1285" s="7"/>
      <c r="O1285" s="7"/>
      <c r="P1285" s="7"/>
      <c r="Q1285" s="7"/>
      <c r="R1285" s="7"/>
      <c r="S1285" s="7"/>
      <c r="T1285" s="7"/>
      <c r="U1285" s="7"/>
      <c r="V1285" s="7"/>
      <c r="W1285" s="7"/>
      <c r="X1285" s="7"/>
      <c r="Y1285" s="7"/>
      <c r="Z1285" s="7"/>
      <c r="AA1285" s="7"/>
      <c r="AB1285" s="7"/>
      <c r="AC1285" s="7"/>
      <c r="AD1285" s="7"/>
    </row>
    <row r="1286" spans="1:30" ht="15" x14ac:dyDescent="0.25">
      <c r="A1286" s="8"/>
      <c r="B1286" s="9"/>
      <c r="C1286" s="17"/>
      <c r="D1286" s="11"/>
      <c r="E1286" s="12"/>
      <c r="F1286" s="13"/>
      <c r="G1286" s="13"/>
      <c r="H1286" s="13"/>
      <c r="I1286" s="13"/>
      <c r="J1286" s="14"/>
      <c r="K1286" s="13"/>
      <c r="L1286" s="7"/>
      <c r="M1286" s="7"/>
      <c r="N1286" s="7"/>
      <c r="O1286" s="7"/>
      <c r="P1286" s="7"/>
      <c r="Q1286" s="7"/>
      <c r="R1286" s="7"/>
      <c r="S1286" s="7"/>
      <c r="T1286" s="7"/>
      <c r="U1286" s="7"/>
      <c r="V1286" s="7"/>
      <c r="W1286" s="7"/>
      <c r="X1286" s="7"/>
      <c r="Y1286" s="7"/>
      <c r="Z1286" s="7"/>
      <c r="AA1286" s="7"/>
      <c r="AB1286" s="7"/>
      <c r="AC1286" s="7"/>
      <c r="AD1286" s="7"/>
    </row>
    <row r="1287" spans="1:30" ht="15" x14ac:dyDescent="0.25">
      <c r="A1287" s="8"/>
      <c r="B1287" s="9"/>
      <c r="C1287" s="17"/>
      <c r="D1287" s="11"/>
      <c r="E1287" s="12"/>
      <c r="F1287" s="13"/>
      <c r="G1287" s="13"/>
      <c r="H1287" s="13"/>
      <c r="I1287" s="13"/>
      <c r="J1287" s="14"/>
      <c r="K1287" s="13"/>
      <c r="L1287" s="7"/>
      <c r="M1287" s="7"/>
      <c r="N1287" s="7"/>
      <c r="O1287" s="7"/>
      <c r="P1287" s="7"/>
      <c r="Q1287" s="7"/>
      <c r="R1287" s="7"/>
      <c r="S1287" s="7"/>
      <c r="T1287" s="7"/>
      <c r="U1287" s="7"/>
      <c r="V1287" s="7"/>
      <c r="W1287" s="7"/>
      <c r="X1287" s="7"/>
      <c r="Y1287" s="7"/>
      <c r="Z1287" s="7"/>
      <c r="AA1287" s="7"/>
      <c r="AB1287" s="7"/>
      <c r="AC1287" s="7"/>
      <c r="AD1287" s="7"/>
    </row>
    <row r="1288" spans="1:30" ht="15" x14ac:dyDescent="0.25">
      <c r="A1288" s="8"/>
      <c r="B1288" s="9"/>
      <c r="C1288" s="17"/>
      <c r="D1288" s="11"/>
      <c r="E1288" s="12"/>
      <c r="F1288" s="13"/>
      <c r="G1288" s="13"/>
      <c r="H1288" s="13"/>
      <c r="I1288" s="13"/>
      <c r="J1288" s="14"/>
      <c r="K1288" s="13"/>
      <c r="L1288" s="7"/>
      <c r="M1288" s="7"/>
      <c r="N1288" s="7"/>
      <c r="O1288" s="7"/>
      <c r="P1288" s="7"/>
      <c r="Q1288" s="7"/>
      <c r="R1288" s="7"/>
      <c r="S1288" s="7"/>
      <c r="T1288" s="7"/>
      <c r="U1288" s="7"/>
      <c r="V1288" s="7"/>
      <c r="W1288" s="7"/>
      <c r="X1288" s="7"/>
      <c r="Y1288" s="7"/>
      <c r="Z1288" s="7"/>
      <c r="AA1288" s="7"/>
      <c r="AB1288" s="7"/>
      <c r="AC1288" s="7"/>
      <c r="AD1288" s="7"/>
    </row>
    <row r="1289" spans="1:30" ht="15" x14ac:dyDescent="0.25">
      <c r="A1289" s="8"/>
      <c r="B1289" s="9"/>
      <c r="C1289" s="17"/>
      <c r="D1289" s="11"/>
      <c r="E1289" s="12"/>
      <c r="F1289" s="13"/>
      <c r="G1289" s="13"/>
      <c r="H1289" s="13"/>
      <c r="I1289" s="13"/>
      <c r="J1289" s="14"/>
      <c r="K1289" s="13"/>
      <c r="L1289" s="7"/>
      <c r="M1289" s="7"/>
      <c r="N1289" s="7"/>
      <c r="O1289" s="7"/>
      <c r="P1289" s="7"/>
      <c r="Q1289" s="7"/>
      <c r="R1289" s="7"/>
      <c r="S1289" s="7"/>
      <c r="T1289" s="7"/>
      <c r="U1289" s="7"/>
      <c r="V1289" s="7"/>
      <c r="W1289" s="7"/>
      <c r="X1289" s="7"/>
      <c r="Y1289" s="7"/>
      <c r="Z1289" s="7"/>
      <c r="AA1289" s="7"/>
      <c r="AB1289" s="7"/>
      <c r="AC1289" s="7"/>
      <c r="AD1289" s="7"/>
    </row>
    <row r="1290" spans="1:30" ht="15" x14ac:dyDescent="0.25">
      <c r="A1290" s="8"/>
      <c r="B1290" s="9"/>
      <c r="C1290" s="17"/>
      <c r="D1290" s="11"/>
      <c r="E1290" s="12"/>
      <c r="F1290" s="13"/>
      <c r="G1290" s="13"/>
      <c r="H1290" s="13"/>
      <c r="I1290" s="13"/>
      <c r="J1290" s="14"/>
      <c r="K1290" s="13"/>
      <c r="L1290" s="7"/>
      <c r="M1290" s="7"/>
      <c r="N1290" s="7"/>
      <c r="O1290" s="7"/>
      <c r="P1290" s="7"/>
      <c r="Q1290" s="7"/>
      <c r="R1290" s="7"/>
      <c r="S1290" s="7"/>
      <c r="T1290" s="7"/>
      <c r="U1290" s="7"/>
      <c r="V1290" s="7"/>
      <c r="W1290" s="7"/>
      <c r="X1290" s="7"/>
      <c r="Y1290" s="7"/>
      <c r="Z1290" s="7"/>
      <c r="AA1290" s="7"/>
      <c r="AB1290" s="7"/>
      <c r="AC1290" s="7"/>
      <c r="AD1290" s="7"/>
    </row>
    <row r="1291" spans="1:30" ht="15" x14ac:dyDescent="0.25">
      <c r="A1291" s="8"/>
      <c r="B1291" s="9"/>
      <c r="C1291" s="17"/>
      <c r="D1291" s="11"/>
      <c r="E1291" s="12"/>
      <c r="F1291" s="13"/>
      <c r="G1291" s="13"/>
      <c r="H1291" s="13"/>
      <c r="I1291" s="13"/>
      <c r="J1291" s="14"/>
      <c r="K1291" s="13"/>
      <c r="L1291" s="7"/>
      <c r="M1291" s="7"/>
      <c r="N1291" s="7"/>
      <c r="O1291" s="7"/>
      <c r="P1291" s="7"/>
      <c r="Q1291" s="7"/>
      <c r="R1291" s="7"/>
      <c r="S1291" s="7"/>
      <c r="T1291" s="7"/>
      <c r="U1291" s="7"/>
      <c r="V1291" s="7"/>
      <c r="W1291" s="7"/>
      <c r="X1291" s="7"/>
      <c r="Y1291" s="7"/>
      <c r="Z1291" s="7"/>
      <c r="AA1291" s="7"/>
      <c r="AB1291" s="7"/>
      <c r="AC1291" s="7"/>
      <c r="AD1291" s="7"/>
    </row>
    <row r="1292" spans="1:30" ht="15" x14ac:dyDescent="0.25">
      <c r="A1292" s="8"/>
      <c r="B1292" s="9"/>
      <c r="C1292" s="17"/>
      <c r="D1292" s="11"/>
      <c r="E1292" s="12"/>
      <c r="F1292" s="13"/>
      <c r="G1292" s="13"/>
      <c r="H1292" s="13"/>
      <c r="I1292" s="13"/>
      <c r="J1292" s="14"/>
      <c r="K1292" s="13"/>
      <c r="L1292" s="7"/>
      <c r="M1292" s="7"/>
      <c r="N1292" s="7"/>
      <c r="O1292" s="7"/>
      <c r="P1292" s="7"/>
      <c r="Q1292" s="7"/>
      <c r="R1292" s="7"/>
      <c r="S1292" s="7"/>
      <c r="T1292" s="7"/>
      <c r="U1292" s="7"/>
      <c r="V1292" s="7"/>
      <c r="W1292" s="7"/>
      <c r="X1292" s="7"/>
      <c r="Y1292" s="7"/>
      <c r="Z1292" s="7"/>
      <c r="AA1292" s="7"/>
      <c r="AB1292" s="7"/>
      <c r="AC1292" s="7"/>
      <c r="AD1292" s="7"/>
    </row>
    <row r="1293" spans="1:30" ht="15" x14ac:dyDescent="0.25">
      <c r="A1293" s="8"/>
      <c r="B1293" s="9"/>
      <c r="C1293" s="17"/>
      <c r="D1293" s="11"/>
      <c r="E1293" s="12"/>
      <c r="F1293" s="13"/>
      <c r="G1293" s="13"/>
      <c r="H1293" s="13"/>
      <c r="I1293" s="13"/>
      <c r="J1293" s="14"/>
      <c r="K1293" s="13"/>
      <c r="L1293" s="7"/>
      <c r="M1293" s="7"/>
      <c r="N1293" s="7"/>
      <c r="O1293" s="7"/>
      <c r="P1293" s="7"/>
      <c r="Q1293" s="7"/>
      <c r="R1293" s="7"/>
      <c r="S1293" s="7"/>
      <c r="T1293" s="7"/>
      <c r="U1293" s="7"/>
      <c r="V1293" s="7"/>
      <c r="W1293" s="7"/>
      <c r="X1293" s="7"/>
      <c r="Y1293" s="7"/>
      <c r="Z1293" s="7"/>
      <c r="AA1293" s="7"/>
      <c r="AB1293" s="7"/>
      <c r="AC1293" s="7"/>
      <c r="AD1293" s="7"/>
    </row>
    <row r="1294" spans="1:30" ht="15" x14ac:dyDescent="0.25">
      <c r="A1294" s="8"/>
      <c r="B1294" s="9"/>
      <c r="C1294" s="17"/>
      <c r="D1294" s="11"/>
      <c r="E1294" s="12"/>
      <c r="F1294" s="13"/>
      <c r="G1294" s="13"/>
      <c r="H1294" s="13"/>
      <c r="I1294" s="13"/>
      <c r="J1294" s="14"/>
      <c r="K1294" s="13"/>
      <c r="L1294" s="7"/>
      <c r="M1294" s="7"/>
      <c r="N1294" s="7"/>
      <c r="O1294" s="7"/>
      <c r="P1294" s="7"/>
      <c r="Q1294" s="7"/>
      <c r="R1294" s="7"/>
      <c r="S1294" s="7"/>
      <c r="T1294" s="7"/>
      <c r="U1294" s="7"/>
      <c r="V1294" s="7"/>
      <c r="W1294" s="7"/>
      <c r="X1294" s="7"/>
      <c r="Y1294" s="7"/>
      <c r="Z1294" s="7"/>
      <c r="AA1294" s="7"/>
      <c r="AB1294" s="7"/>
      <c r="AC1294" s="7"/>
      <c r="AD1294" s="7"/>
    </row>
    <row r="1295" spans="1:30" ht="15" x14ac:dyDescent="0.25">
      <c r="A1295" s="8"/>
      <c r="B1295" s="9"/>
      <c r="C1295" s="17"/>
      <c r="D1295" s="11"/>
      <c r="E1295" s="12"/>
      <c r="F1295" s="13"/>
      <c r="G1295" s="13"/>
      <c r="H1295" s="13"/>
      <c r="I1295" s="13"/>
      <c r="J1295" s="14"/>
      <c r="K1295" s="13"/>
      <c r="L1295" s="7"/>
      <c r="M1295" s="7"/>
      <c r="N1295" s="7"/>
      <c r="O1295" s="7"/>
      <c r="P1295" s="7"/>
      <c r="Q1295" s="7"/>
      <c r="R1295" s="7"/>
      <c r="S1295" s="7"/>
      <c r="T1295" s="7"/>
      <c r="U1295" s="7"/>
      <c r="V1295" s="7"/>
      <c r="W1295" s="7"/>
      <c r="X1295" s="7"/>
      <c r="Y1295" s="7"/>
      <c r="Z1295" s="7"/>
      <c r="AA1295" s="7"/>
      <c r="AB1295" s="7"/>
      <c r="AC1295" s="7"/>
      <c r="AD1295" s="7"/>
    </row>
    <row r="1296" spans="1:30" ht="15" x14ac:dyDescent="0.25">
      <c r="A1296" s="8"/>
      <c r="B1296" s="9"/>
      <c r="C1296" s="17"/>
      <c r="D1296" s="11"/>
      <c r="E1296" s="12"/>
      <c r="F1296" s="13"/>
      <c r="G1296" s="13"/>
      <c r="H1296" s="13"/>
      <c r="I1296" s="13"/>
      <c r="J1296" s="14"/>
      <c r="K1296" s="13"/>
      <c r="L1296" s="7"/>
      <c r="M1296" s="7"/>
      <c r="N1296" s="7"/>
      <c r="O1296" s="7"/>
      <c r="P1296" s="7"/>
      <c r="Q1296" s="7"/>
      <c r="R1296" s="7"/>
      <c r="S1296" s="7"/>
      <c r="T1296" s="7"/>
      <c r="U1296" s="7"/>
      <c r="V1296" s="7"/>
      <c r="W1296" s="7"/>
      <c r="X1296" s="7"/>
      <c r="Y1296" s="7"/>
      <c r="Z1296" s="7"/>
      <c r="AA1296" s="7"/>
      <c r="AB1296" s="7"/>
      <c r="AC1296" s="7"/>
      <c r="AD1296" s="7"/>
    </row>
    <row r="1297" spans="1:30" ht="15" x14ac:dyDescent="0.25">
      <c r="A1297" s="8"/>
      <c r="B1297" s="9"/>
      <c r="C1297" s="17"/>
      <c r="D1297" s="11"/>
      <c r="E1297" s="12"/>
      <c r="F1297" s="13"/>
      <c r="G1297" s="13"/>
      <c r="H1297" s="13"/>
      <c r="I1297" s="13"/>
      <c r="J1297" s="14"/>
      <c r="K1297" s="13"/>
      <c r="L1297" s="7"/>
      <c r="M1297" s="7"/>
      <c r="N1297" s="7"/>
      <c r="O1297" s="7"/>
      <c r="P1297" s="7"/>
      <c r="Q1297" s="7"/>
      <c r="R1297" s="7"/>
      <c r="S1297" s="7"/>
      <c r="T1297" s="7"/>
      <c r="U1297" s="7"/>
      <c r="V1297" s="7"/>
      <c r="W1297" s="7"/>
      <c r="X1297" s="7"/>
      <c r="Y1297" s="7"/>
      <c r="Z1297" s="7"/>
      <c r="AA1297" s="7"/>
      <c r="AB1297" s="7"/>
      <c r="AC1297" s="7"/>
      <c r="AD1297" s="7"/>
    </row>
    <row r="1298" spans="1:30" ht="15" x14ac:dyDescent="0.25">
      <c r="A1298" s="8"/>
      <c r="B1298" s="9"/>
      <c r="C1298" s="17"/>
      <c r="D1298" s="11"/>
      <c r="E1298" s="12"/>
      <c r="F1298" s="13"/>
      <c r="G1298" s="13"/>
      <c r="H1298" s="13"/>
      <c r="I1298" s="13"/>
      <c r="J1298" s="14"/>
      <c r="K1298" s="13"/>
      <c r="L1298" s="7"/>
      <c r="M1298" s="7"/>
      <c r="N1298" s="7"/>
      <c r="O1298" s="7"/>
      <c r="P1298" s="7"/>
      <c r="Q1298" s="7"/>
      <c r="R1298" s="7"/>
      <c r="S1298" s="7"/>
      <c r="T1298" s="7"/>
      <c r="U1298" s="7"/>
      <c r="V1298" s="7"/>
      <c r="W1298" s="7"/>
      <c r="X1298" s="7"/>
      <c r="Y1298" s="7"/>
      <c r="Z1298" s="7"/>
      <c r="AA1298" s="7"/>
      <c r="AB1298" s="7"/>
      <c r="AC1298" s="7"/>
      <c r="AD1298" s="7"/>
    </row>
    <row r="1299" spans="1:30" ht="15" x14ac:dyDescent="0.25">
      <c r="A1299" s="8"/>
      <c r="B1299" s="9"/>
      <c r="C1299" s="17"/>
      <c r="D1299" s="11"/>
      <c r="E1299" s="12"/>
      <c r="F1299" s="13"/>
      <c r="G1299" s="13"/>
      <c r="H1299" s="13"/>
      <c r="I1299" s="13"/>
      <c r="J1299" s="14"/>
      <c r="K1299" s="13"/>
      <c r="L1299" s="7"/>
      <c r="M1299" s="7"/>
      <c r="N1299" s="7"/>
      <c r="O1299" s="7"/>
      <c r="P1299" s="7"/>
      <c r="Q1299" s="7"/>
      <c r="R1299" s="7"/>
      <c r="S1299" s="7"/>
      <c r="T1299" s="7"/>
      <c r="U1299" s="7"/>
      <c r="V1299" s="7"/>
      <c r="W1299" s="7"/>
      <c r="X1299" s="7"/>
      <c r="Y1299" s="7"/>
      <c r="Z1299" s="7"/>
      <c r="AA1299" s="7"/>
      <c r="AB1299" s="7"/>
      <c r="AC1299" s="7"/>
      <c r="AD1299" s="7"/>
    </row>
    <row r="1300" spans="1:30" ht="15" x14ac:dyDescent="0.25">
      <c r="A1300" s="8"/>
      <c r="B1300" s="9"/>
      <c r="C1300" s="17"/>
      <c r="D1300" s="11"/>
      <c r="E1300" s="12"/>
      <c r="F1300" s="13"/>
      <c r="G1300" s="13"/>
      <c r="H1300" s="13"/>
      <c r="I1300" s="13"/>
      <c r="J1300" s="14"/>
      <c r="K1300" s="13"/>
      <c r="L1300" s="7"/>
      <c r="M1300" s="7"/>
      <c r="N1300" s="7"/>
      <c r="O1300" s="7"/>
      <c r="P1300" s="7"/>
      <c r="Q1300" s="7"/>
      <c r="R1300" s="7"/>
      <c r="S1300" s="7"/>
      <c r="T1300" s="7"/>
      <c r="U1300" s="7"/>
      <c r="V1300" s="7"/>
      <c r="W1300" s="7"/>
      <c r="X1300" s="7"/>
      <c r="Y1300" s="7"/>
      <c r="Z1300" s="7"/>
      <c r="AA1300" s="7"/>
      <c r="AB1300" s="7"/>
      <c r="AC1300" s="7"/>
      <c r="AD1300" s="7"/>
    </row>
    <row r="1301" spans="1:30" ht="15" x14ac:dyDescent="0.25">
      <c r="A1301" s="8"/>
      <c r="B1301" s="9"/>
      <c r="C1301" s="17"/>
      <c r="D1301" s="11"/>
      <c r="E1301" s="12"/>
      <c r="F1301" s="13"/>
      <c r="G1301" s="13"/>
      <c r="H1301" s="13"/>
      <c r="I1301" s="13"/>
      <c r="J1301" s="14"/>
      <c r="K1301" s="13"/>
      <c r="L1301" s="7"/>
      <c r="M1301" s="7"/>
      <c r="N1301" s="7"/>
      <c r="O1301" s="7"/>
      <c r="P1301" s="7"/>
      <c r="Q1301" s="7"/>
      <c r="R1301" s="7"/>
      <c r="S1301" s="7"/>
      <c r="T1301" s="7"/>
      <c r="U1301" s="7"/>
      <c r="V1301" s="7"/>
      <c r="W1301" s="7"/>
      <c r="X1301" s="7"/>
      <c r="Y1301" s="7"/>
      <c r="Z1301" s="7"/>
      <c r="AA1301" s="7"/>
      <c r="AB1301" s="7"/>
      <c r="AC1301" s="7"/>
      <c r="AD1301" s="7"/>
    </row>
    <row r="1302" spans="1:30" ht="15" x14ac:dyDescent="0.25">
      <c r="A1302" s="8"/>
      <c r="B1302" s="9"/>
      <c r="C1302" s="17"/>
      <c r="D1302" s="11"/>
      <c r="E1302" s="12"/>
      <c r="F1302" s="13"/>
      <c r="G1302" s="13"/>
      <c r="H1302" s="13"/>
      <c r="I1302" s="13"/>
      <c r="J1302" s="14"/>
      <c r="K1302" s="13"/>
      <c r="L1302" s="7"/>
      <c r="M1302" s="7"/>
      <c r="N1302" s="7"/>
      <c r="O1302" s="7"/>
      <c r="P1302" s="7"/>
      <c r="Q1302" s="7"/>
      <c r="R1302" s="7"/>
      <c r="S1302" s="7"/>
      <c r="T1302" s="7"/>
      <c r="U1302" s="7"/>
      <c r="V1302" s="7"/>
      <c r="W1302" s="7"/>
      <c r="X1302" s="7"/>
      <c r="Y1302" s="7"/>
      <c r="Z1302" s="7"/>
      <c r="AA1302" s="7"/>
      <c r="AB1302" s="7"/>
      <c r="AC1302" s="7"/>
      <c r="AD1302" s="7"/>
    </row>
    <row r="1303" spans="1:30" ht="15" x14ac:dyDescent="0.25">
      <c r="A1303" s="8"/>
      <c r="B1303" s="9"/>
      <c r="C1303" s="17"/>
      <c r="D1303" s="11"/>
      <c r="E1303" s="12"/>
      <c r="F1303" s="13"/>
      <c r="G1303" s="13"/>
      <c r="H1303" s="13"/>
      <c r="I1303" s="13"/>
      <c r="J1303" s="14"/>
      <c r="K1303" s="13"/>
      <c r="L1303" s="7"/>
      <c r="M1303" s="7"/>
      <c r="N1303" s="7"/>
      <c r="O1303" s="7"/>
      <c r="P1303" s="7"/>
      <c r="Q1303" s="7"/>
      <c r="R1303" s="7"/>
      <c r="S1303" s="7"/>
      <c r="T1303" s="7"/>
      <c r="U1303" s="7"/>
      <c r="V1303" s="7"/>
      <c r="W1303" s="7"/>
      <c r="X1303" s="7"/>
      <c r="Y1303" s="7"/>
      <c r="Z1303" s="7"/>
      <c r="AA1303" s="7"/>
      <c r="AB1303" s="7"/>
      <c r="AC1303" s="7"/>
      <c r="AD1303" s="7"/>
    </row>
    <row r="1304" spans="1:30" ht="15" x14ac:dyDescent="0.25">
      <c r="A1304" s="8"/>
      <c r="B1304" s="9"/>
      <c r="C1304" s="17"/>
      <c r="D1304" s="11"/>
      <c r="E1304" s="12"/>
      <c r="F1304" s="13"/>
      <c r="G1304" s="13"/>
      <c r="H1304" s="13"/>
      <c r="I1304" s="13"/>
      <c r="J1304" s="14"/>
      <c r="K1304" s="13"/>
      <c r="L1304" s="7"/>
      <c r="M1304" s="7"/>
      <c r="N1304" s="7"/>
      <c r="O1304" s="7"/>
      <c r="P1304" s="7"/>
      <c r="Q1304" s="7"/>
      <c r="R1304" s="7"/>
      <c r="S1304" s="7"/>
      <c r="T1304" s="7"/>
      <c r="U1304" s="7"/>
      <c r="V1304" s="7"/>
      <c r="W1304" s="7"/>
      <c r="X1304" s="7"/>
      <c r="Y1304" s="7"/>
      <c r="Z1304" s="7"/>
      <c r="AA1304" s="7"/>
      <c r="AB1304" s="7"/>
      <c r="AC1304" s="7"/>
      <c r="AD1304" s="7"/>
    </row>
    <row r="1305" spans="1:30" ht="15" x14ac:dyDescent="0.25">
      <c r="A1305" s="8"/>
      <c r="B1305" s="9"/>
      <c r="C1305" s="17"/>
      <c r="D1305" s="11"/>
      <c r="E1305" s="12"/>
      <c r="F1305" s="13"/>
      <c r="G1305" s="13"/>
      <c r="H1305" s="13"/>
      <c r="I1305" s="13"/>
      <c r="J1305" s="14"/>
      <c r="K1305" s="13"/>
      <c r="L1305" s="7"/>
      <c r="M1305" s="7"/>
      <c r="N1305" s="7"/>
      <c r="O1305" s="7"/>
      <c r="P1305" s="7"/>
      <c r="Q1305" s="7"/>
      <c r="R1305" s="7"/>
      <c r="S1305" s="7"/>
      <c r="T1305" s="7"/>
      <c r="U1305" s="7"/>
      <c r="V1305" s="7"/>
      <c r="W1305" s="7"/>
      <c r="X1305" s="7"/>
      <c r="Y1305" s="7"/>
      <c r="Z1305" s="7"/>
      <c r="AA1305" s="7"/>
      <c r="AB1305" s="7"/>
      <c r="AC1305" s="7"/>
      <c r="AD1305" s="7"/>
    </row>
    <row r="1306" spans="1:30" ht="15" x14ac:dyDescent="0.25">
      <c r="A1306" s="8"/>
      <c r="B1306" s="9"/>
      <c r="C1306" s="17"/>
      <c r="D1306" s="11"/>
      <c r="E1306" s="12"/>
      <c r="F1306" s="13"/>
      <c r="G1306" s="13"/>
      <c r="H1306" s="13"/>
      <c r="I1306" s="13"/>
      <c r="J1306" s="14"/>
      <c r="K1306" s="13"/>
      <c r="L1306" s="7"/>
      <c r="M1306" s="7"/>
      <c r="N1306" s="7"/>
      <c r="O1306" s="7"/>
      <c r="P1306" s="7"/>
      <c r="Q1306" s="7"/>
      <c r="R1306" s="7"/>
      <c r="S1306" s="7"/>
      <c r="T1306" s="7"/>
      <c r="U1306" s="7"/>
      <c r="V1306" s="7"/>
      <c r="W1306" s="7"/>
      <c r="X1306" s="7"/>
      <c r="Y1306" s="7"/>
      <c r="Z1306" s="7"/>
      <c r="AA1306" s="7"/>
      <c r="AB1306" s="7"/>
      <c r="AC1306" s="7"/>
      <c r="AD1306" s="7"/>
    </row>
    <row r="1307" spans="1:30" ht="15" x14ac:dyDescent="0.25">
      <c r="A1307" s="8"/>
      <c r="B1307" s="9"/>
      <c r="C1307" s="17"/>
      <c r="D1307" s="11"/>
      <c r="E1307" s="12"/>
      <c r="F1307" s="13"/>
      <c r="G1307" s="13"/>
      <c r="H1307" s="13"/>
      <c r="I1307" s="13"/>
      <c r="J1307" s="14"/>
      <c r="K1307" s="13"/>
      <c r="L1307" s="7"/>
      <c r="M1307" s="7"/>
      <c r="N1307" s="7"/>
      <c r="O1307" s="7"/>
      <c r="P1307" s="7"/>
      <c r="Q1307" s="7"/>
      <c r="R1307" s="7"/>
      <c r="S1307" s="7"/>
      <c r="T1307" s="7"/>
      <c r="U1307" s="7"/>
      <c r="V1307" s="7"/>
      <c r="W1307" s="7"/>
      <c r="X1307" s="7"/>
      <c r="Y1307" s="7"/>
      <c r="Z1307" s="7"/>
      <c r="AA1307" s="7"/>
      <c r="AB1307" s="7"/>
      <c r="AC1307" s="7"/>
      <c r="AD1307" s="7"/>
    </row>
    <row r="1308" spans="1:30" ht="15" x14ac:dyDescent="0.25">
      <c r="A1308" s="8"/>
      <c r="B1308" s="9"/>
      <c r="C1308" s="17"/>
      <c r="D1308" s="11"/>
      <c r="E1308" s="12"/>
      <c r="F1308" s="13"/>
      <c r="G1308" s="13"/>
      <c r="H1308" s="13"/>
      <c r="I1308" s="13"/>
      <c r="J1308" s="14"/>
      <c r="K1308" s="13"/>
      <c r="L1308" s="7"/>
      <c r="M1308" s="7"/>
      <c r="N1308" s="7"/>
      <c r="O1308" s="7"/>
      <c r="P1308" s="7"/>
      <c r="Q1308" s="7"/>
      <c r="R1308" s="7"/>
      <c r="S1308" s="7"/>
      <c r="T1308" s="7"/>
      <c r="U1308" s="7"/>
      <c r="V1308" s="7"/>
      <c r="W1308" s="7"/>
      <c r="X1308" s="7"/>
      <c r="Y1308" s="7"/>
      <c r="Z1308" s="7"/>
      <c r="AA1308" s="7"/>
      <c r="AB1308" s="7"/>
      <c r="AC1308" s="7"/>
      <c r="AD1308" s="7"/>
    </row>
    <row r="1309" spans="1:30" ht="15" x14ac:dyDescent="0.25">
      <c r="A1309" s="8"/>
      <c r="B1309" s="9"/>
      <c r="C1309" s="17"/>
      <c r="D1309" s="11"/>
      <c r="E1309" s="12"/>
      <c r="F1309" s="13"/>
      <c r="G1309" s="13"/>
      <c r="H1309" s="13"/>
      <c r="I1309" s="13"/>
      <c r="J1309" s="14"/>
      <c r="K1309" s="13"/>
      <c r="L1309" s="7"/>
      <c r="M1309" s="7"/>
      <c r="N1309" s="7"/>
      <c r="O1309" s="7"/>
      <c r="P1309" s="7"/>
      <c r="Q1309" s="7"/>
      <c r="R1309" s="7"/>
      <c r="S1309" s="7"/>
      <c r="T1309" s="7"/>
      <c r="U1309" s="7"/>
      <c r="V1309" s="7"/>
      <c r="W1309" s="7"/>
      <c r="X1309" s="7"/>
      <c r="Y1309" s="7"/>
      <c r="Z1309" s="7"/>
      <c r="AA1309" s="7"/>
      <c r="AB1309" s="7"/>
      <c r="AC1309" s="7"/>
      <c r="AD1309" s="7"/>
    </row>
    <row r="1310" spans="1:30" ht="15" x14ac:dyDescent="0.25">
      <c r="A1310" s="8"/>
      <c r="B1310" s="9"/>
      <c r="C1310" s="17"/>
      <c r="D1310" s="11"/>
      <c r="E1310" s="12"/>
      <c r="F1310" s="13"/>
      <c r="G1310" s="13"/>
      <c r="H1310" s="13"/>
      <c r="I1310" s="13"/>
      <c r="J1310" s="14"/>
      <c r="K1310" s="13"/>
      <c r="L1310" s="7"/>
      <c r="M1310" s="7"/>
      <c r="N1310" s="7"/>
      <c r="O1310" s="7"/>
      <c r="P1310" s="7"/>
      <c r="Q1310" s="7"/>
      <c r="R1310" s="7"/>
      <c r="S1310" s="7"/>
      <c r="T1310" s="7"/>
      <c r="U1310" s="7"/>
      <c r="V1310" s="7"/>
      <c r="W1310" s="7"/>
      <c r="X1310" s="7"/>
      <c r="Y1310" s="7"/>
      <c r="Z1310" s="7"/>
      <c r="AA1310" s="7"/>
      <c r="AB1310" s="7"/>
      <c r="AC1310" s="7"/>
      <c r="AD1310" s="7"/>
    </row>
    <row r="1311" spans="1:30" ht="15" x14ac:dyDescent="0.25">
      <c r="A1311" s="8"/>
      <c r="B1311" s="9"/>
      <c r="C1311" s="17"/>
      <c r="D1311" s="11"/>
      <c r="E1311" s="12"/>
      <c r="F1311" s="13"/>
      <c r="G1311" s="13"/>
      <c r="H1311" s="13"/>
      <c r="I1311" s="13"/>
      <c r="J1311" s="14"/>
      <c r="K1311" s="13"/>
      <c r="L1311" s="7"/>
      <c r="M1311" s="7"/>
      <c r="N1311" s="7"/>
      <c r="O1311" s="7"/>
      <c r="P1311" s="7"/>
      <c r="Q1311" s="7"/>
      <c r="R1311" s="7"/>
      <c r="S1311" s="7"/>
      <c r="T1311" s="7"/>
      <c r="U1311" s="7"/>
      <c r="V1311" s="7"/>
      <c r="W1311" s="7"/>
      <c r="X1311" s="7"/>
      <c r="Y1311" s="7"/>
      <c r="Z1311" s="7"/>
      <c r="AA1311" s="7"/>
      <c r="AB1311" s="7"/>
      <c r="AC1311" s="7"/>
      <c r="AD1311" s="7"/>
    </row>
    <row r="1312" spans="1:30" ht="15" x14ac:dyDescent="0.25">
      <c r="A1312" s="8"/>
      <c r="B1312" s="9"/>
      <c r="C1312" s="17"/>
      <c r="D1312" s="11"/>
      <c r="E1312" s="12"/>
      <c r="F1312" s="13"/>
      <c r="G1312" s="13"/>
      <c r="H1312" s="13"/>
      <c r="I1312" s="13"/>
      <c r="J1312" s="14"/>
      <c r="K1312" s="13"/>
      <c r="L1312" s="7"/>
      <c r="M1312" s="7"/>
      <c r="N1312" s="7"/>
      <c r="O1312" s="7"/>
      <c r="P1312" s="7"/>
      <c r="Q1312" s="7"/>
      <c r="R1312" s="7"/>
      <c r="S1312" s="7"/>
      <c r="T1312" s="7"/>
      <c r="U1312" s="7"/>
      <c r="V1312" s="7"/>
      <c r="W1312" s="7"/>
      <c r="X1312" s="7"/>
      <c r="Y1312" s="7"/>
      <c r="Z1312" s="7"/>
      <c r="AA1312" s="7"/>
      <c r="AB1312" s="7"/>
      <c r="AC1312" s="7"/>
      <c r="AD1312" s="7"/>
    </row>
    <row r="1313" spans="1:30" ht="15" x14ac:dyDescent="0.25">
      <c r="A1313" s="8"/>
      <c r="B1313" s="9"/>
      <c r="C1313" s="17"/>
      <c r="D1313" s="11"/>
      <c r="E1313" s="12"/>
      <c r="F1313" s="13"/>
      <c r="G1313" s="13"/>
      <c r="H1313" s="13"/>
      <c r="I1313" s="13"/>
      <c r="J1313" s="14"/>
      <c r="K1313" s="13"/>
      <c r="L1313" s="7"/>
      <c r="M1313" s="7"/>
      <c r="N1313" s="7"/>
      <c r="O1313" s="7"/>
      <c r="P1313" s="7"/>
      <c r="Q1313" s="7"/>
      <c r="R1313" s="7"/>
      <c r="S1313" s="7"/>
      <c r="T1313" s="7"/>
      <c r="U1313" s="7"/>
      <c r="V1313" s="7"/>
      <c r="W1313" s="7"/>
      <c r="X1313" s="7"/>
      <c r="Y1313" s="7"/>
      <c r="Z1313" s="7"/>
      <c r="AA1313" s="7"/>
      <c r="AB1313" s="7"/>
      <c r="AC1313" s="7"/>
      <c r="AD1313" s="7"/>
    </row>
    <row r="1314" spans="1:30" ht="15" x14ac:dyDescent="0.25">
      <c r="A1314" s="8"/>
      <c r="B1314" s="9"/>
      <c r="C1314" s="17"/>
      <c r="D1314" s="11"/>
      <c r="E1314" s="12"/>
      <c r="F1314" s="13"/>
      <c r="G1314" s="13"/>
      <c r="H1314" s="13"/>
      <c r="I1314" s="13"/>
      <c r="J1314" s="14"/>
      <c r="K1314" s="13"/>
      <c r="L1314" s="7"/>
      <c r="M1314" s="7"/>
      <c r="N1314" s="7"/>
      <c r="O1314" s="7"/>
      <c r="P1314" s="7"/>
      <c r="Q1314" s="7"/>
      <c r="R1314" s="7"/>
      <c r="S1314" s="7"/>
      <c r="T1314" s="7"/>
      <c r="U1314" s="7"/>
      <c r="V1314" s="7"/>
      <c r="W1314" s="7"/>
      <c r="X1314" s="7"/>
      <c r="Y1314" s="7"/>
      <c r="Z1314" s="7"/>
      <c r="AA1314" s="7"/>
      <c r="AB1314" s="7"/>
      <c r="AC1314" s="7"/>
      <c r="AD1314" s="7"/>
    </row>
    <row r="1315" spans="1:30" ht="15" x14ac:dyDescent="0.25">
      <c r="A1315" s="8"/>
      <c r="B1315" s="9"/>
      <c r="C1315" s="17"/>
      <c r="D1315" s="11"/>
      <c r="E1315" s="12"/>
      <c r="F1315" s="13"/>
      <c r="G1315" s="13"/>
      <c r="H1315" s="13"/>
      <c r="I1315" s="13"/>
      <c r="J1315" s="14"/>
      <c r="K1315" s="13"/>
      <c r="L1315" s="7"/>
      <c r="M1315" s="7"/>
      <c r="N1315" s="7"/>
      <c r="O1315" s="7"/>
      <c r="P1315" s="7"/>
      <c r="Q1315" s="7"/>
      <c r="R1315" s="7"/>
      <c r="S1315" s="7"/>
      <c r="T1315" s="7"/>
      <c r="U1315" s="7"/>
      <c r="V1315" s="7"/>
      <c r="W1315" s="7"/>
      <c r="X1315" s="7"/>
      <c r="Y1315" s="7"/>
      <c r="Z1315" s="7"/>
      <c r="AA1315" s="7"/>
      <c r="AB1315" s="7"/>
      <c r="AC1315" s="7"/>
      <c r="AD1315" s="7"/>
    </row>
    <row r="1316" spans="1:30" ht="15" x14ac:dyDescent="0.25">
      <c r="A1316" s="8"/>
      <c r="B1316" s="9"/>
      <c r="C1316" s="17"/>
      <c r="D1316" s="11"/>
      <c r="E1316" s="12"/>
      <c r="F1316" s="13"/>
      <c r="G1316" s="13"/>
      <c r="H1316" s="13"/>
      <c r="I1316" s="13"/>
      <c r="J1316" s="14"/>
      <c r="K1316" s="13"/>
      <c r="L1316" s="7"/>
      <c r="M1316" s="7"/>
      <c r="N1316" s="7"/>
      <c r="O1316" s="7"/>
      <c r="P1316" s="7"/>
      <c r="Q1316" s="7"/>
      <c r="R1316" s="7"/>
      <c r="S1316" s="7"/>
      <c r="T1316" s="7"/>
      <c r="U1316" s="7"/>
      <c r="V1316" s="7"/>
      <c r="W1316" s="7"/>
      <c r="X1316" s="7"/>
      <c r="Y1316" s="7"/>
      <c r="Z1316" s="7"/>
      <c r="AA1316" s="7"/>
      <c r="AB1316" s="7"/>
      <c r="AC1316" s="7"/>
      <c r="AD1316" s="7"/>
    </row>
    <row r="1317" spans="1:30" ht="15" x14ac:dyDescent="0.25">
      <c r="A1317" s="8"/>
      <c r="B1317" s="9"/>
      <c r="C1317" s="17"/>
      <c r="D1317" s="11"/>
      <c r="E1317" s="12"/>
      <c r="F1317" s="13"/>
      <c r="G1317" s="13"/>
      <c r="H1317" s="13"/>
      <c r="I1317" s="13"/>
      <c r="J1317" s="14"/>
      <c r="K1317" s="13"/>
      <c r="L1317" s="7"/>
      <c r="M1317" s="7"/>
      <c r="N1317" s="7"/>
      <c r="O1317" s="7"/>
      <c r="P1317" s="7"/>
      <c r="Q1317" s="7"/>
      <c r="R1317" s="7"/>
      <c r="S1317" s="7"/>
      <c r="T1317" s="7"/>
      <c r="U1317" s="7"/>
      <c r="V1317" s="7"/>
      <c r="W1317" s="7"/>
      <c r="X1317" s="7"/>
      <c r="Y1317" s="7"/>
      <c r="Z1317" s="7"/>
      <c r="AA1317" s="7"/>
      <c r="AB1317" s="7"/>
      <c r="AC1317" s="7"/>
      <c r="AD1317" s="7"/>
    </row>
    <row r="1318" spans="1:30" ht="15" x14ac:dyDescent="0.25">
      <c r="A1318" s="8"/>
      <c r="B1318" s="9"/>
      <c r="C1318" s="17"/>
      <c r="D1318" s="11"/>
      <c r="E1318" s="12"/>
      <c r="F1318" s="13"/>
      <c r="G1318" s="13"/>
      <c r="H1318" s="13"/>
      <c r="I1318" s="13"/>
      <c r="J1318" s="14"/>
      <c r="K1318" s="13"/>
      <c r="L1318" s="7"/>
      <c r="M1318" s="7"/>
      <c r="N1318" s="7"/>
      <c r="O1318" s="7"/>
      <c r="P1318" s="7"/>
      <c r="Q1318" s="7"/>
      <c r="R1318" s="7"/>
      <c r="S1318" s="7"/>
      <c r="T1318" s="7"/>
      <c r="U1318" s="7"/>
      <c r="V1318" s="7"/>
      <c r="W1318" s="7"/>
      <c r="X1318" s="7"/>
      <c r="Y1318" s="7"/>
      <c r="Z1318" s="7"/>
      <c r="AA1318" s="7"/>
      <c r="AB1318" s="7"/>
      <c r="AC1318" s="7"/>
      <c r="AD1318" s="7"/>
    </row>
    <row r="1319" spans="1:30" ht="15" x14ac:dyDescent="0.25">
      <c r="A1319" s="8"/>
      <c r="B1319" s="9"/>
      <c r="C1319" s="17"/>
      <c r="D1319" s="11"/>
      <c r="E1319" s="12"/>
      <c r="F1319" s="13"/>
      <c r="G1319" s="13"/>
      <c r="H1319" s="13"/>
      <c r="I1319" s="13"/>
      <c r="J1319" s="14"/>
      <c r="K1319" s="13"/>
      <c r="L1319" s="7"/>
      <c r="M1319" s="7"/>
      <c r="N1319" s="7"/>
      <c r="O1319" s="7"/>
      <c r="P1319" s="7"/>
      <c r="Q1319" s="7"/>
      <c r="R1319" s="7"/>
      <c r="S1319" s="7"/>
      <c r="T1319" s="7"/>
      <c r="U1319" s="7"/>
      <c r="V1319" s="7"/>
      <c r="W1319" s="7"/>
      <c r="X1319" s="7"/>
      <c r="Y1319" s="7"/>
      <c r="Z1319" s="7"/>
      <c r="AA1319" s="7"/>
      <c r="AB1319" s="7"/>
      <c r="AC1319" s="7"/>
      <c r="AD1319" s="7"/>
    </row>
    <row r="1320" spans="1:30" ht="15" x14ac:dyDescent="0.25">
      <c r="A1320" s="8"/>
      <c r="B1320" s="9"/>
      <c r="C1320" s="17"/>
      <c r="D1320" s="11"/>
      <c r="E1320" s="12"/>
      <c r="F1320" s="13"/>
      <c r="G1320" s="13"/>
      <c r="H1320" s="13"/>
      <c r="I1320" s="13"/>
      <c r="J1320" s="14"/>
      <c r="K1320" s="13"/>
      <c r="L1320" s="7"/>
      <c r="M1320" s="7"/>
      <c r="N1320" s="7"/>
      <c r="O1320" s="7"/>
      <c r="P1320" s="7"/>
      <c r="Q1320" s="7"/>
      <c r="R1320" s="7"/>
      <c r="S1320" s="7"/>
      <c r="T1320" s="7"/>
      <c r="U1320" s="7"/>
      <c r="V1320" s="7"/>
      <c r="W1320" s="7"/>
      <c r="X1320" s="7"/>
      <c r="Y1320" s="7"/>
      <c r="Z1320" s="7"/>
      <c r="AA1320" s="7"/>
      <c r="AB1320" s="7"/>
      <c r="AC1320" s="7"/>
      <c r="AD1320" s="7"/>
    </row>
    <row r="1321" spans="1:30" ht="15" x14ac:dyDescent="0.25">
      <c r="A1321" s="8"/>
      <c r="B1321" s="9"/>
      <c r="C1321" s="17"/>
      <c r="D1321" s="11"/>
      <c r="E1321" s="12"/>
      <c r="F1321" s="13"/>
      <c r="G1321" s="13"/>
      <c r="H1321" s="13"/>
      <c r="I1321" s="13"/>
      <c r="J1321" s="14"/>
      <c r="K1321" s="13"/>
      <c r="L1321" s="7"/>
      <c r="M1321" s="7"/>
      <c r="N1321" s="7"/>
      <c r="O1321" s="7"/>
      <c r="P1321" s="7"/>
      <c r="Q1321" s="7"/>
      <c r="R1321" s="7"/>
      <c r="S1321" s="7"/>
      <c r="T1321" s="7"/>
      <c r="U1321" s="7"/>
      <c r="V1321" s="7"/>
      <c r="W1321" s="7"/>
      <c r="X1321" s="7"/>
      <c r="Y1321" s="7"/>
      <c r="Z1321" s="7"/>
      <c r="AA1321" s="7"/>
      <c r="AB1321" s="7"/>
      <c r="AC1321" s="7"/>
      <c r="AD1321" s="7"/>
    </row>
    <row r="1322" spans="1:30" ht="15" x14ac:dyDescent="0.25">
      <c r="A1322" s="8"/>
      <c r="B1322" s="9"/>
      <c r="C1322" s="17"/>
      <c r="D1322" s="11"/>
      <c r="E1322" s="12"/>
      <c r="F1322" s="13"/>
      <c r="G1322" s="13"/>
      <c r="H1322" s="13"/>
      <c r="I1322" s="13"/>
      <c r="J1322" s="14"/>
      <c r="K1322" s="13"/>
      <c r="L1322" s="7"/>
      <c r="M1322" s="7"/>
      <c r="N1322" s="7"/>
      <c r="O1322" s="7"/>
      <c r="P1322" s="7"/>
      <c r="Q1322" s="7"/>
      <c r="R1322" s="7"/>
      <c r="S1322" s="7"/>
      <c r="T1322" s="7"/>
      <c r="U1322" s="7"/>
      <c r="V1322" s="7"/>
      <c r="W1322" s="7"/>
      <c r="X1322" s="7"/>
      <c r="Y1322" s="7"/>
      <c r="Z1322" s="7"/>
      <c r="AA1322" s="7"/>
      <c r="AB1322" s="7"/>
      <c r="AC1322" s="7"/>
      <c r="AD1322" s="7"/>
    </row>
    <row r="1323" spans="1:30" ht="15" x14ac:dyDescent="0.25">
      <c r="A1323" s="8"/>
      <c r="B1323" s="9"/>
      <c r="C1323" s="17"/>
      <c r="D1323" s="11"/>
      <c r="E1323" s="12"/>
      <c r="F1323" s="13"/>
      <c r="G1323" s="13"/>
      <c r="H1323" s="13"/>
      <c r="I1323" s="13"/>
      <c r="J1323" s="14"/>
      <c r="K1323" s="13"/>
      <c r="L1323" s="7"/>
      <c r="M1323" s="7"/>
      <c r="N1323" s="7"/>
      <c r="O1323" s="7"/>
      <c r="P1323" s="7"/>
      <c r="Q1323" s="7"/>
      <c r="R1323" s="7"/>
      <c r="S1323" s="7"/>
      <c r="T1323" s="7"/>
      <c r="U1323" s="7"/>
      <c r="V1323" s="7"/>
      <c r="W1323" s="7"/>
      <c r="X1323" s="7"/>
      <c r="Y1323" s="7"/>
      <c r="Z1323" s="7"/>
      <c r="AA1323" s="7"/>
      <c r="AB1323" s="7"/>
      <c r="AC1323" s="7"/>
      <c r="AD1323" s="7"/>
    </row>
    <row r="1324" spans="1:30" ht="15" x14ac:dyDescent="0.25">
      <c r="A1324" s="8"/>
      <c r="B1324" s="9"/>
      <c r="C1324" s="17"/>
      <c r="D1324" s="11"/>
      <c r="E1324" s="12"/>
      <c r="F1324" s="13"/>
      <c r="G1324" s="13"/>
      <c r="H1324" s="13"/>
      <c r="I1324" s="13"/>
      <c r="J1324" s="14"/>
      <c r="K1324" s="13"/>
      <c r="L1324" s="7"/>
      <c r="M1324" s="7"/>
      <c r="N1324" s="7"/>
      <c r="O1324" s="7"/>
      <c r="P1324" s="7"/>
      <c r="Q1324" s="7"/>
      <c r="R1324" s="7"/>
      <c r="S1324" s="7"/>
      <c r="T1324" s="7"/>
      <c r="U1324" s="7"/>
      <c r="V1324" s="7"/>
      <c r="W1324" s="7"/>
      <c r="X1324" s="7"/>
      <c r="Y1324" s="7"/>
      <c r="Z1324" s="7"/>
      <c r="AA1324" s="7"/>
      <c r="AB1324" s="7"/>
      <c r="AC1324" s="7"/>
      <c r="AD1324" s="7"/>
    </row>
    <row r="1325" spans="1:30" ht="15" x14ac:dyDescent="0.25">
      <c r="A1325" s="8"/>
      <c r="B1325" s="9"/>
      <c r="C1325" s="17"/>
      <c r="D1325" s="11"/>
      <c r="E1325" s="12"/>
      <c r="F1325" s="13"/>
      <c r="G1325" s="13"/>
      <c r="H1325" s="13"/>
      <c r="I1325" s="13"/>
      <c r="J1325" s="14"/>
      <c r="K1325" s="13"/>
      <c r="L1325" s="7"/>
      <c r="M1325" s="7"/>
      <c r="N1325" s="7"/>
      <c r="O1325" s="7"/>
      <c r="P1325" s="7"/>
      <c r="Q1325" s="7"/>
      <c r="R1325" s="7"/>
      <c r="S1325" s="7"/>
      <c r="T1325" s="7"/>
      <c r="U1325" s="7"/>
      <c r="V1325" s="7"/>
      <c r="W1325" s="7"/>
      <c r="X1325" s="7"/>
      <c r="Y1325" s="7"/>
      <c r="Z1325" s="7"/>
      <c r="AA1325" s="7"/>
      <c r="AB1325" s="7"/>
      <c r="AC1325" s="7"/>
      <c r="AD1325" s="7"/>
    </row>
    <row r="1326" spans="1:30" ht="15" x14ac:dyDescent="0.25">
      <c r="A1326" s="8"/>
      <c r="B1326" s="9"/>
      <c r="C1326" s="17"/>
      <c r="D1326" s="11"/>
      <c r="E1326" s="12"/>
      <c r="F1326" s="13"/>
      <c r="G1326" s="13"/>
      <c r="H1326" s="13"/>
      <c r="I1326" s="13"/>
      <c r="J1326" s="14"/>
      <c r="K1326" s="13"/>
      <c r="L1326" s="7"/>
      <c r="M1326" s="7"/>
      <c r="N1326" s="7"/>
      <c r="O1326" s="7"/>
      <c r="P1326" s="7"/>
      <c r="Q1326" s="7"/>
      <c r="R1326" s="7"/>
      <c r="S1326" s="7"/>
      <c r="T1326" s="7"/>
      <c r="U1326" s="7"/>
      <c r="V1326" s="7"/>
      <c r="W1326" s="7"/>
      <c r="X1326" s="7"/>
      <c r="Y1326" s="7"/>
      <c r="Z1326" s="7"/>
      <c r="AA1326" s="7"/>
      <c r="AB1326" s="7"/>
      <c r="AC1326" s="7"/>
      <c r="AD1326" s="7"/>
    </row>
    <row r="1327" spans="1:30" ht="15" x14ac:dyDescent="0.25">
      <c r="A1327" s="8"/>
      <c r="B1327" s="9"/>
      <c r="C1327" s="17"/>
      <c r="D1327" s="11"/>
      <c r="E1327" s="12"/>
      <c r="F1327" s="13"/>
      <c r="G1327" s="13"/>
      <c r="H1327" s="13"/>
      <c r="I1327" s="13"/>
      <c r="J1327" s="14"/>
      <c r="K1327" s="13"/>
      <c r="L1327" s="7"/>
      <c r="M1327" s="7"/>
      <c r="N1327" s="7"/>
      <c r="O1327" s="7"/>
      <c r="P1327" s="7"/>
      <c r="Q1327" s="7"/>
      <c r="R1327" s="7"/>
      <c r="S1327" s="7"/>
      <c r="T1327" s="7"/>
      <c r="U1327" s="7"/>
      <c r="V1327" s="7"/>
      <c r="W1327" s="7"/>
      <c r="X1327" s="7"/>
      <c r="Y1327" s="7"/>
      <c r="Z1327" s="7"/>
      <c r="AA1327" s="7"/>
      <c r="AB1327" s="7"/>
      <c r="AC1327" s="7"/>
      <c r="AD1327" s="7"/>
    </row>
    <row r="1328" spans="1:30" ht="15" x14ac:dyDescent="0.25">
      <c r="A1328" s="8"/>
      <c r="B1328" s="9"/>
      <c r="C1328" s="17"/>
      <c r="D1328" s="11"/>
      <c r="E1328" s="12"/>
      <c r="F1328" s="13"/>
      <c r="G1328" s="13"/>
      <c r="H1328" s="13"/>
      <c r="I1328" s="13"/>
      <c r="J1328" s="14"/>
      <c r="K1328" s="13"/>
      <c r="L1328" s="7"/>
      <c r="M1328" s="7"/>
      <c r="N1328" s="7"/>
      <c r="O1328" s="7"/>
      <c r="P1328" s="7"/>
      <c r="Q1328" s="7"/>
      <c r="R1328" s="7"/>
      <c r="S1328" s="7"/>
      <c r="T1328" s="7"/>
      <c r="U1328" s="7"/>
      <c r="V1328" s="7"/>
      <c r="W1328" s="7"/>
      <c r="X1328" s="7"/>
      <c r="Y1328" s="7"/>
      <c r="Z1328" s="7"/>
      <c r="AA1328" s="7"/>
      <c r="AB1328" s="7"/>
      <c r="AC1328" s="7"/>
      <c r="AD1328" s="7"/>
    </row>
    <row r="1329" spans="1:30" ht="15" x14ac:dyDescent="0.25">
      <c r="A1329" s="8"/>
      <c r="B1329" s="9"/>
      <c r="C1329" s="17"/>
      <c r="D1329" s="11"/>
      <c r="E1329" s="12"/>
      <c r="F1329" s="13"/>
      <c r="G1329" s="13"/>
      <c r="H1329" s="13"/>
      <c r="I1329" s="13"/>
      <c r="J1329" s="14"/>
      <c r="K1329" s="13"/>
      <c r="L1329" s="7"/>
      <c r="M1329" s="7"/>
      <c r="N1329" s="7"/>
      <c r="O1329" s="7"/>
      <c r="P1329" s="7"/>
      <c r="Q1329" s="7"/>
      <c r="R1329" s="7"/>
      <c r="S1329" s="7"/>
      <c r="T1329" s="7"/>
      <c r="U1329" s="7"/>
      <c r="V1329" s="7"/>
      <c r="W1329" s="7"/>
      <c r="X1329" s="7"/>
      <c r="Y1329" s="7"/>
      <c r="Z1329" s="7"/>
      <c r="AA1329" s="7"/>
      <c r="AB1329" s="7"/>
      <c r="AC1329" s="7"/>
      <c r="AD1329" s="7"/>
    </row>
    <row r="1330" spans="1:30" ht="15" x14ac:dyDescent="0.25">
      <c r="A1330" s="8"/>
      <c r="B1330" s="9"/>
      <c r="C1330" s="17"/>
      <c r="D1330" s="11"/>
      <c r="E1330" s="12"/>
      <c r="F1330" s="13"/>
      <c r="G1330" s="13"/>
      <c r="H1330" s="13"/>
      <c r="I1330" s="13"/>
      <c r="J1330" s="14"/>
      <c r="K1330" s="13"/>
      <c r="L1330" s="7"/>
      <c r="M1330" s="7"/>
      <c r="N1330" s="7"/>
      <c r="O1330" s="7"/>
      <c r="P1330" s="7"/>
      <c r="Q1330" s="7"/>
      <c r="R1330" s="7"/>
      <c r="S1330" s="7"/>
      <c r="T1330" s="7"/>
      <c r="U1330" s="7"/>
      <c r="V1330" s="7"/>
      <c r="W1330" s="7"/>
      <c r="X1330" s="7"/>
      <c r="Y1330" s="7"/>
      <c r="Z1330" s="7"/>
      <c r="AA1330" s="7"/>
      <c r="AB1330" s="7"/>
      <c r="AC1330" s="7"/>
      <c r="AD1330" s="7"/>
    </row>
    <row r="1331" spans="1:30" ht="15" x14ac:dyDescent="0.25">
      <c r="A1331" s="8"/>
      <c r="B1331" s="9"/>
      <c r="C1331" s="17"/>
      <c r="D1331" s="11"/>
      <c r="E1331" s="12"/>
      <c r="F1331" s="13"/>
      <c r="G1331" s="13"/>
      <c r="H1331" s="13"/>
      <c r="I1331" s="13"/>
      <c r="J1331" s="14"/>
      <c r="K1331" s="13"/>
      <c r="L1331" s="7"/>
      <c r="M1331" s="7"/>
      <c r="N1331" s="7"/>
      <c r="O1331" s="7"/>
      <c r="P1331" s="7"/>
      <c r="Q1331" s="7"/>
      <c r="R1331" s="7"/>
      <c r="S1331" s="7"/>
      <c r="T1331" s="7"/>
      <c r="U1331" s="7"/>
      <c r="V1331" s="7"/>
      <c r="W1331" s="7"/>
      <c r="X1331" s="7"/>
      <c r="Y1331" s="7"/>
      <c r="Z1331" s="7"/>
      <c r="AA1331" s="7"/>
      <c r="AB1331" s="7"/>
      <c r="AC1331" s="7"/>
      <c r="AD1331" s="7"/>
    </row>
    <row r="1332" spans="1:30" ht="15" x14ac:dyDescent="0.25">
      <c r="A1332" s="8"/>
      <c r="B1332" s="9"/>
      <c r="C1332" s="17"/>
      <c r="D1332" s="11"/>
      <c r="E1332" s="12"/>
      <c r="F1332" s="13"/>
      <c r="G1332" s="13"/>
      <c r="H1332" s="13"/>
      <c r="I1332" s="13"/>
      <c r="J1332" s="14"/>
      <c r="K1332" s="13"/>
      <c r="L1332" s="7"/>
      <c r="M1332" s="7"/>
      <c r="N1332" s="7"/>
      <c r="O1332" s="7"/>
      <c r="P1332" s="7"/>
      <c r="Q1332" s="7"/>
      <c r="R1332" s="7"/>
      <c r="S1332" s="7"/>
      <c r="T1332" s="7"/>
      <c r="U1332" s="7"/>
      <c r="V1332" s="7"/>
      <c r="W1332" s="7"/>
      <c r="X1332" s="7"/>
      <c r="Y1332" s="7"/>
      <c r="Z1332" s="7"/>
      <c r="AA1332" s="7"/>
      <c r="AB1332" s="7"/>
      <c r="AC1332" s="7"/>
      <c r="AD1332" s="7"/>
    </row>
    <row r="1333" spans="1:30" ht="15" x14ac:dyDescent="0.25">
      <c r="A1333" s="8"/>
      <c r="B1333" s="9"/>
      <c r="C1333" s="17"/>
      <c r="D1333" s="11"/>
      <c r="E1333" s="12"/>
      <c r="F1333" s="13"/>
      <c r="G1333" s="13"/>
      <c r="H1333" s="13"/>
      <c r="I1333" s="13"/>
      <c r="J1333" s="14"/>
      <c r="K1333" s="13"/>
      <c r="L1333" s="7"/>
      <c r="M1333" s="7"/>
      <c r="N1333" s="7"/>
      <c r="O1333" s="7"/>
      <c r="P1333" s="7"/>
      <c r="Q1333" s="7"/>
      <c r="R1333" s="7"/>
      <c r="S1333" s="7"/>
      <c r="T1333" s="7"/>
      <c r="U1333" s="7"/>
      <c r="V1333" s="7"/>
      <c r="W1333" s="7"/>
      <c r="X1333" s="7"/>
      <c r="Y1333" s="7"/>
      <c r="Z1333" s="7"/>
      <c r="AA1333" s="7"/>
      <c r="AB1333" s="7"/>
      <c r="AC1333" s="7"/>
      <c r="AD1333" s="7"/>
    </row>
    <row r="1334" spans="1:30" ht="15" x14ac:dyDescent="0.25">
      <c r="A1334" s="8"/>
      <c r="B1334" s="9"/>
      <c r="C1334" s="17"/>
      <c r="D1334" s="11"/>
      <c r="E1334" s="12"/>
      <c r="F1334" s="13"/>
      <c r="G1334" s="13"/>
      <c r="H1334" s="13"/>
      <c r="I1334" s="13"/>
      <c r="J1334" s="14"/>
      <c r="K1334" s="13"/>
      <c r="L1334" s="7"/>
      <c r="M1334" s="7"/>
      <c r="N1334" s="7"/>
      <c r="O1334" s="7"/>
      <c r="P1334" s="7"/>
      <c r="Q1334" s="7"/>
      <c r="R1334" s="7"/>
      <c r="S1334" s="7"/>
      <c r="T1334" s="7"/>
      <c r="U1334" s="7"/>
      <c r="V1334" s="7"/>
      <c r="W1334" s="7"/>
      <c r="X1334" s="7"/>
      <c r="Y1334" s="7"/>
      <c r="Z1334" s="7"/>
      <c r="AA1334" s="7"/>
      <c r="AB1334" s="7"/>
      <c r="AC1334" s="7"/>
      <c r="AD1334" s="7"/>
    </row>
    <row r="1335" spans="1:30" ht="15" x14ac:dyDescent="0.25">
      <c r="A1335" s="8"/>
      <c r="B1335" s="9"/>
      <c r="C1335" s="17"/>
      <c r="D1335" s="11"/>
      <c r="E1335" s="12"/>
      <c r="F1335" s="13"/>
      <c r="G1335" s="13"/>
      <c r="H1335" s="13"/>
      <c r="I1335" s="13"/>
      <c r="J1335" s="14"/>
      <c r="K1335" s="13"/>
      <c r="L1335" s="7"/>
      <c r="M1335" s="7"/>
      <c r="N1335" s="7"/>
      <c r="O1335" s="7"/>
      <c r="P1335" s="7"/>
      <c r="Q1335" s="7"/>
      <c r="R1335" s="7"/>
      <c r="S1335" s="7"/>
      <c r="T1335" s="7"/>
      <c r="U1335" s="7"/>
      <c r="V1335" s="7"/>
      <c r="W1335" s="7"/>
      <c r="X1335" s="7"/>
      <c r="Y1335" s="7"/>
      <c r="Z1335" s="7"/>
      <c r="AA1335" s="7"/>
      <c r="AB1335" s="7"/>
      <c r="AC1335" s="7"/>
      <c r="AD1335" s="7"/>
    </row>
    <row r="1336" spans="1:30" ht="15" x14ac:dyDescent="0.25">
      <c r="A1336" s="8"/>
      <c r="B1336" s="9"/>
      <c r="C1336" s="17"/>
      <c r="D1336" s="11"/>
      <c r="E1336" s="12"/>
      <c r="F1336" s="13"/>
      <c r="G1336" s="13"/>
      <c r="H1336" s="13"/>
      <c r="I1336" s="13"/>
      <c r="J1336" s="14"/>
      <c r="K1336" s="13"/>
      <c r="L1336" s="7"/>
      <c r="M1336" s="7"/>
      <c r="N1336" s="7"/>
      <c r="O1336" s="7"/>
      <c r="P1336" s="7"/>
      <c r="Q1336" s="7"/>
      <c r="R1336" s="7"/>
      <c r="S1336" s="7"/>
      <c r="T1336" s="7"/>
      <c r="U1336" s="7"/>
      <c r="V1336" s="7"/>
      <c r="W1336" s="7"/>
      <c r="X1336" s="7"/>
      <c r="Y1336" s="7"/>
      <c r="Z1336" s="7"/>
      <c r="AA1336" s="7"/>
      <c r="AB1336" s="7"/>
      <c r="AC1336" s="7"/>
      <c r="AD1336" s="7"/>
    </row>
    <row r="1337" spans="1:30" ht="15" x14ac:dyDescent="0.25">
      <c r="A1337" s="8"/>
      <c r="B1337" s="9"/>
      <c r="C1337" s="17"/>
      <c r="D1337" s="11"/>
      <c r="E1337" s="12"/>
      <c r="F1337" s="13"/>
      <c r="G1337" s="13"/>
      <c r="H1337" s="13"/>
      <c r="I1337" s="13"/>
      <c r="J1337" s="14"/>
      <c r="K1337" s="13"/>
      <c r="L1337" s="7"/>
      <c r="M1337" s="7"/>
      <c r="N1337" s="7"/>
      <c r="O1337" s="7"/>
      <c r="P1337" s="7"/>
      <c r="Q1337" s="7"/>
      <c r="R1337" s="7"/>
      <c r="S1337" s="7"/>
      <c r="T1337" s="7"/>
      <c r="U1337" s="7"/>
      <c r="V1337" s="7"/>
      <c r="W1337" s="7"/>
      <c r="X1337" s="7"/>
      <c r="Y1337" s="7"/>
      <c r="Z1337" s="7"/>
      <c r="AA1337" s="7"/>
      <c r="AB1337" s="7"/>
      <c r="AC1337" s="7"/>
      <c r="AD1337" s="7"/>
    </row>
    <row r="1338" spans="1:30" ht="15" x14ac:dyDescent="0.25">
      <c r="A1338" s="8"/>
      <c r="B1338" s="9"/>
      <c r="C1338" s="17"/>
      <c r="D1338" s="11"/>
      <c r="E1338" s="12"/>
      <c r="F1338" s="13"/>
      <c r="G1338" s="13"/>
      <c r="H1338" s="13"/>
      <c r="I1338" s="13"/>
      <c r="J1338" s="14"/>
      <c r="K1338" s="13"/>
      <c r="L1338" s="7"/>
      <c r="M1338" s="7"/>
      <c r="N1338" s="7"/>
      <c r="O1338" s="7"/>
      <c r="P1338" s="7"/>
      <c r="Q1338" s="7"/>
      <c r="R1338" s="7"/>
      <c r="S1338" s="7"/>
      <c r="T1338" s="7"/>
      <c r="U1338" s="7"/>
      <c r="V1338" s="7"/>
      <c r="W1338" s="7"/>
      <c r="X1338" s="7"/>
      <c r="Y1338" s="7"/>
      <c r="Z1338" s="7"/>
      <c r="AA1338" s="7"/>
      <c r="AB1338" s="7"/>
      <c r="AC1338" s="7"/>
      <c r="AD1338" s="7"/>
    </row>
    <row r="1339" spans="1:30" ht="15" x14ac:dyDescent="0.25">
      <c r="A1339" s="8"/>
      <c r="B1339" s="9"/>
      <c r="C1339" s="17"/>
      <c r="D1339" s="11"/>
      <c r="E1339" s="12"/>
      <c r="F1339" s="13"/>
      <c r="G1339" s="13"/>
      <c r="H1339" s="13"/>
      <c r="I1339" s="13"/>
      <c r="J1339" s="14"/>
      <c r="K1339" s="13"/>
      <c r="L1339" s="7"/>
      <c r="M1339" s="7"/>
      <c r="N1339" s="7"/>
      <c r="O1339" s="7"/>
      <c r="P1339" s="7"/>
      <c r="Q1339" s="7"/>
      <c r="R1339" s="7"/>
      <c r="S1339" s="7"/>
      <c r="T1339" s="7"/>
      <c r="U1339" s="7"/>
      <c r="V1339" s="7"/>
      <c r="W1339" s="7"/>
      <c r="X1339" s="7"/>
      <c r="Y1339" s="7"/>
      <c r="Z1339" s="7"/>
      <c r="AA1339" s="7"/>
      <c r="AB1339" s="7"/>
      <c r="AC1339" s="7"/>
      <c r="AD1339" s="7"/>
    </row>
    <row r="1340" spans="1:30" ht="15" x14ac:dyDescent="0.25">
      <c r="A1340" s="8"/>
      <c r="B1340" s="9"/>
      <c r="C1340" s="17"/>
      <c r="D1340" s="11"/>
      <c r="E1340" s="12"/>
      <c r="F1340" s="13"/>
      <c r="G1340" s="13"/>
      <c r="H1340" s="13"/>
      <c r="I1340" s="13"/>
      <c r="J1340" s="14"/>
      <c r="K1340" s="13"/>
      <c r="L1340" s="7"/>
      <c r="M1340" s="7"/>
      <c r="N1340" s="7"/>
      <c r="O1340" s="7"/>
      <c r="P1340" s="7"/>
      <c r="Q1340" s="7"/>
      <c r="R1340" s="7"/>
      <c r="S1340" s="7"/>
      <c r="T1340" s="7"/>
      <c r="U1340" s="7"/>
      <c r="V1340" s="7"/>
      <c r="W1340" s="7"/>
      <c r="X1340" s="7"/>
      <c r="Y1340" s="7"/>
      <c r="Z1340" s="7"/>
      <c r="AA1340" s="7"/>
      <c r="AB1340" s="7"/>
      <c r="AC1340" s="7"/>
      <c r="AD1340" s="7"/>
    </row>
    <row r="1341" spans="1:30" ht="15" x14ac:dyDescent="0.25">
      <c r="A1341" s="8"/>
      <c r="B1341" s="9"/>
      <c r="C1341" s="17"/>
      <c r="D1341" s="11"/>
      <c r="E1341" s="12"/>
      <c r="F1341" s="13"/>
      <c r="G1341" s="13"/>
      <c r="H1341" s="13"/>
      <c r="I1341" s="13"/>
      <c r="J1341" s="14"/>
      <c r="K1341" s="13"/>
      <c r="L1341" s="7"/>
      <c r="M1341" s="7"/>
      <c r="N1341" s="7"/>
      <c r="O1341" s="7"/>
      <c r="P1341" s="7"/>
      <c r="Q1341" s="7"/>
      <c r="R1341" s="7"/>
      <c r="S1341" s="7"/>
      <c r="T1341" s="7"/>
      <c r="U1341" s="7"/>
      <c r="V1341" s="7"/>
      <c r="W1341" s="7"/>
      <c r="X1341" s="7"/>
      <c r="Y1341" s="7"/>
      <c r="Z1341" s="7"/>
      <c r="AA1341" s="7"/>
      <c r="AB1341" s="7"/>
      <c r="AC1341" s="7"/>
      <c r="AD1341" s="7"/>
    </row>
    <row r="1342" spans="1:30" ht="15" x14ac:dyDescent="0.25">
      <c r="A1342" s="8"/>
      <c r="B1342" s="9"/>
      <c r="C1342" s="17"/>
      <c r="D1342" s="11"/>
      <c r="E1342" s="12"/>
      <c r="F1342" s="13"/>
      <c r="G1342" s="13"/>
      <c r="H1342" s="13"/>
      <c r="I1342" s="13"/>
      <c r="J1342" s="14"/>
      <c r="K1342" s="13"/>
      <c r="L1342" s="7"/>
      <c r="M1342" s="7"/>
      <c r="N1342" s="7"/>
      <c r="O1342" s="7"/>
      <c r="P1342" s="7"/>
      <c r="Q1342" s="7"/>
      <c r="R1342" s="7"/>
      <c r="S1342" s="7"/>
      <c r="T1342" s="7"/>
      <c r="U1342" s="7"/>
      <c r="V1342" s="7"/>
      <c r="W1342" s="7"/>
      <c r="X1342" s="7"/>
      <c r="Y1342" s="7"/>
      <c r="Z1342" s="7"/>
      <c r="AA1342" s="7"/>
      <c r="AB1342" s="7"/>
      <c r="AC1342" s="7"/>
      <c r="AD1342" s="7"/>
    </row>
    <row r="1343" spans="1:30" ht="15" x14ac:dyDescent="0.25">
      <c r="A1343" s="8"/>
      <c r="B1343" s="9"/>
      <c r="C1343" s="17"/>
      <c r="D1343" s="11"/>
      <c r="E1343" s="12"/>
      <c r="F1343" s="13"/>
      <c r="G1343" s="13"/>
      <c r="H1343" s="13"/>
      <c r="I1343" s="13"/>
      <c r="J1343" s="14"/>
      <c r="K1343" s="13"/>
      <c r="L1343" s="7"/>
      <c r="M1343" s="7"/>
      <c r="N1343" s="7"/>
      <c r="O1343" s="7"/>
      <c r="P1343" s="7"/>
      <c r="Q1343" s="7"/>
      <c r="R1343" s="7"/>
      <c r="S1343" s="7"/>
      <c r="T1343" s="7"/>
      <c r="U1343" s="7"/>
      <c r="V1343" s="7"/>
      <c r="W1343" s="7"/>
      <c r="X1343" s="7"/>
      <c r="Y1343" s="7"/>
      <c r="Z1343" s="7"/>
      <c r="AA1343" s="7"/>
      <c r="AB1343" s="7"/>
      <c r="AC1343" s="7"/>
      <c r="AD1343" s="7"/>
    </row>
    <row r="1344" spans="1:30" ht="15" x14ac:dyDescent="0.25">
      <c r="A1344" s="8"/>
      <c r="B1344" s="9"/>
      <c r="C1344" s="17"/>
      <c r="D1344" s="11"/>
      <c r="E1344" s="12"/>
      <c r="F1344" s="13"/>
      <c r="G1344" s="13"/>
      <c r="H1344" s="13"/>
      <c r="I1344" s="13"/>
      <c r="J1344" s="14"/>
      <c r="K1344" s="13"/>
      <c r="L1344" s="7"/>
      <c r="M1344" s="7"/>
      <c r="N1344" s="7"/>
      <c r="O1344" s="7"/>
      <c r="P1344" s="7"/>
      <c r="Q1344" s="7"/>
      <c r="R1344" s="7"/>
      <c r="S1344" s="7"/>
      <c r="T1344" s="7"/>
      <c r="U1344" s="7"/>
      <c r="V1344" s="7"/>
      <c r="W1344" s="7"/>
      <c r="X1344" s="7"/>
      <c r="Y1344" s="7"/>
      <c r="Z1344" s="7"/>
      <c r="AA1344" s="7"/>
      <c r="AB1344" s="7"/>
      <c r="AC1344" s="7"/>
      <c r="AD1344" s="7"/>
    </row>
    <row r="1345" spans="1:30" ht="15" x14ac:dyDescent="0.25">
      <c r="A1345" s="8"/>
      <c r="B1345" s="9"/>
      <c r="C1345" s="17"/>
      <c r="D1345" s="11"/>
      <c r="E1345" s="12"/>
      <c r="F1345" s="13"/>
      <c r="G1345" s="13"/>
      <c r="H1345" s="13"/>
      <c r="I1345" s="13"/>
      <c r="J1345" s="14"/>
      <c r="K1345" s="13"/>
      <c r="L1345" s="7"/>
      <c r="M1345" s="7"/>
      <c r="N1345" s="7"/>
      <c r="O1345" s="7"/>
      <c r="P1345" s="7"/>
      <c r="Q1345" s="7"/>
      <c r="R1345" s="7"/>
      <c r="S1345" s="7"/>
      <c r="T1345" s="7"/>
      <c r="U1345" s="7"/>
      <c r="V1345" s="7"/>
      <c r="W1345" s="7"/>
      <c r="X1345" s="7"/>
      <c r="Y1345" s="7"/>
      <c r="Z1345" s="7"/>
      <c r="AA1345" s="7"/>
      <c r="AB1345" s="7"/>
      <c r="AC1345" s="7"/>
      <c r="AD1345" s="7"/>
    </row>
    <row r="1346" spans="1:30" ht="15" x14ac:dyDescent="0.25">
      <c r="A1346" s="8"/>
      <c r="B1346" s="9"/>
      <c r="C1346" s="17"/>
      <c r="D1346" s="11"/>
      <c r="E1346" s="12"/>
      <c r="F1346" s="13"/>
      <c r="G1346" s="13"/>
      <c r="H1346" s="13"/>
      <c r="I1346" s="13"/>
      <c r="J1346" s="14"/>
      <c r="K1346" s="13"/>
      <c r="L1346" s="7"/>
      <c r="M1346" s="7"/>
      <c r="N1346" s="7"/>
      <c r="O1346" s="7"/>
      <c r="P1346" s="7"/>
      <c r="Q1346" s="7"/>
      <c r="R1346" s="7"/>
      <c r="S1346" s="7"/>
      <c r="T1346" s="7"/>
      <c r="U1346" s="7"/>
      <c r="V1346" s="7"/>
      <c r="W1346" s="7"/>
      <c r="X1346" s="7"/>
      <c r="Y1346" s="7"/>
      <c r="Z1346" s="7"/>
      <c r="AA1346" s="7"/>
      <c r="AB1346" s="7"/>
      <c r="AC1346" s="7"/>
      <c r="AD1346" s="7"/>
    </row>
    <row r="1347" spans="1:30" ht="15" x14ac:dyDescent="0.25">
      <c r="A1347" s="8"/>
      <c r="B1347" s="9"/>
      <c r="C1347" s="17"/>
      <c r="D1347" s="11"/>
      <c r="E1347" s="12"/>
      <c r="F1347" s="13"/>
      <c r="G1347" s="13"/>
      <c r="H1347" s="13"/>
      <c r="I1347" s="13"/>
      <c r="J1347" s="14"/>
      <c r="K1347" s="13"/>
      <c r="L1347" s="7"/>
      <c r="M1347" s="7"/>
      <c r="N1347" s="7"/>
      <c r="O1347" s="7"/>
      <c r="P1347" s="7"/>
      <c r="Q1347" s="7"/>
      <c r="R1347" s="7"/>
      <c r="S1347" s="7"/>
      <c r="T1347" s="7"/>
      <c r="U1347" s="7"/>
      <c r="V1347" s="7"/>
      <c r="W1347" s="7"/>
      <c r="X1347" s="7"/>
      <c r="Y1347" s="7"/>
      <c r="Z1347" s="7"/>
      <c r="AA1347" s="7"/>
      <c r="AB1347" s="7"/>
      <c r="AC1347" s="7"/>
      <c r="AD1347" s="7"/>
    </row>
    <row r="1348" spans="1:30" ht="15" x14ac:dyDescent="0.25">
      <c r="A1348" s="8"/>
      <c r="B1348" s="9"/>
      <c r="C1348" s="17"/>
      <c r="D1348" s="11"/>
      <c r="E1348" s="12"/>
      <c r="F1348" s="13"/>
      <c r="G1348" s="13"/>
      <c r="H1348" s="13"/>
      <c r="I1348" s="13"/>
      <c r="J1348" s="14"/>
      <c r="K1348" s="13"/>
      <c r="L1348" s="7"/>
      <c r="M1348" s="7"/>
      <c r="N1348" s="7"/>
      <c r="O1348" s="7"/>
      <c r="P1348" s="7"/>
      <c r="Q1348" s="7"/>
      <c r="R1348" s="7"/>
      <c r="S1348" s="7"/>
      <c r="T1348" s="7"/>
      <c r="U1348" s="7"/>
      <c r="V1348" s="7"/>
      <c r="W1348" s="7"/>
      <c r="X1348" s="7"/>
      <c r="Y1348" s="7"/>
      <c r="Z1348" s="7"/>
      <c r="AA1348" s="7"/>
      <c r="AB1348" s="7"/>
      <c r="AC1348" s="7"/>
      <c r="AD1348" s="7"/>
    </row>
    <row r="1349" spans="1:30" ht="15" x14ac:dyDescent="0.25">
      <c r="A1349" s="8"/>
      <c r="B1349" s="9"/>
      <c r="C1349" s="17"/>
      <c r="D1349" s="11"/>
      <c r="E1349" s="12"/>
      <c r="F1349" s="13"/>
      <c r="G1349" s="13"/>
      <c r="H1349" s="13"/>
      <c r="I1349" s="13"/>
      <c r="J1349" s="14"/>
      <c r="K1349" s="13"/>
      <c r="L1349" s="7"/>
      <c r="M1349" s="7"/>
      <c r="N1349" s="7"/>
      <c r="O1349" s="7"/>
      <c r="P1349" s="7"/>
      <c r="Q1349" s="7"/>
      <c r="R1349" s="7"/>
      <c r="S1349" s="7"/>
      <c r="T1349" s="7"/>
      <c r="U1349" s="7"/>
      <c r="V1349" s="7"/>
      <c r="W1349" s="7"/>
      <c r="X1349" s="7"/>
      <c r="Y1349" s="7"/>
      <c r="Z1349" s="7"/>
      <c r="AA1349" s="7"/>
      <c r="AB1349" s="7"/>
      <c r="AC1349" s="7"/>
      <c r="AD1349" s="7"/>
    </row>
    <row r="1350" spans="1:30" ht="15" x14ac:dyDescent="0.25">
      <c r="A1350" s="8"/>
      <c r="B1350" s="9"/>
      <c r="C1350" s="17"/>
      <c r="D1350" s="11"/>
      <c r="E1350" s="12"/>
      <c r="F1350" s="13"/>
      <c r="G1350" s="13"/>
      <c r="H1350" s="13"/>
      <c r="I1350" s="13"/>
      <c r="J1350" s="14"/>
      <c r="K1350" s="13"/>
      <c r="L1350" s="7"/>
      <c r="M1350" s="7"/>
      <c r="N1350" s="7"/>
      <c r="O1350" s="7"/>
      <c r="P1350" s="7"/>
      <c r="Q1350" s="7"/>
      <c r="R1350" s="7"/>
      <c r="S1350" s="7"/>
      <c r="T1350" s="7"/>
      <c r="U1350" s="7"/>
      <c r="V1350" s="7"/>
      <c r="W1350" s="7"/>
      <c r="X1350" s="7"/>
      <c r="Y1350" s="7"/>
      <c r="Z1350" s="7"/>
      <c r="AA1350" s="7"/>
      <c r="AB1350" s="7"/>
      <c r="AC1350" s="7"/>
      <c r="AD1350" s="7"/>
    </row>
    <row r="1351" spans="1:30" ht="15" x14ac:dyDescent="0.25">
      <c r="A1351" s="8"/>
      <c r="B1351" s="9"/>
      <c r="C1351" s="17"/>
      <c r="D1351" s="11"/>
      <c r="E1351" s="12"/>
      <c r="F1351" s="13"/>
      <c r="G1351" s="13"/>
      <c r="H1351" s="13"/>
      <c r="I1351" s="13"/>
      <c r="J1351" s="14"/>
      <c r="K1351" s="13"/>
      <c r="L1351" s="7"/>
      <c r="M1351" s="7"/>
      <c r="N1351" s="7"/>
      <c r="O1351" s="7"/>
      <c r="P1351" s="7"/>
      <c r="Q1351" s="7"/>
      <c r="R1351" s="7"/>
      <c r="S1351" s="7"/>
      <c r="T1351" s="7"/>
      <c r="U1351" s="7"/>
      <c r="V1351" s="7"/>
      <c r="W1351" s="7"/>
      <c r="X1351" s="7"/>
      <c r="Y1351" s="7"/>
      <c r="Z1351" s="7"/>
      <c r="AA1351" s="7"/>
      <c r="AB1351" s="7"/>
      <c r="AC1351" s="7"/>
      <c r="AD1351" s="7"/>
    </row>
    <row r="1352" spans="1:30" ht="15" x14ac:dyDescent="0.25">
      <c r="A1352" s="8"/>
      <c r="B1352" s="9"/>
      <c r="C1352" s="17"/>
      <c r="D1352" s="11"/>
      <c r="E1352" s="12"/>
      <c r="F1352" s="13"/>
      <c r="G1352" s="13"/>
      <c r="H1352" s="13"/>
      <c r="I1352" s="13"/>
      <c r="J1352" s="14"/>
      <c r="K1352" s="13"/>
      <c r="L1352" s="7"/>
      <c r="M1352" s="7"/>
      <c r="N1352" s="7"/>
      <c r="O1352" s="7"/>
      <c r="P1352" s="7"/>
      <c r="Q1352" s="7"/>
      <c r="R1352" s="7"/>
      <c r="S1352" s="7"/>
      <c r="T1352" s="7"/>
      <c r="U1352" s="7"/>
      <c r="V1352" s="7"/>
      <c r="W1352" s="7"/>
      <c r="X1352" s="7"/>
      <c r="Y1352" s="7"/>
      <c r="Z1352" s="7"/>
      <c r="AA1352" s="7"/>
      <c r="AB1352" s="7"/>
      <c r="AC1352" s="7"/>
      <c r="AD1352" s="7"/>
    </row>
    <row r="1353" spans="1:30" ht="15" x14ac:dyDescent="0.25">
      <c r="A1353" s="8"/>
      <c r="B1353" s="9"/>
      <c r="C1353" s="17"/>
      <c r="D1353" s="11"/>
      <c r="E1353" s="12"/>
      <c r="F1353" s="13"/>
      <c r="G1353" s="13"/>
      <c r="H1353" s="13"/>
      <c r="I1353" s="13"/>
      <c r="J1353" s="14"/>
      <c r="K1353" s="13"/>
      <c r="L1353" s="7"/>
      <c r="M1353" s="7"/>
      <c r="N1353" s="7"/>
      <c r="O1353" s="7"/>
      <c r="P1353" s="7"/>
      <c r="Q1353" s="7"/>
      <c r="R1353" s="7"/>
      <c r="S1353" s="7"/>
      <c r="T1353" s="7"/>
      <c r="U1353" s="7"/>
      <c r="V1353" s="7"/>
      <c r="W1353" s="7"/>
      <c r="X1353" s="7"/>
      <c r="Y1353" s="7"/>
      <c r="Z1353" s="7"/>
      <c r="AA1353" s="7"/>
      <c r="AB1353" s="7"/>
      <c r="AC1353" s="7"/>
      <c r="AD1353" s="7"/>
    </row>
    <row r="1354" spans="1:30" ht="15" x14ac:dyDescent="0.25">
      <c r="A1354" s="8"/>
      <c r="B1354" s="9"/>
      <c r="C1354" s="17"/>
      <c r="D1354" s="11"/>
      <c r="E1354" s="12"/>
      <c r="F1354" s="13"/>
      <c r="G1354" s="13"/>
      <c r="H1354" s="13"/>
      <c r="I1354" s="13"/>
      <c r="J1354" s="14"/>
      <c r="K1354" s="13"/>
      <c r="L1354" s="7"/>
      <c r="M1354" s="7"/>
      <c r="N1354" s="7"/>
      <c r="O1354" s="7"/>
      <c r="P1354" s="7"/>
      <c r="Q1354" s="7"/>
      <c r="R1354" s="7"/>
      <c r="S1354" s="7"/>
      <c r="T1354" s="7"/>
      <c r="U1354" s="7"/>
      <c r="V1354" s="7"/>
      <c r="W1354" s="7"/>
      <c r="X1354" s="7"/>
      <c r="Y1354" s="7"/>
      <c r="Z1354" s="7"/>
      <c r="AA1354" s="7"/>
      <c r="AB1354" s="7"/>
      <c r="AC1354" s="7"/>
      <c r="AD1354" s="7"/>
    </row>
    <row r="1355" spans="1:30" ht="15" x14ac:dyDescent="0.25">
      <c r="A1355" s="8"/>
      <c r="B1355" s="9"/>
      <c r="C1355" s="17"/>
      <c r="D1355" s="11"/>
      <c r="E1355" s="12"/>
      <c r="F1355" s="13"/>
      <c r="G1355" s="13"/>
      <c r="H1355" s="13"/>
      <c r="I1355" s="13"/>
      <c r="J1355" s="14"/>
      <c r="K1355" s="13"/>
      <c r="L1355" s="7"/>
      <c r="M1355" s="7"/>
      <c r="N1355" s="7"/>
      <c r="O1355" s="7"/>
      <c r="P1355" s="7"/>
      <c r="Q1355" s="7"/>
      <c r="R1355" s="7"/>
      <c r="S1355" s="7"/>
      <c r="T1355" s="7"/>
      <c r="U1355" s="7"/>
      <c r="V1355" s="7"/>
      <c r="W1355" s="7"/>
      <c r="X1355" s="7"/>
      <c r="Y1355" s="7"/>
      <c r="Z1355" s="7"/>
      <c r="AA1355" s="7"/>
      <c r="AB1355" s="7"/>
      <c r="AC1355" s="7"/>
      <c r="AD1355" s="7"/>
    </row>
    <row r="1356" spans="1:30" ht="15" x14ac:dyDescent="0.25">
      <c r="A1356" s="8"/>
      <c r="B1356" s="9"/>
      <c r="C1356" s="17"/>
      <c r="D1356" s="11"/>
      <c r="E1356" s="12"/>
      <c r="F1356" s="13"/>
      <c r="G1356" s="13"/>
      <c r="H1356" s="13"/>
      <c r="I1356" s="13"/>
      <c r="J1356" s="14"/>
      <c r="K1356" s="13"/>
      <c r="L1356" s="7"/>
      <c r="M1356" s="7"/>
      <c r="N1356" s="7"/>
      <c r="O1356" s="7"/>
      <c r="P1356" s="7"/>
      <c r="Q1356" s="7"/>
      <c r="R1356" s="7"/>
      <c r="S1356" s="7"/>
      <c r="T1356" s="7"/>
      <c r="U1356" s="7"/>
      <c r="V1356" s="7"/>
      <c r="W1356" s="7"/>
      <c r="X1356" s="7"/>
      <c r="Y1356" s="7"/>
      <c r="Z1356" s="7"/>
      <c r="AA1356" s="7"/>
      <c r="AB1356" s="7"/>
      <c r="AC1356" s="7"/>
      <c r="AD1356" s="7"/>
    </row>
    <row r="1357" spans="1:30" ht="15" x14ac:dyDescent="0.25">
      <c r="A1357" s="8"/>
      <c r="B1357" s="9"/>
      <c r="C1357" s="17"/>
      <c r="D1357" s="11"/>
      <c r="E1357" s="12"/>
      <c r="F1357" s="13"/>
      <c r="G1357" s="13"/>
      <c r="H1357" s="13"/>
      <c r="I1357" s="13"/>
      <c r="J1357" s="14"/>
      <c r="K1357" s="13"/>
      <c r="L1357" s="7"/>
      <c r="M1357" s="7"/>
      <c r="N1357" s="7"/>
      <c r="O1357" s="7"/>
      <c r="P1357" s="7"/>
      <c r="Q1357" s="7"/>
      <c r="R1357" s="7"/>
      <c r="S1357" s="7"/>
      <c r="T1357" s="7"/>
      <c r="U1357" s="7"/>
      <c r="V1357" s="7"/>
      <c r="W1357" s="7"/>
      <c r="X1357" s="7"/>
      <c r="Y1357" s="7"/>
      <c r="Z1357" s="7"/>
      <c r="AA1357" s="7"/>
      <c r="AB1357" s="7"/>
      <c r="AC1357" s="7"/>
      <c r="AD1357" s="7"/>
    </row>
    <row r="1358" spans="1:30" ht="15" x14ac:dyDescent="0.25">
      <c r="A1358" s="8"/>
      <c r="B1358" s="9"/>
      <c r="C1358" s="17"/>
      <c r="D1358" s="11"/>
      <c r="E1358" s="12"/>
      <c r="F1358" s="13"/>
      <c r="G1358" s="13"/>
      <c r="H1358" s="13"/>
      <c r="I1358" s="13"/>
      <c r="J1358" s="14"/>
      <c r="K1358" s="13"/>
      <c r="L1358" s="7"/>
      <c r="M1358" s="7"/>
      <c r="N1358" s="7"/>
      <c r="O1358" s="7"/>
      <c r="P1358" s="7"/>
      <c r="Q1358" s="7"/>
      <c r="R1358" s="7"/>
      <c r="S1358" s="7"/>
      <c r="T1358" s="7"/>
      <c r="U1358" s="7"/>
      <c r="V1358" s="7"/>
      <c r="W1358" s="7"/>
      <c r="X1358" s="7"/>
      <c r="Y1358" s="7"/>
      <c r="Z1358" s="7"/>
      <c r="AA1358" s="7"/>
      <c r="AB1358" s="7"/>
      <c r="AC1358" s="7"/>
      <c r="AD1358" s="7"/>
    </row>
    <row r="1359" spans="1:30" ht="15" x14ac:dyDescent="0.25">
      <c r="A1359" s="8"/>
      <c r="B1359" s="9"/>
      <c r="C1359" s="17"/>
      <c r="D1359" s="11"/>
      <c r="E1359" s="12"/>
      <c r="F1359" s="13"/>
      <c r="G1359" s="13"/>
      <c r="H1359" s="13"/>
      <c r="I1359" s="13"/>
      <c r="J1359" s="14"/>
      <c r="K1359" s="13"/>
      <c r="L1359" s="7"/>
      <c r="M1359" s="7"/>
      <c r="N1359" s="7"/>
      <c r="O1359" s="7"/>
      <c r="P1359" s="7"/>
      <c r="Q1359" s="7"/>
      <c r="R1359" s="7"/>
      <c r="S1359" s="7"/>
      <c r="T1359" s="7"/>
      <c r="U1359" s="7"/>
      <c r="V1359" s="7"/>
      <c r="W1359" s="7"/>
      <c r="X1359" s="7"/>
      <c r="Y1359" s="7"/>
      <c r="Z1359" s="7"/>
      <c r="AA1359" s="7"/>
      <c r="AB1359" s="7"/>
      <c r="AC1359" s="7"/>
      <c r="AD1359" s="7"/>
    </row>
    <row r="1360" spans="1:30" ht="15" x14ac:dyDescent="0.25">
      <c r="A1360" s="8"/>
      <c r="B1360" s="9"/>
      <c r="C1360" s="17"/>
      <c r="D1360" s="11"/>
      <c r="E1360" s="12"/>
      <c r="F1360" s="13"/>
      <c r="G1360" s="13"/>
      <c r="H1360" s="13"/>
      <c r="I1360" s="13"/>
      <c r="J1360" s="14"/>
      <c r="K1360" s="13"/>
      <c r="L1360" s="7"/>
      <c r="M1360" s="7"/>
      <c r="N1360" s="7"/>
      <c r="O1360" s="7"/>
      <c r="P1360" s="7"/>
      <c r="Q1360" s="7"/>
      <c r="R1360" s="7"/>
      <c r="S1360" s="7"/>
      <c r="T1360" s="7"/>
      <c r="U1360" s="7"/>
      <c r="V1360" s="7"/>
      <c r="W1360" s="7"/>
      <c r="X1360" s="7"/>
      <c r="Y1360" s="7"/>
      <c r="Z1360" s="7"/>
      <c r="AA1360" s="7"/>
      <c r="AB1360" s="7"/>
      <c r="AC1360" s="7"/>
      <c r="AD1360" s="7"/>
    </row>
    <row r="1361" spans="1:30" ht="15" x14ac:dyDescent="0.25">
      <c r="A1361" s="8"/>
      <c r="B1361" s="9"/>
      <c r="C1361" s="17"/>
      <c r="D1361" s="11"/>
      <c r="E1361" s="12"/>
      <c r="F1361" s="13"/>
      <c r="G1361" s="13"/>
      <c r="H1361" s="13"/>
      <c r="I1361" s="13"/>
      <c r="J1361" s="14"/>
      <c r="K1361" s="13"/>
      <c r="L1361" s="7"/>
      <c r="M1361" s="7"/>
      <c r="N1361" s="7"/>
      <c r="O1361" s="7"/>
      <c r="P1361" s="7"/>
      <c r="Q1361" s="7"/>
      <c r="R1361" s="7"/>
      <c r="S1361" s="7"/>
      <c r="T1361" s="7"/>
      <c r="U1361" s="7"/>
      <c r="V1361" s="7"/>
      <c r="W1361" s="7"/>
      <c r="X1361" s="7"/>
      <c r="Y1361" s="7"/>
      <c r="Z1361" s="7"/>
      <c r="AA1361" s="7"/>
      <c r="AB1361" s="7"/>
      <c r="AC1361" s="7"/>
      <c r="AD1361" s="7"/>
    </row>
    <row r="1362" spans="1:30" ht="15" x14ac:dyDescent="0.25">
      <c r="A1362" s="8"/>
      <c r="B1362" s="9"/>
      <c r="C1362" s="17"/>
      <c r="D1362" s="11"/>
      <c r="E1362" s="12"/>
      <c r="F1362" s="13"/>
      <c r="G1362" s="13"/>
      <c r="H1362" s="13"/>
      <c r="I1362" s="13"/>
      <c r="J1362" s="14"/>
      <c r="K1362" s="13"/>
      <c r="L1362" s="7"/>
      <c r="M1362" s="7"/>
      <c r="N1362" s="7"/>
      <c r="O1362" s="7"/>
      <c r="P1362" s="7"/>
      <c r="Q1362" s="7"/>
      <c r="R1362" s="7"/>
      <c r="S1362" s="7"/>
      <c r="T1362" s="7"/>
      <c r="U1362" s="7"/>
      <c r="V1362" s="7"/>
      <c r="W1362" s="7"/>
      <c r="X1362" s="7"/>
      <c r="Y1362" s="7"/>
      <c r="Z1362" s="7"/>
      <c r="AA1362" s="7"/>
      <c r="AB1362" s="7"/>
      <c r="AC1362" s="7"/>
      <c r="AD1362" s="7"/>
    </row>
    <row r="1363" spans="1:30" ht="15" x14ac:dyDescent="0.25">
      <c r="A1363" s="8"/>
      <c r="B1363" s="9"/>
      <c r="C1363" s="17"/>
      <c r="D1363" s="11"/>
      <c r="E1363" s="12"/>
      <c r="F1363" s="13"/>
      <c r="G1363" s="13"/>
      <c r="H1363" s="13"/>
      <c r="I1363" s="13"/>
      <c r="J1363" s="14"/>
      <c r="K1363" s="13"/>
      <c r="L1363" s="7"/>
      <c r="M1363" s="7"/>
      <c r="N1363" s="7"/>
      <c r="O1363" s="7"/>
      <c r="P1363" s="7"/>
      <c r="Q1363" s="7"/>
      <c r="R1363" s="7"/>
      <c r="S1363" s="7"/>
      <c r="T1363" s="7"/>
      <c r="U1363" s="7"/>
      <c r="V1363" s="7"/>
      <c r="W1363" s="7"/>
      <c r="X1363" s="7"/>
      <c r="Y1363" s="7"/>
      <c r="Z1363" s="7"/>
      <c r="AA1363" s="7"/>
      <c r="AB1363" s="7"/>
      <c r="AC1363" s="7"/>
      <c r="AD1363" s="7"/>
    </row>
    <row r="1364" spans="1:30" ht="15" x14ac:dyDescent="0.25">
      <c r="A1364" s="8"/>
      <c r="B1364" s="9"/>
      <c r="C1364" s="17"/>
      <c r="D1364" s="11"/>
      <c r="E1364" s="12"/>
      <c r="F1364" s="13"/>
      <c r="G1364" s="13"/>
      <c r="H1364" s="13"/>
      <c r="I1364" s="13"/>
      <c r="J1364" s="14"/>
      <c r="K1364" s="13"/>
      <c r="L1364" s="7"/>
      <c r="M1364" s="7"/>
      <c r="N1364" s="7"/>
      <c r="O1364" s="7"/>
      <c r="P1364" s="7"/>
      <c r="Q1364" s="7"/>
      <c r="R1364" s="7"/>
      <c r="S1364" s="7"/>
      <c r="T1364" s="7"/>
      <c r="U1364" s="7"/>
      <c r="V1364" s="7"/>
      <c r="W1364" s="7"/>
      <c r="X1364" s="7"/>
      <c r="Y1364" s="7"/>
      <c r="Z1364" s="7"/>
      <c r="AA1364" s="7"/>
      <c r="AB1364" s="7"/>
      <c r="AC1364" s="7"/>
      <c r="AD1364" s="7"/>
    </row>
    <row r="1365" spans="1:30" ht="15" x14ac:dyDescent="0.25">
      <c r="A1365" s="8"/>
      <c r="B1365" s="9"/>
      <c r="C1365" s="17"/>
      <c r="D1365" s="11"/>
      <c r="E1365" s="12"/>
      <c r="F1365" s="13"/>
      <c r="G1365" s="13"/>
      <c r="H1365" s="13"/>
      <c r="I1365" s="13"/>
      <c r="J1365" s="14"/>
      <c r="K1365" s="13"/>
      <c r="L1365" s="7"/>
      <c r="M1365" s="7"/>
      <c r="N1365" s="7"/>
      <c r="O1365" s="7"/>
      <c r="P1365" s="7"/>
      <c r="Q1365" s="7"/>
      <c r="R1365" s="7"/>
      <c r="S1365" s="7"/>
      <c r="T1365" s="7"/>
      <c r="U1365" s="7"/>
      <c r="V1365" s="7"/>
      <c r="W1365" s="7"/>
      <c r="X1365" s="7"/>
      <c r="Y1365" s="7"/>
      <c r="Z1365" s="7"/>
      <c r="AA1365" s="7"/>
      <c r="AB1365" s="7"/>
      <c r="AC1365" s="7"/>
      <c r="AD1365" s="7"/>
    </row>
    <row r="1366" spans="1:30" ht="15" x14ac:dyDescent="0.25">
      <c r="A1366" s="8"/>
      <c r="B1366" s="9"/>
      <c r="C1366" s="17"/>
      <c r="D1366" s="11"/>
      <c r="E1366" s="12"/>
      <c r="F1366" s="13"/>
      <c r="G1366" s="13"/>
      <c r="H1366" s="13"/>
      <c r="I1366" s="13"/>
      <c r="J1366" s="14"/>
      <c r="K1366" s="13"/>
      <c r="L1366" s="7"/>
      <c r="M1366" s="7"/>
      <c r="N1366" s="7"/>
      <c r="O1366" s="7"/>
      <c r="P1366" s="7"/>
      <c r="Q1366" s="7"/>
      <c r="R1366" s="7"/>
      <c r="S1366" s="7"/>
      <c r="T1366" s="7"/>
      <c r="U1366" s="7"/>
      <c r="V1366" s="7"/>
      <c r="W1366" s="7"/>
      <c r="X1366" s="7"/>
      <c r="Y1366" s="7"/>
      <c r="Z1366" s="7"/>
      <c r="AA1366" s="7"/>
      <c r="AB1366" s="7"/>
      <c r="AC1366" s="7"/>
      <c r="AD1366" s="7"/>
    </row>
    <row r="1367" spans="1:30" ht="15" x14ac:dyDescent="0.25">
      <c r="A1367" s="8"/>
      <c r="B1367" s="9"/>
      <c r="C1367" s="17"/>
      <c r="D1367" s="11"/>
      <c r="E1367" s="12"/>
      <c r="F1367" s="13"/>
      <c r="G1367" s="13"/>
      <c r="H1367" s="13"/>
      <c r="I1367" s="13"/>
      <c r="J1367" s="14"/>
      <c r="K1367" s="13"/>
      <c r="L1367" s="7"/>
      <c r="M1367" s="7"/>
      <c r="N1367" s="7"/>
      <c r="O1367" s="7"/>
      <c r="P1367" s="7"/>
      <c r="Q1367" s="7"/>
      <c r="R1367" s="7"/>
      <c r="S1367" s="7"/>
      <c r="T1367" s="7"/>
      <c r="U1367" s="7"/>
      <c r="V1367" s="7"/>
      <c r="W1367" s="7"/>
      <c r="X1367" s="7"/>
      <c r="Y1367" s="7"/>
      <c r="Z1367" s="7"/>
      <c r="AA1367" s="7"/>
      <c r="AB1367" s="7"/>
      <c r="AC1367" s="7"/>
      <c r="AD1367" s="7"/>
    </row>
    <row r="1368" spans="1:30" ht="15" x14ac:dyDescent="0.25">
      <c r="A1368" s="8"/>
      <c r="B1368" s="9"/>
      <c r="C1368" s="17"/>
      <c r="D1368" s="11"/>
      <c r="E1368" s="12"/>
      <c r="F1368" s="13"/>
      <c r="G1368" s="13"/>
      <c r="H1368" s="13"/>
      <c r="I1368" s="13"/>
      <c r="J1368" s="14"/>
      <c r="K1368" s="13"/>
      <c r="L1368" s="7"/>
      <c r="M1368" s="7"/>
      <c r="N1368" s="7"/>
      <c r="O1368" s="7"/>
      <c r="P1368" s="7"/>
      <c r="Q1368" s="7"/>
      <c r="R1368" s="7"/>
      <c r="S1368" s="7"/>
      <c r="T1368" s="7"/>
      <c r="U1368" s="7"/>
      <c r="V1368" s="7"/>
      <c r="W1368" s="7"/>
      <c r="X1368" s="7"/>
      <c r="Y1368" s="7"/>
      <c r="Z1368" s="7"/>
      <c r="AA1368" s="7"/>
      <c r="AB1368" s="7"/>
      <c r="AC1368" s="7"/>
      <c r="AD1368" s="7"/>
    </row>
    <row r="1369" spans="1:30" ht="15" x14ac:dyDescent="0.25">
      <c r="A1369" s="8"/>
      <c r="B1369" s="9"/>
      <c r="C1369" s="17"/>
      <c r="D1369" s="11"/>
      <c r="E1369" s="12"/>
      <c r="F1369" s="13"/>
      <c r="G1369" s="13"/>
      <c r="H1369" s="13"/>
      <c r="I1369" s="13"/>
      <c r="J1369" s="14"/>
      <c r="K1369" s="13"/>
      <c r="L1369" s="7"/>
      <c r="M1369" s="7"/>
      <c r="N1369" s="7"/>
      <c r="O1369" s="7"/>
      <c r="P1369" s="7"/>
      <c r="Q1369" s="7"/>
      <c r="R1369" s="7"/>
      <c r="S1369" s="7"/>
      <c r="T1369" s="7"/>
      <c r="U1369" s="7"/>
      <c r="V1369" s="7"/>
      <c r="W1369" s="7"/>
      <c r="X1369" s="7"/>
      <c r="Y1369" s="7"/>
      <c r="Z1369" s="7"/>
      <c r="AA1369" s="7"/>
      <c r="AB1369" s="7"/>
      <c r="AC1369" s="7"/>
      <c r="AD1369" s="7"/>
    </row>
    <row r="1370" spans="1:30" ht="15" x14ac:dyDescent="0.25">
      <c r="A1370" s="8"/>
      <c r="B1370" s="9"/>
      <c r="C1370" s="17"/>
      <c r="D1370" s="11"/>
      <c r="E1370" s="12"/>
      <c r="F1370" s="13"/>
      <c r="G1370" s="13"/>
      <c r="H1370" s="13"/>
      <c r="I1370" s="13"/>
      <c r="J1370" s="14"/>
      <c r="K1370" s="13"/>
      <c r="L1370" s="7"/>
      <c r="M1370" s="7"/>
      <c r="N1370" s="7"/>
      <c r="O1370" s="7"/>
      <c r="P1370" s="7"/>
      <c r="Q1370" s="7"/>
      <c r="R1370" s="7"/>
      <c r="S1370" s="7"/>
      <c r="T1370" s="7"/>
      <c r="U1370" s="7"/>
      <c r="V1370" s="7"/>
      <c r="W1370" s="7"/>
      <c r="X1370" s="7"/>
      <c r="Y1370" s="7"/>
      <c r="Z1370" s="7"/>
      <c r="AA1370" s="7"/>
      <c r="AB1370" s="7"/>
      <c r="AC1370" s="7"/>
      <c r="AD1370" s="7"/>
    </row>
    <row r="1371" spans="1:30" ht="15" x14ac:dyDescent="0.25">
      <c r="A1371" s="8"/>
      <c r="B1371" s="9"/>
      <c r="C1371" s="17"/>
      <c r="D1371" s="11"/>
      <c r="E1371" s="12"/>
      <c r="F1371" s="13"/>
      <c r="G1371" s="13"/>
      <c r="H1371" s="13"/>
      <c r="I1371" s="13"/>
      <c r="J1371" s="14"/>
      <c r="K1371" s="13"/>
      <c r="L1371" s="7"/>
      <c r="M1371" s="7"/>
      <c r="N1371" s="7"/>
      <c r="O1371" s="7"/>
      <c r="P1371" s="7"/>
      <c r="Q1371" s="7"/>
      <c r="R1371" s="7"/>
      <c r="S1371" s="7"/>
      <c r="T1371" s="7"/>
      <c r="U1371" s="7"/>
      <c r="V1371" s="7"/>
      <c r="W1371" s="7"/>
      <c r="X1371" s="7"/>
      <c r="Y1371" s="7"/>
      <c r="Z1371" s="7"/>
      <c r="AA1371" s="7"/>
      <c r="AB1371" s="7"/>
      <c r="AC1371" s="7"/>
      <c r="AD1371" s="7"/>
    </row>
    <row r="1372" spans="1:30" ht="15" x14ac:dyDescent="0.25">
      <c r="A1372" s="8"/>
      <c r="B1372" s="9"/>
      <c r="C1372" s="17"/>
      <c r="D1372" s="11"/>
      <c r="E1372" s="12"/>
      <c r="F1372" s="13"/>
      <c r="G1372" s="13"/>
      <c r="H1372" s="13"/>
      <c r="I1372" s="13"/>
      <c r="J1372" s="14"/>
      <c r="K1372" s="13"/>
      <c r="L1372" s="7"/>
      <c r="M1372" s="7"/>
      <c r="N1372" s="7"/>
      <c r="O1372" s="7"/>
      <c r="P1372" s="7"/>
      <c r="Q1372" s="7"/>
      <c r="R1372" s="7"/>
      <c r="S1372" s="7"/>
      <c r="T1372" s="7"/>
      <c r="U1372" s="7"/>
      <c r="V1372" s="7"/>
      <c r="W1372" s="7"/>
      <c r="X1372" s="7"/>
      <c r="Y1372" s="7"/>
      <c r="Z1372" s="7"/>
      <c r="AA1372" s="7"/>
      <c r="AB1372" s="7"/>
      <c r="AC1372" s="7"/>
      <c r="AD1372" s="7"/>
    </row>
    <row r="1373" spans="1:30" ht="15" x14ac:dyDescent="0.25">
      <c r="A1373" s="8"/>
      <c r="B1373" s="9"/>
      <c r="C1373" s="17"/>
      <c r="D1373" s="11"/>
      <c r="E1373" s="12"/>
      <c r="F1373" s="13"/>
      <c r="G1373" s="13"/>
      <c r="H1373" s="13"/>
      <c r="I1373" s="13"/>
      <c r="J1373" s="14"/>
      <c r="K1373" s="13"/>
      <c r="L1373" s="7"/>
      <c r="M1373" s="7"/>
      <c r="N1373" s="7"/>
      <c r="O1373" s="7"/>
      <c r="P1373" s="7"/>
      <c r="Q1373" s="7"/>
      <c r="R1373" s="7"/>
      <c r="S1373" s="7"/>
      <c r="T1373" s="7"/>
      <c r="U1373" s="7"/>
      <c r="V1373" s="7"/>
      <c r="W1373" s="7"/>
      <c r="X1373" s="7"/>
      <c r="Y1373" s="7"/>
      <c r="Z1373" s="7"/>
      <c r="AA1373" s="7"/>
      <c r="AB1373" s="7"/>
      <c r="AC1373" s="7"/>
      <c r="AD1373" s="7"/>
    </row>
    <row r="1374" spans="1:30" ht="15" x14ac:dyDescent="0.25">
      <c r="A1374" s="8"/>
      <c r="B1374" s="9"/>
      <c r="C1374" s="17"/>
      <c r="D1374" s="11"/>
      <c r="E1374" s="12"/>
      <c r="F1374" s="13"/>
      <c r="G1374" s="13"/>
      <c r="H1374" s="13"/>
      <c r="I1374" s="13"/>
      <c r="J1374" s="14"/>
      <c r="K1374" s="13"/>
      <c r="L1374" s="7"/>
      <c r="M1374" s="7"/>
      <c r="N1374" s="7"/>
      <c r="O1374" s="7"/>
      <c r="P1374" s="7"/>
      <c r="Q1374" s="7"/>
      <c r="R1374" s="7"/>
      <c r="S1374" s="7"/>
      <c r="T1374" s="7"/>
      <c r="U1374" s="7"/>
      <c r="V1374" s="7"/>
      <c r="W1374" s="7"/>
      <c r="X1374" s="7"/>
      <c r="Y1374" s="7"/>
      <c r="Z1374" s="7"/>
      <c r="AA1374" s="7"/>
      <c r="AB1374" s="7"/>
      <c r="AC1374" s="7"/>
      <c r="AD1374" s="7"/>
    </row>
    <row r="1375" spans="1:30" ht="15" x14ac:dyDescent="0.25">
      <c r="A1375" s="8"/>
      <c r="B1375" s="9"/>
      <c r="C1375" s="17"/>
      <c r="D1375" s="11"/>
      <c r="E1375" s="12"/>
      <c r="F1375" s="13"/>
      <c r="G1375" s="13"/>
      <c r="H1375" s="13"/>
      <c r="I1375" s="13"/>
      <c r="J1375" s="14"/>
      <c r="K1375" s="13"/>
      <c r="L1375" s="7"/>
      <c r="M1375" s="7"/>
      <c r="N1375" s="7"/>
      <c r="O1375" s="7"/>
      <c r="P1375" s="7"/>
      <c r="Q1375" s="7"/>
      <c r="R1375" s="7"/>
      <c r="S1375" s="7"/>
      <c r="T1375" s="7"/>
      <c r="U1375" s="7"/>
      <c r="V1375" s="7"/>
      <c r="W1375" s="7"/>
      <c r="X1375" s="7"/>
      <c r="Y1375" s="7"/>
      <c r="Z1375" s="7"/>
      <c r="AA1375" s="7"/>
      <c r="AB1375" s="7"/>
      <c r="AC1375" s="7"/>
      <c r="AD1375" s="7"/>
    </row>
    <row r="1376" spans="1:30" ht="15" x14ac:dyDescent="0.25">
      <c r="A1376" s="8"/>
      <c r="B1376" s="9"/>
      <c r="C1376" s="17"/>
      <c r="D1376" s="11"/>
      <c r="E1376" s="12"/>
      <c r="F1376" s="13"/>
      <c r="G1376" s="13"/>
      <c r="H1376" s="13"/>
      <c r="I1376" s="13"/>
      <c r="J1376" s="14"/>
      <c r="K1376" s="13"/>
      <c r="L1376" s="7"/>
      <c r="M1376" s="7"/>
      <c r="N1376" s="7"/>
      <c r="O1376" s="7"/>
      <c r="P1376" s="7"/>
      <c r="Q1376" s="7"/>
      <c r="R1376" s="7"/>
      <c r="S1376" s="7"/>
      <c r="T1376" s="7"/>
      <c r="U1376" s="7"/>
      <c r="V1376" s="7"/>
      <c r="W1376" s="7"/>
      <c r="X1376" s="7"/>
      <c r="Y1376" s="7"/>
      <c r="Z1376" s="7"/>
      <c r="AA1376" s="7"/>
      <c r="AB1376" s="7"/>
      <c r="AC1376" s="7"/>
      <c r="AD1376" s="7"/>
    </row>
    <row r="1377" spans="1:30" ht="15" x14ac:dyDescent="0.25">
      <c r="A1377" s="8"/>
      <c r="B1377" s="9"/>
      <c r="C1377" s="17"/>
      <c r="D1377" s="11"/>
      <c r="E1377" s="12"/>
      <c r="F1377" s="13"/>
      <c r="G1377" s="13"/>
      <c r="H1377" s="13"/>
      <c r="I1377" s="13"/>
      <c r="J1377" s="14"/>
      <c r="K1377" s="13"/>
      <c r="L1377" s="7"/>
      <c r="M1377" s="7"/>
      <c r="N1377" s="7"/>
      <c r="O1377" s="7"/>
      <c r="P1377" s="7"/>
      <c r="Q1377" s="7"/>
      <c r="R1377" s="7"/>
      <c r="S1377" s="7"/>
      <c r="T1377" s="7"/>
      <c r="U1377" s="7"/>
      <c r="V1377" s="7"/>
      <c r="W1377" s="7"/>
      <c r="X1377" s="7"/>
      <c r="Y1377" s="7"/>
      <c r="Z1377" s="7"/>
      <c r="AA1377" s="7"/>
      <c r="AB1377" s="7"/>
      <c r="AC1377" s="7"/>
      <c r="AD1377" s="7"/>
    </row>
    <row r="1378" spans="1:30" ht="15" x14ac:dyDescent="0.25">
      <c r="A1378" s="8"/>
      <c r="B1378" s="9"/>
      <c r="C1378" s="17"/>
      <c r="D1378" s="11"/>
      <c r="E1378" s="12"/>
      <c r="F1378" s="13"/>
      <c r="G1378" s="13"/>
      <c r="H1378" s="13"/>
      <c r="I1378" s="13"/>
      <c r="J1378" s="14"/>
      <c r="K1378" s="13"/>
      <c r="L1378" s="7"/>
      <c r="M1378" s="7"/>
      <c r="N1378" s="7"/>
      <c r="O1378" s="7"/>
      <c r="P1378" s="7"/>
      <c r="Q1378" s="7"/>
      <c r="R1378" s="7"/>
      <c r="S1378" s="7"/>
      <c r="T1378" s="7"/>
      <c r="U1378" s="7"/>
      <c r="V1378" s="7"/>
      <c r="W1378" s="7"/>
      <c r="X1378" s="7"/>
      <c r="Y1378" s="7"/>
      <c r="Z1378" s="7"/>
      <c r="AA1378" s="7"/>
      <c r="AB1378" s="7"/>
      <c r="AC1378" s="7"/>
      <c r="AD1378" s="7"/>
    </row>
    <row r="1379" spans="1:30" ht="15" x14ac:dyDescent="0.25">
      <c r="A1379" s="8"/>
      <c r="B1379" s="9"/>
      <c r="C1379" s="17"/>
      <c r="D1379" s="11"/>
      <c r="E1379" s="12"/>
      <c r="F1379" s="13"/>
      <c r="G1379" s="13"/>
      <c r="H1379" s="13"/>
      <c r="I1379" s="13"/>
      <c r="J1379" s="14"/>
      <c r="K1379" s="13"/>
      <c r="L1379" s="7"/>
      <c r="M1379" s="7"/>
      <c r="N1379" s="7"/>
      <c r="O1379" s="7"/>
      <c r="P1379" s="7"/>
      <c r="Q1379" s="7"/>
      <c r="R1379" s="7"/>
      <c r="S1379" s="7"/>
      <c r="T1379" s="7"/>
      <c r="U1379" s="7"/>
      <c r="V1379" s="7"/>
      <c r="W1379" s="7"/>
      <c r="X1379" s="7"/>
      <c r="Y1379" s="7"/>
      <c r="Z1379" s="7"/>
      <c r="AA1379" s="7"/>
      <c r="AB1379" s="7"/>
      <c r="AC1379" s="7"/>
      <c r="AD1379" s="7"/>
    </row>
    <row r="1380" spans="1:30" ht="15" x14ac:dyDescent="0.25">
      <c r="A1380" s="8"/>
      <c r="B1380" s="9"/>
      <c r="C1380" s="17"/>
      <c r="D1380" s="11"/>
      <c r="E1380" s="12"/>
      <c r="F1380" s="13"/>
      <c r="G1380" s="13"/>
      <c r="H1380" s="13"/>
      <c r="I1380" s="13"/>
      <c r="J1380" s="14"/>
      <c r="K1380" s="13"/>
      <c r="L1380" s="7"/>
      <c r="M1380" s="7"/>
      <c r="N1380" s="7"/>
      <c r="O1380" s="7"/>
      <c r="P1380" s="7"/>
      <c r="Q1380" s="7"/>
      <c r="R1380" s="7"/>
      <c r="S1380" s="7"/>
      <c r="T1380" s="7"/>
      <c r="U1380" s="7"/>
      <c r="V1380" s="7"/>
      <c r="W1380" s="7"/>
      <c r="X1380" s="7"/>
      <c r="Y1380" s="7"/>
      <c r="Z1380" s="7"/>
      <c r="AA1380" s="7"/>
      <c r="AB1380" s="7"/>
      <c r="AC1380" s="7"/>
      <c r="AD1380" s="7"/>
    </row>
    <row r="1381" spans="1:30" ht="15" x14ac:dyDescent="0.25">
      <c r="A1381" s="8"/>
      <c r="B1381" s="9"/>
      <c r="C1381" s="17"/>
      <c r="D1381" s="11"/>
      <c r="E1381" s="12"/>
      <c r="F1381" s="13"/>
      <c r="G1381" s="13"/>
      <c r="H1381" s="13"/>
      <c r="I1381" s="13"/>
      <c r="J1381" s="14"/>
      <c r="K1381" s="13"/>
      <c r="L1381" s="7"/>
      <c r="M1381" s="7"/>
      <c r="N1381" s="7"/>
      <c r="O1381" s="7"/>
      <c r="P1381" s="7"/>
      <c r="Q1381" s="7"/>
      <c r="R1381" s="7"/>
      <c r="S1381" s="7"/>
      <c r="T1381" s="7"/>
      <c r="U1381" s="7"/>
      <c r="V1381" s="7"/>
      <c r="W1381" s="7"/>
      <c r="X1381" s="7"/>
      <c r="Y1381" s="7"/>
      <c r="Z1381" s="7"/>
      <c r="AA1381" s="7"/>
      <c r="AB1381" s="7"/>
      <c r="AC1381" s="7"/>
      <c r="AD1381" s="7"/>
    </row>
    <row r="1382" spans="1:30" ht="15" x14ac:dyDescent="0.25">
      <c r="A1382" s="8"/>
      <c r="B1382" s="9"/>
      <c r="C1382" s="17"/>
      <c r="D1382" s="11"/>
      <c r="E1382" s="12"/>
      <c r="F1382" s="13"/>
      <c r="G1382" s="13"/>
      <c r="H1382" s="13"/>
      <c r="I1382" s="13"/>
      <c r="J1382" s="14"/>
      <c r="K1382" s="13"/>
      <c r="L1382" s="7"/>
      <c r="M1382" s="7"/>
      <c r="N1382" s="7"/>
      <c r="O1382" s="7"/>
      <c r="P1382" s="7"/>
      <c r="Q1382" s="7"/>
      <c r="R1382" s="7"/>
      <c r="S1382" s="7"/>
      <c r="T1382" s="7"/>
      <c r="U1382" s="7"/>
      <c r="V1382" s="7"/>
      <c r="W1382" s="7"/>
      <c r="X1382" s="7"/>
      <c r="Y1382" s="7"/>
      <c r="Z1382" s="7"/>
      <c r="AA1382" s="7"/>
      <c r="AB1382" s="7"/>
      <c r="AC1382" s="7"/>
      <c r="AD1382" s="7"/>
    </row>
    <row r="1383" spans="1:30" ht="15" x14ac:dyDescent="0.25">
      <c r="A1383" s="8"/>
      <c r="B1383" s="9"/>
      <c r="C1383" s="17"/>
      <c r="D1383" s="11"/>
      <c r="E1383" s="12"/>
      <c r="F1383" s="13"/>
      <c r="G1383" s="13"/>
      <c r="H1383" s="13"/>
      <c r="I1383" s="13"/>
      <c r="J1383" s="14"/>
      <c r="K1383" s="13"/>
      <c r="L1383" s="7"/>
      <c r="M1383" s="7"/>
      <c r="N1383" s="7"/>
      <c r="O1383" s="7"/>
      <c r="P1383" s="7"/>
      <c r="Q1383" s="7"/>
      <c r="R1383" s="7"/>
      <c r="S1383" s="7"/>
      <c r="T1383" s="7"/>
      <c r="U1383" s="7"/>
      <c r="V1383" s="7"/>
      <c r="W1383" s="7"/>
      <c r="X1383" s="7"/>
      <c r="Y1383" s="7"/>
      <c r="Z1383" s="7"/>
      <c r="AA1383" s="7"/>
      <c r="AB1383" s="7"/>
      <c r="AC1383" s="7"/>
      <c r="AD1383" s="7"/>
    </row>
    <row r="1384" spans="1:30" ht="15" x14ac:dyDescent="0.25">
      <c r="A1384" s="8"/>
      <c r="B1384" s="9"/>
      <c r="C1384" s="17"/>
      <c r="D1384" s="11"/>
      <c r="E1384" s="12"/>
      <c r="F1384" s="13"/>
      <c r="G1384" s="13"/>
      <c r="H1384" s="13"/>
      <c r="I1384" s="13"/>
      <c r="J1384" s="14"/>
      <c r="K1384" s="13"/>
      <c r="L1384" s="7"/>
      <c r="M1384" s="7"/>
      <c r="N1384" s="7"/>
      <c r="O1384" s="7"/>
      <c r="P1384" s="7"/>
      <c r="Q1384" s="7"/>
      <c r="R1384" s="7"/>
      <c r="S1384" s="7"/>
      <c r="T1384" s="7"/>
      <c r="U1384" s="7"/>
      <c r="V1384" s="7"/>
      <c r="W1384" s="7"/>
      <c r="X1384" s="7"/>
      <c r="Y1384" s="7"/>
      <c r="Z1384" s="7"/>
      <c r="AA1384" s="7"/>
      <c r="AB1384" s="7"/>
      <c r="AC1384" s="7"/>
      <c r="AD1384" s="7"/>
    </row>
    <row r="1385" spans="1:30" ht="15" x14ac:dyDescent="0.25">
      <c r="A1385" s="8"/>
      <c r="B1385" s="9"/>
      <c r="C1385" s="17"/>
      <c r="D1385" s="11"/>
      <c r="E1385" s="12"/>
      <c r="F1385" s="13"/>
      <c r="G1385" s="13"/>
      <c r="H1385" s="13"/>
      <c r="I1385" s="13"/>
      <c r="J1385" s="14"/>
      <c r="K1385" s="13"/>
      <c r="L1385" s="7"/>
      <c r="M1385" s="7"/>
      <c r="N1385" s="7"/>
      <c r="O1385" s="7"/>
      <c r="P1385" s="7"/>
      <c r="Q1385" s="7"/>
      <c r="R1385" s="7"/>
      <c r="S1385" s="7"/>
      <c r="T1385" s="7"/>
      <c r="U1385" s="7"/>
      <c r="V1385" s="7"/>
      <c r="W1385" s="7"/>
      <c r="X1385" s="7"/>
      <c r="Y1385" s="7"/>
      <c r="Z1385" s="7"/>
      <c r="AA1385" s="7"/>
      <c r="AB1385" s="7"/>
      <c r="AC1385" s="7"/>
      <c r="AD1385" s="7"/>
    </row>
    <row r="1386" spans="1:30" ht="15" x14ac:dyDescent="0.25">
      <c r="A1386" s="8"/>
      <c r="B1386" s="9"/>
      <c r="C1386" s="17"/>
      <c r="D1386" s="11"/>
      <c r="E1386" s="12"/>
      <c r="F1386" s="13"/>
      <c r="G1386" s="13"/>
      <c r="H1386" s="13"/>
      <c r="I1386" s="13"/>
      <c r="J1386" s="14"/>
      <c r="K1386" s="13"/>
      <c r="L1386" s="7"/>
      <c r="M1386" s="7"/>
      <c r="N1386" s="7"/>
      <c r="O1386" s="7"/>
      <c r="P1386" s="7"/>
      <c r="Q1386" s="7"/>
      <c r="R1386" s="7"/>
      <c r="S1386" s="7"/>
      <c r="T1386" s="7"/>
      <c r="U1386" s="7"/>
      <c r="V1386" s="7"/>
      <c r="W1386" s="7"/>
      <c r="X1386" s="7"/>
      <c r="Y1386" s="7"/>
      <c r="Z1386" s="7"/>
      <c r="AA1386" s="7"/>
      <c r="AB1386" s="7"/>
      <c r="AC1386" s="7"/>
      <c r="AD1386" s="7"/>
    </row>
    <row r="1387" spans="1:30" ht="15" x14ac:dyDescent="0.25">
      <c r="A1387" s="8"/>
      <c r="B1387" s="9"/>
      <c r="C1387" s="17"/>
      <c r="D1387" s="11"/>
      <c r="E1387" s="12"/>
      <c r="F1387" s="13"/>
      <c r="G1387" s="13"/>
      <c r="H1387" s="13"/>
      <c r="I1387" s="13"/>
      <c r="J1387" s="14"/>
      <c r="K1387" s="13"/>
      <c r="L1387" s="7"/>
      <c r="M1387" s="7"/>
      <c r="N1387" s="7"/>
      <c r="O1387" s="7"/>
      <c r="P1387" s="7"/>
      <c r="Q1387" s="7"/>
      <c r="R1387" s="7"/>
      <c r="S1387" s="7"/>
      <c r="T1387" s="7"/>
      <c r="U1387" s="7"/>
      <c r="V1387" s="7"/>
      <c r="W1387" s="7"/>
      <c r="X1387" s="7"/>
      <c r="Y1387" s="7"/>
      <c r="Z1387" s="7"/>
      <c r="AA1387" s="7"/>
      <c r="AB1387" s="7"/>
      <c r="AC1387" s="7"/>
      <c r="AD1387" s="7"/>
    </row>
    <row r="1388" spans="1:30" ht="15" x14ac:dyDescent="0.25">
      <c r="A1388" s="8"/>
      <c r="B1388" s="9"/>
      <c r="C1388" s="17"/>
      <c r="D1388" s="11"/>
      <c r="E1388" s="12"/>
      <c r="F1388" s="13"/>
      <c r="G1388" s="13"/>
      <c r="H1388" s="13"/>
      <c r="I1388" s="13"/>
      <c r="J1388" s="14"/>
      <c r="K1388" s="13"/>
      <c r="L1388" s="7"/>
      <c r="M1388" s="7"/>
      <c r="N1388" s="7"/>
      <c r="O1388" s="7"/>
      <c r="P1388" s="7"/>
      <c r="Q1388" s="7"/>
      <c r="R1388" s="7"/>
      <c r="S1388" s="7"/>
      <c r="T1388" s="7"/>
      <c r="U1388" s="7"/>
      <c r="V1388" s="7"/>
      <c r="W1388" s="7"/>
      <c r="X1388" s="7"/>
      <c r="Y1388" s="7"/>
      <c r="Z1388" s="7"/>
      <c r="AA1388" s="7"/>
      <c r="AB1388" s="7"/>
      <c r="AC1388" s="7"/>
      <c r="AD1388" s="7"/>
    </row>
    <row r="1389" spans="1:30" ht="15" x14ac:dyDescent="0.25">
      <c r="A1389" s="8"/>
      <c r="B1389" s="9"/>
      <c r="C1389" s="17"/>
      <c r="D1389" s="11"/>
      <c r="E1389" s="12"/>
      <c r="F1389" s="13"/>
      <c r="G1389" s="13"/>
      <c r="H1389" s="13"/>
      <c r="I1389" s="13"/>
      <c r="J1389" s="14"/>
      <c r="K1389" s="13"/>
      <c r="L1389" s="7"/>
      <c r="M1389" s="7"/>
      <c r="N1389" s="7"/>
      <c r="O1389" s="7"/>
      <c r="P1389" s="7"/>
      <c r="Q1389" s="7"/>
      <c r="R1389" s="7"/>
      <c r="S1389" s="7"/>
      <c r="T1389" s="7"/>
      <c r="U1389" s="7"/>
      <c r="V1389" s="7"/>
      <c r="W1389" s="7"/>
      <c r="X1389" s="7"/>
      <c r="Y1389" s="7"/>
      <c r="Z1389" s="7"/>
      <c r="AA1389" s="7"/>
      <c r="AB1389" s="7"/>
      <c r="AC1389" s="7"/>
      <c r="AD1389" s="7"/>
    </row>
    <row r="1390" spans="1:30" ht="15" x14ac:dyDescent="0.25">
      <c r="A1390" s="8"/>
      <c r="B1390" s="9"/>
      <c r="C1390" s="17"/>
      <c r="D1390" s="11"/>
      <c r="E1390" s="12"/>
      <c r="F1390" s="13"/>
      <c r="G1390" s="13"/>
      <c r="H1390" s="13"/>
      <c r="I1390" s="13"/>
      <c r="J1390" s="14"/>
      <c r="K1390" s="13"/>
      <c r="L1390" s="7"/>
      <c r="M1390" s="7"/>
      <c r="N1390" s="7"/>
      <c r="O1390" s="7"/>
      <c r="P1390" s="7"/>
      <c r="Q1390" s="7"/>
      <c r="R1390" s="7"/>
      <c r="S1390" s="7"/>
      <c r="T1390" s="7"/>
      <c r="U1390" s="7"/>
      <c r="V1390" s="7"/>
      <c r="W1390" s="7"/>
      <c r="X1390" s="7"/>
      <c r="Y1390" s="7"/>
      <c r="Z1390" s="7"/>
      <c r="AA1390" s="7"/>
      <c r="AB1390" s="7"/>
      <c r="AC1390" s="7"/>
      <c r="AD1390" s="7"/>
    </row>
    <row r="1391" spans="1:30" ht="15" x14ac:dyDescent="0.25">
      <c r="A1391" s="8"/>
      <c r="B1391" s="9"/>
      <c r="C1391" s="17"/>
      <c r="D1391" s="11"/>
      <c r="E1391" s="12"/>
      <c r="F1391" s="13"/>
      <c r="G1391" s="13"/>
      <c r="H1391" s="13"/>
      <c r="I1391" s="13"/>
      <c r="J1391" s="14"/>
      <c r="K1391" s="13"/>
      <c r="L1391" s="7"/>
      <c r="M1391" s="7"/>
      <c r="N1391" s="7"/>
      <c r="O1391" s="7"/>
      <c r="P1391" s="7"/>
      <c r="Q1391" s="7"/>
      <c r="R1391" s="7"/>
      <c r="S1391" s="7"/>
      <c r="T1391" s="7"/>
      <c r="U1391" s="7"/>
      <c r="V1391" s="7"/>
      <c r="W1391" s="7"/>
      <c r="X1391" s="7"/>
      <c r="Y1391" s="7"/>
      <c r="Z1391" s="7"/>
      <c r="AA1391" s="7"/>
      <c r="AB1391" s="7"/>
      <c r="AC1391" s="7"/>
      <c r="AD1391" s="7"/>
    </row>
    <row r="1392" spans="1:30" ht="15" x14ac:dyDescent="0.25">
      <c r="A1392" s="8"/>
      <c r="B1392" s="9"/>
      <c r="C1392" s="17"/>
      <c r="D1392" s="11"/>
      <c r="E1392" s="12"/>
      <c r="F1392" s="13"/>
      <c r="G1392" s="13"/>
      <c r="H1392" s="13"/>
      <c r="I1392" s="13"/>
      <c r="J1392" s="14"/>
      <c r="K1392" s="13"/>
      <c r="L1392" s="7"/>
      <c r="M1392" s="7"/>
      <c r="N1392" s="7"/>
      <c r="O1392" s="7"/>
      <c r="P1392" s="7"/>
      <c r="Q1392" s="7"/>
      <c r="R1392" s="7"/>
      <c r="S1392" s="7"/>
      <c r="T1392" s="7"/>
      <c r="U1392" s="7"/>
      <c r="V1392" s="7"/>
      <c r="W1392" s="7"/>
      <c r="X1392" s="7"/>
      <c r="Y1392" s="7"/>
      <c r="Z1392" s="7"/>
      <c r="AA1392" s="7"/>
      <c r="AB1392" s="7"/>
      <c r="AC1392" s="7"/>
      <c r="AD1392" s="7"/>
    </row>
    <row r="1393" spans="1:30" ht="15" x14ac:dyDescent="0.25">
      <c r="A1393" s="8"/>
      <c r="B1393" s="9"/>
      <c r="C1393" s="17"/>
      <c r="D1393" s="11"/>
      <c r="E1393" s="12"/>
      <c r="F1393" s="13"/>
      <c r="G1393" s="13"/>
      <c r="H1393" s="13"/>
      <c r="I1393" s="13"/>
      <c r="J1393" s="14"/>
      <c r="K1393" s="13"/>
      <c r="L1393" s="7"/>
      <c r="M1393" s="7"/>
      <c r="N1393" s="7"/>
      <c r="O1393" s="7"/>
      <c r="P1393" s="7"/>
      <c r="Q1393" s="7"/>
      <c r="R1393" s="7"/>
      <c r="S1393" s="7"/>
      <c r="T1393" s="7"/>
      <c r="U1393" s="7"/>
      <c r="V1393" s="7"/>
      <c r="W1393" s="7"/>
      <c r="X1393" s="7"/>
      <c r="Y1393" s="7"/>
      <c r="Z1393" s="7"/>
      <c r="AA1393" s="7"/>
      <c r="AB1393" s="7"/>
      <c r="AC1393" s="7"/>
      <c r="AD1393" s="7"/>
    </row>
    <row r="1394" spans="1:30" ht="15" x14ac:dyDescent="0.25">
      <c r="A1394" s="8"/>
      <c r="B1394" s="9"/>
      <c r="C1394" s="17"/>
      <c r="D1394" s="11"/>
      <c r="E1394" s="12"/>
      <c r="F1394" s="13"/>
      <c r="G1394" s="13"/>
      <c r="H1394" s="13"/>
      <c r="I1394" s="13"/>
      <c r="J1394" s="14"/>
      <c r="K1394" s="13"/>
      <c r="L1394" s="7"/>
      <c r="M1394" s="7"/>
      <c r="N1394" s="7"/>
      <c r="O1394" s="7"/>
      <c r="P1394" s="7"/>
      <c r="Q1394" s="7"/>
      <c r="R1394" s="7"/>
      <c r="S1394" s="7"/>
      <c r="T1394" s="7"/>
      <c r="U1394" s="7"/>
      <c r="V1394" s="7"/>
      <c r="W1394" s="7"/>
      <c r="X1394" s="7"/>
      <c r="Y1394" s="7"/>
      <c r="Z1394" s="7"/>
      <c r="AA1394" s="7"/>
      <c r="AB1394" s="7"/>
      <c r="AC1394" s="7"/>
      <c r="AD1394" s="7"/>
    </row>
    <row r="1395" spans="1:30" ht="15" x14ac:dyDescent="0.25">
      <c r="A1395" s="8"/>
      <c r="B1395" s="9"/>
      <c r="C1395" s="17"/>
      <c r="D1395" s="11"/>
      <c r="E1395" s="12"/>
      <c r="F1395" s="13"/>
      <c r="G1395" s="13"/>
      <c r="H1395" s="13"/>
      <c r="I1395" s="13"/>
      <c r="J1395" s="14"/>
      <c r="K1395" s="13"/>
      <c r="L1395" s="7"/>
      <c r="M1395" s="7"/>
      <c r="N1395" s="7"/>
      <c r="O1395" s="7"/>
      <c r="P1395" s="7"/>
      <c r="Q1395" s="7"/>
      <c r="R1395" s="7"/>
      <c r="S1395" s="7"/>
      <c r="T1395" s="7"/>
      <c r="U1395" s="7"/>
      <c r="V1395" s="7"/>
      <c r="W1395" s="7"/>
      <c r="X1395" s="7"/>
      <c r="Y1395" s="7"/>
      <c r="Z1395" s="7"/>
      <c r="AA1395" s="7"/>
      <c r="AB1395" s="7"/>
      <c r="AC1395" s="7"/>
      <c r="AD1395" s="7"/>
    </row>
    <row r="1396" spans="1:30" ht="15" x14ac:dyDescent="0.25">
      <c r="A1396" s="8"/>
      <c r="B1396" s="9"/>
      <c r="C1396" s="17"/>
      <c r="D1396" s="11"/>
      <c r="E1396" s="12"/>
      <c r="F1396" s="13"/>
      <c r="G1396" s="13"/>
      <c r="H1396" s="13"/>
      <c r="I1396" s="13"/>
      <c r="J1396" s="14"/>
      <c r="K1396" s="13"/>
      <c r="L1396" s="7"/>
      <c r="M1396" s="7"/>
      <c r="N1396" s="7"/>
      <c r="O1396" s="7"/>
      <c r="P1396" s="7"/>
      <c r="Q1396" s="7"/>
      <c r="R1396" s="7"/>
      <c r="S1396" s="7"/>
      <c r="T1396" s="7"/>
      <c r="U1396" s="7"/>
      <c r="V1396" s="7"/>
      <c r="W1396" s="7"/>
      <c r="X1396" s="7"/>
      <c r="Y1396" s="7"/>
      <c r="Z1396" s="7"/>
      <c r="AA1396" s="7"/>
      <c r="AB1396" s="7"/>
      <c r="AC1396" s="7"/>
      <c r="AD1396" s="7"/>
    </row>
    <row r="1397" spans="1:30" ht="15" x14ac:dyDescent="0.25">
      <c r="A1397" s="8"/>
      <c r="B1397" s="9"/>
      <c r="C1397" s="17"/>
      <c r="D1397" s="11"/>
      <c r="E1397" s="12"/>
      <c r="F1397" s="13"/>
      <c r="G1397" s="13"/>
      <c r="H1397" s="13"/>
      <c r="I1397" s="13"/>
      <c r="J1397" s="14"/>
      <c r="K1397" s="13"/>
      <c r="L1397" s="7"/>
      <c r="M1397" s="7"/>
      <c r="N1397" s="7"/>
      <c r="O1397" s="7"/>
      <c r="P1397" s="7"/>
      <c r="Q1397" s="7"/>
      <c r="R1397" s="7"/>
      <c r="S1397" s="7"/>
      <c r="T1397" s="7"/>
      <c r="U1397" s="7"/>
      <c r="V1397" s="7"/>
      <c r="W1397" s="7"/>
      <c r="X1397" s="7"/>
      <c r="Y1397" s="7"/>
      <c r="Z1397" s="7"/>
      <c r="AA1397" s="7"/>
      <c r="AB1397" s="7"/>
      <c r="AC1397" s="7"/>
      <c r="AD1397" s="7"/>
    </row>
    <row r="1398" spans="1:30" ht="15" x14ac:dyDescent="0.25">
      <c r="A1398" s="8"/>
      <c r="B1398" s="9"/>
      <c r="C1398" s="17"/>
      <c r="D1398" s="11"/>
      <c r="E1398" s="12"/>
      <c r="F1398" s="13"/>
      <c r="G1398" s="13"/>
      <c r="H1398" s="13"/>
      <c r="I1398" s="13"/>
      <c r="J1398" s="14"/>
      <c r="K1398" s="13"/>
      <c r="L1398" s="7"/>
      <c r="M1398" s="7"/>
      <c r="N1398" s="7"/>
      <c r="O1398" s="7"/>
      <c r="P1398" s="7"/>
      <c r="Q1398" s="7"/>
      <c r="R1398" s="7"/>
      <c r="S1398" s="7"/>
      <c r="T1398" s="7"/>
      <c r="U1398" s="7"/>
      <c r="V1398" s="7"/>
      <c r="W1398" s="7"/>
      <c r="X1398" s="7"/>
      <c r="Y1398" s="7"/>
      <c r="Z1398" s="7"/>
      <c r="AA1398" s="7"/>
      <c r="AB1398" s="7"/>
      <c r="AC1398" s="7"/>
      <c r="AD1398" s="7"/>
    </row>
    <row r="1399" spans="1:30" ht="15" x14ac:dyDescent="0.25">
      <c r="A1399" s="8"/>
      <c r="B1399" s="9"/>
      <c r="C1399" s="17"/>
      <c r="D1399" s="11"/>
      <c r="E1399" s="12"/>
      <c r="F1399" s="13"/>
      <c r="G1399" s="13"/>
      <c r="H1399" s="13"/>
      <c r="I1399" s="13"/>
      <c r="J1399" s="14"/>
      <c r="K1399" s="13"/>
      <c r="L1399" s="7"/>
      <c r="M1399" s="7"/>
      <c r="N1399" s="7"/>
      <c r="O1399" s="7"/>
      <c r="P1399" s="7"/>
      <c r="Q1399" s="7"/>
      <c r="R1399" s="7"/>
      <c r="S1399" s="7"/>
      <c r="T1399" s="7"/>
      <c r="U1399" s="7"/>
      <c r="V1399" s="7"/>
      <c r="W1399" s="7"/>
      <c r="X1399" s="7"/>
      <c r="Y1399" s="7"/>
      <c r="Z1399" s="7"/>
      <c r="AA1399" s="7"/>
      <c r="AB1399" s="7"/>
      <c r="AC1399" s="7"/>
      <c r="AD1399" s="7"/>
    </row>
    <row r="1400" spans="1:30" ht="15" x14ac:dyDescent="0.25">
      <c r="A1400" s="8"/>
      <c r="B1400" s="9"/>
      <c r="C1400" s="17"/>
      <c r="D1400" s="11"/>
      <c r="E1400" s="12"/>
      <c r="F1400" s="13"/>
      <c r="G1400" s="13"/>
      <c r="H1400" s="13"/>
      <c r="I1400" s="13"/>
      <c r="J1400" s="14"/>
      <c r="K1400" s="13"/>
      <c r="L1400" s="7"/>
      <c r="M1400" s="7"/>
      <c r="N1400" s="7"/>
      <c r="O1400" s="7"/>
      <c r="P1400" s="7"/>
      <c r="Q1400" s="7"/>
      <c r="R1400" s="7"/>
      <c r="S1400" s="7"/>
      <c r="T1400" s="7"/>
      <c r="U1400" s="7"/>
      <c r="V1400" s="7"/>
      <c r="W1400" s="7"/>
      <c r="X1400" s="7"/>
      <c r="Y1400" s="7"/>
      <c r="Z1400" s="7"/>
      <c r="AA1400" s="7"/>
      <c r="AB1400" s="7"/>
      <c r="AC1400" s="7"/>
      <c r="AD1400" s="7"/>
    </row>
    <row r="1401" spans="1:30" ht="15" x14ac:dyDescent="0.25">
      <c r="A1401" s="8"/>
      <c r="B1401" s="9"/>
      <c r="C1401" s="17"/>
      <c r="D1401" s="11"/>
      <c r="E1401" s="12"/>
      <c r="F1401" s="13"/>
      <c r="G1401" s="13"/>
      <c r="H1401" s="13"/>
      <c r="I1401" s="13"/>
      <c r="J1401" s="14"/>
      <c r="K1401" s="13"/>
      <c r="L1401" s="7"/>
      <c r="M1401" s="7"/>
      <c r="N1401" s="7"/>
      <c r="O1401" s="7"/>
      <c r="P1401" s="7"/>
      <c r="Q1401" s="7"/>
      <c r="R1401" s="7"/>
      <c r="S1401" s="7"/>
      <c r="T1401" s="7"/>
      <c r="U1401" s="7"/>
      <c r="V1401" s="7"/>
      <c r="W1401" s="7"/>
      <c r="X1401" s="7"/>
      <c r="Y1401" s="7"/>
      <c r="Z1401" s="7"/>
      <c r="AA1401" s="7"/>
      <c r="AB1401" s="7"/>
      <c r="AC1401" s="7"/>
      <c r="AD1401" s="7"/>
    </row>
    <row r="1402" spans="1:30" ht="15" x14ac:dyDescent="0.25">
      <c r="A1402" s="8"/>
      <c r="B1402" s="9"/>
      <c r="C1402" s="17"/>
      <c r="D1402" s="11"/>
      <c r="E1402" s="12"/>
      <c r="F1402" s="13"/>
      <c r="G1402" s="13"/>
      <c r="H1402" s="13"/>
      <c r="I1402" s="13"/>
      <c r="J1402" s="14"/>
      <c r="K1402" s="13"/>
      <c r="L1402" s="7"/>
      <c r="M1402" s="7"/>
      <c r="N1402" s="7"/>
      <c r="O1402" s="7"/>
      <c r="P1402" s="7"/>
      <c r="Q1402" s="7"/>
      <c r="R1402" s="7"/>
      <c r="S1402" s="7"/>
      <c r="T1402" s="7"/>
      <c r="U1402" s="7"/>
      <c r="V1402" s="7"/>
      <c r="W1402" s="7"/>
      <c r="X1402" s="7"/>
      <c r="Y1402" s="7"/>
      <c r="Z1402" s="7"/>
      <c r="AA1402" s="7"/>
      <c r="AB1402" s="7"/>
      <c r="AC1402" s="7"/>
      <c r="AD1402" s="7"/>
    </row>
    <row r="1403" spans="1:30" ht="15" x14ac:dyDescent="0.25">
      <c r="A1403" s="8"/>
      <c r="B1403" s="9"/>
      <c r="C1403" s="17"/>
      <c r="D1403" s="11"/>
      <c r="E1403" s="12"/>
      <c r="F1403" s="13"/>
      <c r="G1403" s="13"/>
      <c r="H1403" s="13"/>
      <c r="I1403" s="13"/>
      <c r="J1403" s="14"/>
      <c r="K1403" s="13"/>
      <c r="L1403" s="7"/>
      <c r="M1403" s="7"/>
      <c r="N1403" s="7"/>
      <c r="O1403" s="7"/>
      <c r="P1403" s="7"/>
      <c r="Q1403" s="7"/>
      <c r="R1403" s="7"/>
      <c r="S1403" s="7"/>
      <c r="T1403" s="7"/>
      <c r="U1403" s="7"/>
      <c r="V1403" s="7"/>
      <c r="W1403" s="7"/>
      <c r="X1403" s="7"/>
      <c r="Y1403" s="7"/>
      <c r="Z1403" s="7"/>
      <c r="AA1403" s="7"/>
      <c r="AB1403" s="7"/>
      <c r="AC1403" s="7"/>
      <c r="AD1403" s="7"/>
    </row>
    <row r="1404" spans="1:30" ht="15" x14ac:dyDescent="0.25">
      <c r="A1404" s="8"/>
      <c r="B1404" s="9"/>
      <c r="C1404" s="17"/>
      <c r="D1404" s="11"/>
      <c r="E1404" s="12"/>
      <c r="F1404" s="13"/>
      <c r="G1404" s="13"/>
      <c r="H1404" s="13"/>
      <c r="I1404" s="13"/>
      <c r="J1404" s="14"/>
      <c r="K1404" s="13"/>
      <c r="L1404" s="7"/>
      <c r="M1404" s="7"/>
      <c r="N1404" s="7"/>
      <c r="O1404" s="7"/>
      <c r="P1404" s="7"/>
      <c r="Q1404" s="7"/>
      <c r="R1404" s="7"/>
      <c r="S1404" s="7"/>
      <c r="T1404" s="7"/>
      <c r="U1404" s="7"/>
      <c r="V1404" s="7"/>
      <c r="W1404" s="7"/>
      <c r="X1404" s="7"/>
      <c r="Y1404" s="7"/>
      <c r="Z1404" s="7"/>
      <c r="AA1404" s="7"/>
      <c r="AB1404" s="7"/>
      <c r="AC1404" s="7"/>
      <c r="AD1404" s="7"/>
    </row>
    <row r="1405" spans="1:30" ht="15" x14ac:dyDescent="0.25">
      <c r="A1405" s="8"/>
      <c r="B1405" s="9"/>
      <c r="C1405" s="17"/>
      <c r="D1405" s="11"/>
      <c r="E1405" s="12"/>
      <c r="F1405" s="13"/>
      <c r="G1405" s="13"/>
      <c r="H1405" s="13"/>
      <c r="I1405" s="13"/>
      <c r="J1405" s="14"/>
      <c r="K1405" s="13"/>
      <c r="L1405" s="7"/>
      <c r="M1405" s="7"/>
      <c r="N1405" s="7"/>
      <c r="O1405" s="7"/>
      <c r="P1405" s="7"/>
      <c r="Q1405" s="7"/>
      <c r="R1405" s="7"/>
      <c r="S1405" s="7"/>
      <c r="T1405" s="7"/>
      <c r="U1405" s="7"/>
      <c r="V1405" s="7"/>
      <c r="W1405" s="7"/>
      <c r="X1405" s="7"/>
      <c r="Y1405" s="7"/>
      <c r="Z1405" s="7"/>
      <c r="AA1405" s="7"/>
      <c r="AB1405" s="7"/>
      <c r="AC1405" s="7"/>
      <c r="AD1405" s="7"/>
    </row>
    <row r="1406" spans="1:30" ht="15" x14ac:dyDescent="0.25">
      <c r="A1406" s="8"/>
      <c r="B1406" s="9"/>
      <c r="C1406" s="17"/>
      <c r="D1406" s="11"/>
      <c r="E1406" s="12"/>
      <c r="F1406" s="13"/>
      <c r="G1406" s="13"/>
      <c r="H1406" s="13"/>
      <c r="I1406" s="13"/>
      <c r="J1406" s="14"/>
      <c r="K1406" s="13"/>
      <c r="L1406" s="7"/>
      <c r="M1406" s="7"/>
      <c r="N1406" s="7"/>
      <c r="O1406" s="7"/>
      <c r="P1406" s="7"/>
      <c r="Q1406" s="7"/>
      <c r="R1406" s="7"/>
      <c r="S1406" s="7"/>
      <c r="T1406" s="7"/>
      <c r="U1406" s="7"/>
      <c r="V1406" s="7"/>
      <c r="W1406" s="7"/>
      <c r="X1406" s="7"/>
      <c r="Y1406" s="7"/>
      <c r="Z1406" s="7"/>
      <c r="AA1406" s="7"/>
      <c r="AB1406" s="7"/>
      <c r="AC1406" s="7"/>
      <c r="AD1406" s="7"/>
    </row>
    <row r="1407" spans="1:30" ht="15" x14ac:dyDescent="0.25">
      <c r="A1407" s="8"/>
      <c r="B1407" s="9"/>
      <c r="C1407" s="17"/>
      <c r="D1407" s="11"/>
      <c r="E1407" s="12"/>
      <c r="F1407" s="13"/>
      <c r="G1407" s="13"/>
      <c r="H1407" s="13"/>
      <c r="I1407" s="13"/>
      <c r="J1407" s="14"/>
      <c r="K1407" s="13"/>
      <c r="L1407" s="7"/>
      <c r="M1407" s="7"/>
      <c r="N1407" s="7"/>
      <c r="O1407" s="7"/>
      <c r="P1407" s="7"/>
      <c r="Q1407" s="7"/>
      <c r="R1407" s="7"/>
      <c r="S1407" s="7"/>
      <c r="T1407" s="7"/>
      <c r="U1407" s="7"/>
      <c r="V1407" s="7"/>
      <c r="W1407" s="7"/>
      <c r="X1407" s="7"/>
      <c r="Y1407" s="7"/>
      <c r="Z1407" s="7"/>
      <c r="AA1407" s="7"/>
      <c r="AB1407" s="7"/>
      <c r="AC1407" s="7"/>
      <c r="AD1407" s="7"/>
    </row>
    <row r="1408" spans="1:30" ht="15" x14ac:dyDescent="0.25">
      <c r="A1408" s="8"/>
      <c r="B1408" s="9"/>
      <c r="C1408" s="17"/>
      <c r="D1408" s="11"/>
      <c r="E1408" s="12"/>
      <c r="F1408" s="13"/>
      <c r="G1408" s="13"/>
      <c r="H1408" s="13"/>
      <c r="I1408" s="13"/>
      <c r="J1408" s="14"/>
      <c r="K1408" s="13"/>
      <c r="L1408" s="7"/>
      <c r="M1408" s="7"/>
      <c r="N1408" s="7"/>
      <c r="O1408" s="7"/>
      <c r="P1408" s="7"/>
      <c r="Q1408" s="7"/>
      <c r="R1408" s="7"/>
      <c r="S1408" s="7"/>
      <c r="T1408" s="7"/>
      <c r="U1408" s="7"/>
      <c r="V1408" s="7"/>
      <c r="W1408" s="7"/>
      <c r="X1408" s="7"/>
      <c r="Y1408" s="7"/>
      <c r="Z1408" s="7"/>
      <c r="AA1408" s="7"/>
      <c r="AB1408" s="7"/>
      <c r="AC1408" s="7"/>
      <c r="AD1408" s="7"/>
    </row>
    <row r="1409" spans="1:30" ht="15" x14ac:dyDescent="0.25">
      <c r="A1409" s="8"/>
      <c r="B1409" s="9"/>
      <c r="C1409" s="17"/>
      <c r="D1409" s="11"/>
      <c r="E1409" s="12"/>
      <c r="F1409" s="13"/>
      <c r="G1409" s="13"/>
      <c r="H1409" s="13"/>
      <c r="I1409" s="13"/>
      <c r="J1409" s="14"/>
      <c r="K1409" s="13"/>
      <c r="L1409" s="7"/>
      <c r="M1409" s="7"/>
      <c r="N1409" s="7"/>
      <c r="O1409" s="7"/>
      <c r="P1409" s="7"/>
      <c r="Q1409" s="7"/>
      <c r="R1409" s="7"/>
      <c r="S1409" s="7"/>
      <c r="T1409" s="7"/>
      <c r="U1409" s="7"/>
      <c r="V1409" s="7"/>
      <c r="W1409" s="7"/>
      <c r="X1409" s="7"/>
      <c r="Y1409" s="7"/>
      <c r="Z1409" s="7"/>
      <c r="AA1409" s="7"/>
      <c r="AB1409" s="7"/>
      <c r="AC1409" s="7"/>
      <c r="AD1409" s="7"/>
    </row>
    <row r="1410" spans="1:30" ht="15" x14ac:dyDescent="0.25">
      <c r="A1410" s="8"/>
      <c r="B1410" s="9"/>
      <c r="C1410" s="17"/>
      <c r="D1410" s="11"/>
      <c r="E1410" s="12"/>
      <c r="F1410" s="13"/>
      <c r="G1410" s="13"/>
      <c r="H1410" s="13"/>
      <c r="I1410" s="13"/>
      <c r="J1410" s="14"/>
      <c r="K1410" s="13"/>
      <c r="L1410" s="7"/>
      <c r="M1410" s="7"/>
      <c r="N1410" s="7"/>
      <c r="O1410" s="7"/>
      <c r="P1410" s="7"/>
      <c r="Q1410" s="7"/>
      <c r="R1410" s="7"/>
      <c r="S1410" s="7"/>
      <c r="T1410" s="7"/>
      <c r="U1410" s="7"/>
      <c r="V1410" s="7"/>
      <c r="W1410" s="7"/>
      <c r="X1410" s="7"/>
      <c r="Y1410" s="7"/>
      <c r="Z1410" s="7"/>
      <c r="AA1410" s="7"/>
      <c r="AB1410" s="7"/>
      <c r="AC1410" s="7"/>
      <c r="AD1410" s="7"/>
    </row>
    <row r="1411" spans="1:30" ht="15" x14ac:dyDescent="0.25">
      <c r="A1411" s="8"/>
      <c r="B1411" s="9"/>
      <c r="C1411" s="17"/>
      <c r="D1411" s="11"/>
      <c r="E1411" s="12"/>
      <c r="F1411" s="13"/>
      <c r="G1411" s="13"/>
      <c r="H1411" s="13"/>
      <c r="I1411" s="13"/>
      <c r="J1411" s="14"/>
      <c r="K1411" s="13"/>
      <c r="L1411" s="7"/>
      <c r="M1411" s="7"/>
      <c r="N1411" s="7"/>
      <c r="O1411" s="7"/>
      <c r="P1411" s="7"/>
      <c r="Q1411" s="7"/>
      <c r="R1411" s="7"/>
      <c r="S1411" s="7"/>
      <c r="T1411" s="7"/>
      <c r="U1411" s="7"/>
      <c r="V1411" s="7"/>
      <c r="W1411" s="7"/>
      <c r="X1411" s="7"/>
      <c r="Y1411" s="7"/>
      <c r="Z1411" s="7"/>
      <c r="AA1411" s="7"/>
      <c r="AB1411" s="7"/>
      <c r="AC1411" s="7"/>
      <c r="AD1411" s="7"/>
    </row>
    <row r="1412" spans="1:30" ht="15" x14ac:dyDescent="0.25">
      <c r="A1412" s="8"/>
      <c r="B1412" s="9"/>
      <c r="C1412" s="17"/>
      <c r="D1412" s="11"/>
      <c r="E1412" s="12"/>
      <c r="F1412" s="13"/>
      <c r="G1412" s="13"/>
      <c r="H1412" s="13"/>
      <c r="I1412" s="13"/>
      <c r="J1412" s="14"/>
      <c r="K1412" s="13"/>
      <c r="L1412" s="7"/>
      <c r="M1412" s="7"/>
      <c r="N1412" s="7"/>
      <c r="O1412" s="7"/>
      <c r="P1412" s="7"/>
      <c r="Q1412" s="7"/>
      <c r="R1412" s="7"/>
      <c r="S1412" s="7"/>
      <c r="T1412" s="7"/>
      <c r="U1412" s="7"/>
      <c r="V1412" s="7"/>
      <c r="W1412" s="7"/>
      <c r="X1412" s="7"/>
      <c r="Y1412" s="7"/>
      <c r="Z1412" s="7"/>
      <c r="AA1412" s="7"/>
      <c r="AB1412" s="7"/>
      <c r="AC1412" s="7"/>
      <c r="AD1412" s="7"/>
    </row>
    <row r="1413" spans="1:30" ht="15" x14ac:dyDescent="0.25">
      <c r="A1413" s="8"/>
      <c r="B1413" s="9"/>
      <c r="C1413" s="17"/>
      <c r="D1413" s="11"/>
      <c r="E1413" s="12"/>
      <c r="F1413" s="13"/>
      <c r="G1413" s="13"/>
      <c r="H1413" s="13"/>
      <c r="I1413" s="13"/>
      <c r="J1413" s="14"/>
      <c r="K1413" s="13"/>
      <c r="L1413" s="7"/>
      <c r="M1413" s="7"/>
      <c r="N1413" s="7"/>
      <c r="O1413" s="7"/>
      <c r="P1413" s="7"/>
      <c r="Q1413" s="7"/>
      <c r="R1413" s="7"/>
      <c r="S1413" s="7"/>
      <c r="T1413" s="7"/>
      <c r="U1413" s="7"/>
      <c r="V1413" s="7"/>
      <c r="W1413" s="7"/>
      <c r="X1413" s="7"/>
      <c r="Y1413" s="7"/>
      <c r="Z1413" s="7"/>
      <c r="AA1413" s="7"/>
      <c r="AB1413" s="7"/>
      <c r="AC1413" s="7"/>
      <c r="AD1413" s="7"/>
    </row>
    <row r="1414" spans="1:30" ht="15" x14ac:dyDescent="0.25">
      <c r="A1414" s="8"/>
      <c r="B1414" s="9"/>
      <c r="C1414" s="17"/>
      <c r="D1414" s="11"/>
      <c r="E1414" s="12"/>
      <c r="F1414" s="13"/>
      <c r="G1414" s="13"/>
      <c r="H1414" s="13"/>
      <c r="I1414" s="13"/>
      <c r="J1414" s="14"/>
      <c r="K1414" s="13"/>
      <c r="L1414" s="7"/>
      <c r="M1414" s="7"/>
      <c r="N1414" s="7"/>
      <c r="O1414" s="7"/>
      <c r="P1414" s="7"/>
      <c r="Q1414" s="7"/>
      <c r="R1414" s="7"/>
      <c r="S1414" s="7"/>
      <c r="T1414" s="7"/>
      <c r="U1414" s="7"/>
      <c r="V1414" s="7"/>
      <c r="W1414" s="7"/>
      <c r="X1414" s="7"/>
      <c r="Y1414" s="7"/>
      <c r="Z1414" s="7"/>
      <c r="AA1414" s="7"/>
      <c r="AB1414" s="7"/>
      <c r="AC1414" s="7"/>
      <c r="AD1414" s="7"/>
    </row>
    <row r="1415" spans="1:30" ht="15" x14ac:dyDescent="0.25">
      <c r="A1415" s="8"/>
      <c r="B1415" s="9"/>
      <c r="C1415" s="17"/>
      <c r="D1415" s="11"/>
      <c r="E1415" s="12"/>
      <c r="F1415" s="13"/>
      <c r="G1415" s="13"/>
      <c r="H1415" s="13"/>
      <c r="I1415" s="13"/>
      <c r="J1415" s="14"/>
      <c r="K1415" s="13"/>
      <c r="L1415" s="7"/>
      <c r="M1415" s="7"/>
      <c r="N1415" s="7"/>
      <c r="O1415" s="7"/>
      <c r="P1415" s="7"/>
      <c r="Q1415" s="7"/>
      <c r="R1415" s="7"/>
      <c r="S1415" s="7"/>
      <c r="T1415" s="7"/>
      <c r="U1415" s="7"/>
      <c r="V1415" s="7"/>
      <c r="W1415" s="7"/>
      <c r="X1415" s="7"/>
      <c r="Y1415" s="7"/>
      <c r="Z1415" s="7"/>
      <c r="AA1415" s="7"/>
      <c r="AB1415" s="7"/>
      <c r="AC1415" s="7"/>
      <c r="AD1415" s="7"/>
    </row>
    <row r="1416" spans="1:30" ht="15" x14ac:dyDescent="0.25">
      <c r="A1416" s="8"/>
      <c r="B1416" s="9"/>
      <c r="C1416" s="17"/>
      <c r="D1416" s="11"/>
      <c r="E1416" s="12"/>
      <c r="F1416" s="13"/>
      <c r="G1416" s="13"/>
      <c r="H1416" s="13"/>
      <c r="I1416" s="13"/>
      <c r="J1416" s="14"/>
      <c r="K1416" s="13"/>
      <c r="L1416" s="7"/>
      <c r="M1416" s="7"/>
      <c r="N1416" s="7"/>
      <c r="O1416" s="7"/>
      <c r="P1416" s="7"/>
      <c r="Q1416" s="7"/>
      <c r="R1416" s="7"/>
      <c r="S1416" s="7"/>
      <c r="T1416" s="7"/>
      <c r="U1416" s="7"/>
      <c r="V1416" s="7"/>
      <c r="W1416" s="7"/>
      <c r="X1416" s="7"/>
      <c r="Y1416" s="7"/>
      <c r="Z1416" s="7"/>
      <c r="AA1416" s="7"/>
      <c r="AB1416" s="7"/>
      <c r="AC1416" s="7"/>
      <c r="AD1416" s="7"/>
    </row>
    <row r="1417" spans="1:30" ht="15" x14ac:dyDescent="0.25">
      <c r="A1417" s="8"/>
      <c r="B1417" s="9"/>
      <c r="C1417" s="17"/>
      <c r="D1417" s="11"/>
      <c r="E1417" s="12"/>
      <c r="F1417" s="13"/>
      <c r="G1417" s="13"/>
      <c r="H1417" s="13"/>
      <c r="I1417" s="13"/>
      <c r="J1417" s="14"/>
      <c r="K1417" s="13"/>
      <c r="L1417" s="7"/>
      <c r="M1417" s="7"/>
      <c r="N1417" s="7"/>
      <c r="O1417" s="7"/>
      <c r="P1417" s="7"/>
      <c r="Q1417" s="7"/>
      <c r="R1417" s="7"/>
      <c r="S1417" s="7"/>
      <c r="T1417" s="7"/>
      <c r="U1417" s="7"/>
      <c r="V1417" s="7"/>
      <c r="W1417" s="7"/>
      <c r="X1417" s="7"/>
      <c r="Y1417" s="7"/>
      <c r="Z1417" s="7"/>
      <c r="AA1417" s="7"/>
      <c r="AB1417" s="7"/>
      <c r="AC1417" s="7"/>
      <c r="AD1417" s="7"/>
    </row>
    <row r="1418" spans="1:30" ht="15" x14ac:dyDescent="0.25">
      <c r="A1418" s="8"/>
      <c r="B1418" s="9"/>
      <c r="C1418" s="17"/>
      <c r="D1418" s="11"/>
      <c r="E1418" s="12"/>
      <c r="F1418" s="13"/>
      <c r="G1418" s="13"/>
      <c r="H1418" s="13"/>
      <c r="I1418" s="13"/>
      <c r="J1418" s="14"/>
      <c r="K1418" s="13"/>
      <c r="L1418" s="7"/>
      <c r="M1418" s="7"/>
      <c r="N1418" s="7"/>
      <c r="O1418" s="7"/>
      <c r="P1418" s="7"/>
      <c r="Q1418" s="7"/>
      <c r="R1418" s="7"/>
      <c r="S1418" s="7"/>
      <c r="T1418" s="7"/>
      <c r="U1418" s="7"/>
      <c r="V1418" s="7"/>
      <c r="W1418" s="7"/>
      <c r="X1418" s="7"/>
      <c r="Y1418" s="7"/>
      <c r="Z1418" s="7"/>
      <c r="AA1418" s="7"/>
      <c r="AB1418" s="7"/>
      <c r="AC1418" s="7"/>
      <c r="AD1418" s="7"/>
    </row>
    <row r="1419" spans="1:30" ht="15" x14ac:dyDescent="0.25">
      <c r="A1419" s="8"/>
      <c r="B1419" s="9"/>
      <c r="C1419" s="17"/>
      <c r="D1419" s="11"/>
      <c r="E1419" s="12"/>
      <c r="F1419" s="13"/>
      <c r="G1419" s="13"/>
      <c r="H1419" s="13"/>
      <c r="I1419" s="13"/>
      <c r="J1419" s="14"/>
      <c r="K1419" s="13"/>
      <c r="L1419" s="7"/>
      <c r="M1419" s="7"/>
      <c r="N1419" s="7"/>
      <c r="O1419" s="7"/>
      <c r="P1419" s="7"/>
      <c r="Q1419" s="7"/>
      <c r="R1419" s="7"/>
      <c r="S1419" s="7"/>
      <c r="T1419" s="7"/>
      <c r="U1419" s="7"/>
      <c r="V1419" s="7"/>
      <c r="W1419" s="7"/>
      <c r="X1419" s="7"/>
      <c r="Y1419" s="7"/>
      <c r="Z1419" s="7"/>
      <c r="AA1419" s="7"/>
      <c r="AB1419" s="7"/>
      <c r="AC1419" s="7"/>
      <c r="AD1419" s="7"/>
    </row>
    <row r="1420" spans="1:30" ht="15" x14ac:dyDescent="0.25">
      <c r="A1420" s="8"/>
      <c r="B1420" s="9"/>
      <c r="C1420" s="17"/>
      <c r="D1420" s="11"/>
      <c r="E1420" s="12"/>
      <c r="F1420" s="13"/>
      <c r="G1420" s="13"/>
      <c r="H1420" s="13"/>
      <c r="I1420" s="13"/>
      <c r="J1420" s="14"/>
      <c r="K1420" s="13"/>
      <c r="L1420" s="7"/>
      <c r="M1420" s="7"/>
      <c r="N1420" s="7"/>
      <c r="O1420" s="7"/>
      <c r="P1420" s="7"/>
      <c r="Q1420" s="7"/>
      <c r="R1420" s="7"/>
      <c r="S1420" s="7"/>
      <c r="T1420" s="7"/>
      <c r="U1420" s="7"/>
      <c r="V1420" s="7"/>
      <c r="W1420" s="7"/>
      <c r="X1420" s="7"/>
      <c r="Y1420" s="7"/>
      <c r="Z1420" s="7"/>
      <c r="AA1420" s="7"/>
      <c r="AB1420" s="7"/>
      <c r="AC1420" s="7"/>
      <c r="AD1420" s="7"/>
    </row>
    <row r="1421" spans="1:30" ht="15" x14ac:dyDescent="0.25">
      <c r="A1421" s="8"/>
      <c r="B1421" s="9"/>
      <c r="C1421" s="17"/>
      <c r="D1421" s="11"/>
      <c r="E1421" s="12"/>
      <c r="F1421" s="13"/>
      <c r="G1421" s="13"/>
      <c r="H1421" s="13"/>
      <c r="I1421" s="13"/>
      <c r="J1421" s="14"/>
      <c r="K1421" s="13"/>
      <c r="L1421" s="7"/>
      <c r="M1421" s="7"/>
      <c r="N1421" s="7"/>
      <c r="O1421" s="7"/>
      <c r="P1421" s="7"/>
      <c r="Q1421" s="7"/>
      <c r="R1421" s="7"/>
      <c r="S1421" s="7"/>
      <c r="T1421" s="7"/>
      <c r="U1421" s="7"/>
      <c r="V1421" s="7"/>
      <c r="W1421" s="7"/>
      <c r="X1421" s="7"/>
      <c r="Y1421" s="7"/>
      <c r="Z1421" s="7"/>
      <c r="AA1421" s="7"/>
      <c r="AB1421" s="7"/>
      <c r="AC1421" s="7"/>
      <c r="AD1421" s="7"/>
    </row>
    <row r="1422" spans="1:30" ht="15" x14ac:dyDescent="0.25">
      <c r="A1422" s="8"/>
      <c r="B1422" s="9"/>
      <c r="C1422" s="17"/>
      <c r="D1422" s="11"/>
      <c r="E1422" s="12"/>
      <c r="F1422" s="13"/>
      <c r="G1422" s="13"/>
      <c r="H1422" s="13"/>
      <c r="I1422" s="13"/>
      <c r="J1422" s="14"/>
      <c r="K1422" s="13"/>
      <c r="L1422" s="7"/>
      <c r="M1422" s="7"/>
      <c r="N1422" s="7"/>
      <c r="O1422" s="7"/>
      <c r="P1422" s="7"/>
      <c r="Q1422" s="7"/>
      <c r="R1422" s="7"/>
      <c r="S1422" s="7"/>
      <c r="T1422" s="7"/>
      <c r="U1422" s="7"/>
      <c r="V1422" s="7"/>
      <c r="W1422" s="7"/>
      <c r="X1422" s="7"/>
      <c r="Y1422" s="7"/>
      <c r="Z1422" s="7"/>
      <c r="AA1422" s="7"/>
      <c r="AB1422" s="7"/>
      <c r="AC1422" s="7"/>
      <c r="AD1422" s="7"/>
    </row>
    <row r="1423" spans="1:30" ht="15" x14ac:dyDescent="0.25">
      <c r="A1423" s="8"/>
      <c r="B1423" s="9"/>
      <c r="C1423" s="17"/>
      <c r="D1423" s="11"/>
      <c r="E1423" s="12"/>
      <c r="F1423" s="13"/>
      <c r="G1423" s="13"/>
      <c r="H1423" s="13"/>
      <c r="I1423" s="13"/>
      <c r="J1423" s="14"/>
      <c r="K1423" s="13"/>
      <c r="L1423" s="7"/>
      <c r="M1423" s="7"/>
      <c r="N1423" s="7"/>
      <c r="O1423" s="7"/>
      <c r="P1423" s="7"/>
      <c r="Q1423" s="7"/>
      <c r="R1423" s="7"/>
      <c r="S1423" s="7"/>
      <c r="T1423" s="7"/>
      <c r="U1423" s="7"/>
      <c r="V1423" s="7"/>
      <c r="W1423" s="7"/>
      <c r="X1423" s="7"/>
      <c r="Y1423" s="7"/>
      <c r="Z1423" s="7"/>
      <c r="AA1423" s="7"/>
      <c r="AB1423" s="7"/>
      <c r="AC1423" s="7"/>
      <c r="AD1423" s="7"/>
    </row>
    <row r="1424" spans="1:30" ht="15" x14ac:dyDescent="0.25">
      <c r="A1424" s="8"/>
      <c r="B1424" s="9"/>
      <c r="C1424" s="17"/>
      <c r="D1424" s="11"/>
      <c r="E1424" s="12"/>
      <c r="F1424" s="13"/>
      <c r="G1424" s="13"/>
      <c r="H1424" s="13"/>
      <c r="I1424" s="13"/>
      <c r="J1424" s="14"/>
      <c r="K1424" s="13"/>
      <c r="L1424" s="7"/>
      <c r="M1424" s="7"/>
      <c r="N1424" s="7"/>
      <c r="O1424" s="7"/>
      <c r="P1424" s="7"/>
      <c r="Q1424" s="7"/>
      <c r="R1424" s="7"/>
      <c r="S1424" s="7"/>
      <c r="T1424" s="7"/>
      <c r="U1424" s="7"/>
      <c r="V1424" s="7"/>
      <c r="W1424" s="7"/>
      <c r="X1424" s="7"/>
      <c r="Y1424" s="7"/>
      <c r="Z1424" s="7"/>
      <c r="AA1424" s="7"/>
      <c r="AB1424" s="7"/>
      <c r="AC1424" s="7"/>
      <c r="AD1424" s="7"/>
    </row>
    <row r="1425" spans="1:30" ht="15" x14ac:dyDescent="0.25">
      <c r="A1425" s="8"/>
      <c r="B1425" s="9"/>
      <c r="C1425" s="17"/>
      <c r="D1425" s="11"/>
      <c r="E1425" s="12"/>
      <c r="F1425" s="13"/>
      <c r="G1425" s="13"/>
      <c r="H1425" s="13"/>
      <c r="I1425" s="13"/>
      <c r="J1425" s="14"/>
      <c r="K1425" s="13"/>
      <c r="L1425" s="7"/>
      <c r="M1425" s="7"/>
      <c r="N1425" s="7"/>
      <c r="O1425" s="7"/>
      <c r="P1425" s="7"/>
      <c r="Q1425" s="7"/>
      <c r="R1425" s="7"/>
      <c r="S1425" s="7"/>
      <c r="T1425" s="7"/>
      <c r="U1425" s="7"/>
      <c r="V1425" s="7"/>
      <c r="W1425" s="7"/>
      <c r="X1425" s="7"/>
      <c r="Y1425" s="7"/>
      <c r="Z1425" s="7"/>
      <c r="AA1425" s="7"/>
      <c r="AB1425" s="7"/>
      <c r="AC1425" s="7"/>
      <c r="AD1425" s="7"/>
    </row>
    <row r="1426" spans="1:30" ht="15" x14ac:dyDescent="0.25">
      <c r="A1426" s="8"/>
      <c r="B1426" s="9"/>
      <c r="C1426" s="17"/>
      <c r="D1426" s="11"/>
      <c r="E1426" s="12"/>
      <c r="F1426" s="13"/>
      <c r="G1426" s="13"/>
      <c r="H1426" s="13"/>
      <c r="I1426" s="13"/>
      <c r="J1426" s="14"/>
      <c r="K1426" s="13"/>
      <c r="L1426" s="7"/>
      <c r="M1426" s="7"/>
      <c r="N1426" s="7"/>
      <c r="O1426" s="7"/>
      <c r="P1426" s="7"/>
      <c r="Q1426" s="7"/>
      <c r="R1426" s="7"/>
      <c r="S1426" s="7"/>
      <c r="T1426" s="7"/>
      <c r="U1426" s="7"/>
      <c r="V1426" s="7"/>
      <c r="W1426" s="7"/>
      <c r="X1426" s="7"/>
      <c r="Y1426" s="7"/>
      <c r="Z1426" s="7"/>
      <c r="AA1426" s="7"/>
      <c r="AB1426" s="7"/>
      <c r="AC1426" s="7"/>
      <c r="AD1426" s="7"/>
    </row>
    <row r="1427" spans="1:30" ht="15" x14ac:dyDescent="0.25">
      <c r="A1427" s="8"/>
      <c r="B1427" s="9"/>
      <c r="C1427" s="17"/>
      <c r="D1427" s="11"/>
      <c r="E1427" s="12"/>
      <c r="F1427" s="13"/>
      <c r="G1427" s="13"/>
      <c r="H1427" s="13"/>
      <c r="I1427" s="13"/>
      <c r="J1427" s="14"/>
      <c r="K1427" s="13"/>
      <c r="L1427" s="7"/>
      <c r="M1427" s="7"/>
      <c r="N1427" s="7"/>
      <c r="O1427" s="7"/>
      <c r="P1427" s="7"/>
      <c r="Q1427" s="7"/>
      <c r="R1427" s="7"/>
      <c r="S1427" s="7"/>
      <c r="T1427" s="7"/>
      <c r="U1427" s="7"/>
      <c r="V1427" s="7"/>
      <c r="W1427" s="7"/>
      <c r="X1427" s="7"/>
      <c r="Y1427" s="7"/>
      <c r="Z1427" s="7"/>
      <c r="AA1427" s="7"/>
      <c r="AB1427" s="7"/>
      <c r="AC1427" s="7"/>
      <c r="AD1427" s="7"/>
    </row>
    <row r="1428" spans="1:30" ht="15" x14ac:dyDescent="0.25">
      <c r="A1428" s="8"/>
      <c r="B1428" s="9"/>
      <c r="C1428" s="17"/>
      <c r="D1428" s="11"/>
      <c r="E1428" s="12"/>
      <c r="F1428" s="13"/>
      <c r="G1428" s="13"/>
      <c r="H1428" s="13"/>
      <c r="I1428" s="13"/>
      <c r="J1428" s="14"/>
      <c r="K1428" s="13"/>
      <c r="L1428" s="7"/>
      <c r="M1428" s="7"/>
      <c r="N1428" s="7"/>
      <c r="O1428" s="7"/>
      <c r="P1428" s="7"/>
      <c r="Q1428" s="7"/>
      <c r="R1428" s="7"/>
      <c r="S1428" s="7"/>
      <c r="T1428" s="7"/>
      <c r="U1428" s="7"/>
      <c r="V1428" s="7"/>
      <c r="W1428" s="7"/>
      <c r="X1428" s="7"/>
      <c r="Y1428" s="7"/>
      <c r="Z1428" s="7"/>
      <c r="AA1428" s="7"/>
      <c r="AB1428" s="7"/>
      <c r="AC1428" s="7"/>
      <c r="AD1428" s="7"/>
    </row>
    <row r="1429" spans="1:30" ht="15" x14ac:dyDescent="0.25">
      <c r="A1429" s="8"/>
      <c r="B1429" s="9"/>
      <c r="C1429" s="17"/>
      <c r="D1429" s="11"/>
      <c r="E1429" s="12"/>
      <c r="F1429" s="13"/>
      <c r="G1429" s="13"/>
      <c r="H1429" s="13"/>
      <c r="I1429" s="13"/>
      <c r="J1429" s="14"/>
      <c r="K1429" s="13"/>
      <c r="L1429" s="7"/>
      <c r="M1429" s="7"/>
      <c r="N1429" s="7"/>
      <c r="O1429" s="7"/>
      <c r="P1429" s="7"/>
      <c r="Q1429" s="7"/>
      <c r="R1429" s="7"/>
      <c r="S1429" s="7"/>
      <c r="T1429" s="7"/>
      <c r="U1429" s="7"/>
      <c r="V1429" s="7"/>
      <c r="W1429" s="7"/>
      <c r="X1429" s="7"/>
      <c r="Y1429" s="7"/>
      <c r="Z1429" s="7"/>
      <c r="AA1429" s="7"/>
      <c r="AB1429" s="7"/>
      <c r="AC1429" s="7"/>
      <c r="AD1429" s="7"/>
    </row>
    <row r="1430" spans="1:30" ht="15" x14ac:dyDescent="0.25">
      <c r="A1430" s="8"/>
      <c r="B1430" s="9"/>
      <c r="C1430" s="17"/>
      <c r="D1430" s="11"/>
      <c r="E1430" s="12"/>
      <c r="F1430" s="13"/>
      <c r="G1430" s="13"/>
      <c r="H1430" s="13"/>
      <c r="I1430" s="13"/>
      <c r="J1430" s="14"/>
      <c r="K1430" s="13"/>
      <c r="L1430" s="7"/>
      <c r="M1430" s="7"/>
      <c r="N1430" s="7"/>
      <c r="O1430" s="7"/>
      <c r="P1430" s="7"/>
      <c r="Q1430" s="7"/>
      <c r="R1430" s="7"/>
      <c r="S1430" s="7"/>
      <c r="T1430" s="7"/>
      <c r="U1430" s="7"/>
      <c r="V1430" s="7"/>
      <c r="W1430" s="7"/>
      <c r="X1430" s="7"/>
      <c r="Y1430" s="7"/>
      <c r="Z1430" s="7"/>
      <c r="AA1430" s="7"/>
      <c r="AB1430" s="7"/>
      <c r="AC1430" s="7"/>
      <c r="AD1430" s="7"/>
    </row>
    <row r="1431" spans="1:30" ht="15" x14ac:dyDescent="0.25">
      <c r="A1431" s="8"/>
      <c r="B1431" s="9"/>
      <c r="C1431" s="17"/>
      <c r="D1431" s="11"/>
      <c r="E1431" s="12"/>
      <c r="F1431" s="13"/>
      <c r="G1431" s="13"/>
      <c r="H1431" s="13"/>
      <c r="I1431" s="13"/>
      <c r="J1431" s="14"/>
      <c r="K1431" s="13"/>
      <c r="L1431" s="7"/>
      <c r="M1431" s="7"/>
      <c r="N1431" s="7"/>
      <c r="O1431" s="7"/>
      <c r="P1431" s="7"/>
      <c r="Q1431" s="7"/>
      <c r="R1431" s="7"/>
      <c r="S1431" s="7"/>
      <c r="T1431" s="7"/>
      <c r="U1431" s="7"/>
      <c r="V1431" s="7"/>
      <c r="W1431" s="7"/>
      <c r="X1431" s="7"/>
      <c r="Y1431" s="7"/>
      <c r="Z1431" s="7"/>
      <c r="AA1431" s="7"/>
      <c r="AB1431" s="7"/>
      <c r="AC1431" s="7"/>
      <c r="AD1431" s="7"/>
    </row>
    <row r="1432" spans="1:30" ht="15" x14ac:dyDescent="0.25">
      <c r="A1432" s="8"/>
      <c r="B1432" s="9"/>
      <c r="C1432" s="17"/>
      <c r="D1432" s="11"/>
      <c r="E1432" s="12"/>
      <c r="F1432" s="13"/>
      <c r="G1432" s="13"/>
      <c r="H1432" s="13"/>
      <c r="I1432" s="13"/>
      <c r="J1432" s="14"/>
      <c r="K1432" s="13"/>
      <c r="L1432" s="7"/>
      <c r="M1432" s="7"/>
      <c r="N1432" s="7"/>
      <c r="O1432" s="7"/>
      <c r="P1432" s="7"/>
      <c r="Q1432" s="7"/>
      <c r="R1432" s="7"/>
      <c r="S1432" s="7"/>
      <c r="T1432" s="7"/>
      <c r="U1432" s="7"/>
      <c r="V1432" s="7"/>
      <c r="W1432" s="7"/>
      <c r="X1432" s="7"/>
      <c r="Y1432" s="7"/>
      <c r="Z1432" s="7"/>
      <c r="AA1432" s="7"/>
      <c r="AB1432" s="7"/>
      <c r="AC1432" s="7"/>
      <c r="AD1432" s="7"/>
    </row>
    <row r="1433" spans="1:30" ht="15" x14ac:dyDescent="0.25">
      <c r="A1433" s="8"/>
      <c r="B1433" s="9"/>
      <c r="C1433" s="17"/>
      <c r="D1433" s="11"/>
      <c r="E1433" s="12"/>
      <c r="F1433" s="13"/>
      <c r="G1433" s="13"/>
      <c r="H1433" s="13"/>
      <c r="I1433" s="13"/>
      <c r="J1433" s="14"/>
      <c r="K1433" s="13"/>
      <c r="L1433" s="7"/>
      <c r="M1433" s="7"/>
      <c r="N1433" s="7"/>
      <c r="O1433" s="7"/>
      <c r="P1433" s="7"/>
      <c r="Q1433" s="7"/>
      <c r="R1433" s="7"/>
      <c r="S1433" s="7"/>
      <c r="T1433" s="7"/>
      <c r="U1433" s="7"/>
      <c r="V1433" s="7"/>
      <c r="W1433" s="7"/>
      <c r="X1433" s="7"/>
      <c r="Y1433" s="7"/>
      <c r="Z1433" s="7"/>
      <c r="AA1433" s="7"/>
      <c r="AB1433" s="7"/>
      <c r="AC1433" s="7"/>
      <c r="AD1433" s="7"/>
    </row>
    <row r="1434" spans="1:30" ht="15" x14ac:dyDescent="0.25">
      <c r="A1434" s="8"/>
      <c r="B1434" s="9"/>
      <c r="C1434" s="17"/>
      <c r="D1434" s="11"/>
      <c r="E1434" s="12"/>
      <c r="F1434" s="13"/>
      <c r="G1434" s="13"/>
      <c r="H1434" s="13"/>
      <c r="I1434" s="13"/>
      <c r="J1434" s="14"/>
      <c r="K1434" s="13"/>
      <c r="L1434" s="7"/>
      <c r="M1434" s="7"/>
      <c r="N1434" s="7"/>
      <c r="O1434" s="7"/>
      <c r="P1434" s="7"/>
      <c r="Q1434" s="7"/>
      <c r="R1434" s="7"/>
      <c r="S1434" s="7"/>
      <c r="T1434" s="7"/>
      <c r="U1434" s="7"/>
      <c r="V1434" s="7"/>
      <c r="W1434" s="7"/>
      <c r="X1434" s="7"/>
      <c r="Y1434" s="7"/>
      <c r="Z1434" s="7"/>
      <c r="AA1434" s="7"/>
      <c r="AB1434" s="7"/>
      <c r="AC1434" s="7"/>
      <c r="AD1434" s="7"/>
    </row>
    <row r="1435" spans="1:30" ht="15" x14ac:dyDescent="0.25">
      <c r="A1435" s="8"/>
      <c r="B1435" s="9"/>
      <c r="C1435" s="17"/>
      <c r="D1435" s="11"/>
      <c r="E1435" s="12"/>
      <c r="F1435" s="13"/>
      <c r="G1435" s="13"/>
      <c r="H1435" s="13"/>
      <c r="I1435" s="13"/>
      <c r="J1435" s="14"/>
      <c r="K1435" s="13"/>
      <c r="L1435" s="7"/>
      <c r="M1435" s="7"/>
      <c r="N1435" s="7"/>
      <c r="O1435" s="7"/>
      <c r="P1435" s="7"/>
      <c r="Q1435" s="7"/>
      <c r="R1435" s="7"/>
      <c r="S1435" s="7"/>
      <c r="T1435" s="7"/>
      <c r="U1435" s="7"/>
      <c r="V1435" s="7"/>
      <c r="W1435" s="7"/>
      <c r="X1435" s="7"/>
      <c r="Y1435" s="7"/>
      <c r="Z1435" s="7"/>
      <c r="AA1435" s="7"/>
      <c r="AB1435" s="7"/>
      <c r="AC1435" s="7"/>
      <c r="AD1435" s="7"/>
    </row>
    <row r="1436" spans="1:30" ht="15" x14ac:dyDescent="0.25">
      <c r="A1436" s="8"/>
      <c r="B1436" s="9"/>
      <c r="C1436" s="17"/>
      <c r="D1436" s="11"/>
      <c r="E1436" s="12"/>
      <c r="F1436" s="13"/>
      <c r="G1436" s="13"/>
      <c r="H1436" s="13"/>
      <c r="I1436" s="13"/>
      <c r="J1436" s="14"/>
      <c r="K1436" s="13"/>
      <c r="L1436" s="7"/>
      <c r="M1436" s="7"/>
      <c r="N1436" s="7"/>
      <c r="O1436" s="7"/>
      <c r="P1436" s="7"/>
      <c r="Q1436" s="7"/>
      <c r="R1436" s="7"/>
      <c r="S1436" s="7"/>
      <c r="T1436" s="7"/>
      <c r="U1436" s="7"/>
      <c r="V1436" s="7"/>
      <c r="W1436" s="7"/>
      <c r="X1436" s="7"/>
      <c r="Y1436" s="7"/>
      <c r="Z1436" s="7"/>
      <c r="AA1436" s="7"/>
      <c r="AB1436" s="7"/>
      <c r="AC1436" s="7"/>
      <c r="AD1436" s="7"/>
    </row>
    <row r="1437" spans="1:30" ht="15" x14ac:dyDescent="0.25">
      <c r="A1437" s="8"/>
      <c r="B1437" s="9"/>
      <c r="C1437" s="17"/>
      <c r="D1437" s="11"/>
      <c r="E1437" s="12"/>
      <c r="F1437" s="13"/>
      <c r="G1437" s="13"/>
      <c r="H1437" s="13"/>
      <c r="I1437" s="13"/>
      <c r="J1437" s="14"/>
      <c r="K1437" s="13"/>
      <c r="L1437" s="7"/>
      <c r="M1437" s="7"/>
      <c r="N1437" s="7"/>
      <c r="O1437" s="7"/>
      <c r="P1437" s="7"/>
      <c r="Q1437" s="7"/>
      <c r="R1437" s="7"/>
      <c r="S1437" s="7"/>
      <c r="T1437" s="7"/>
      <c r="U1437" s="7"/>
      <c r="V1437" s="7"/>
      <c r="W1437" s="7"/>
      <c r="X1437" s="7"/>
      <c r="Y1437" s="7"/>
      <c r="Z1437" s="7"/>
      <c r="AA1437" s="7"/>
      <c r="AB1437" s="7"/>
      <c r="AC1437" s="7"/>
      <c r="AD1437" s="7"/>
    </row>
    <row r="1438" spans="1:30" ht="15" x14ac:dyDescent="0.25">
      <c r="A1438" s="8"/>
      <c r="B1438" s="9"/>
      <c r="C1438" s="17"/>
      <c r="D1438" s="11"/>
      <c r="E1438" s="12"/>
      <c r="F1438" s="13"/>
      <c r="G1438" s="13"/>
      <c r="H1438" s="13"/>
      <c r="I1438" s="13"/>
      <c r="J1438" s="14"/>
      <c r="K1438" s="13"/>
      <c r="L1438" s="7"/>
      <c r="M1438" s="7"/>
      <c r="N1438" s="7"/>
      <c r="O1438" s="7"/>
      <c r="P1438" s="7"/>
      <c r="Q1438" s="7"/>
      <c r="R1438" s="7"/>
      <c r="S1438" s="7"/>
      <c r="T1438" s="7"/>
      <c r="U1438" s="7"/>
      <c r="V1438" s="7"/>
      <c r="W1438" s="7"/>
      <c r="X1438" s="7"/>
      <c r="Y1438" s="7"/>
      <c r="Z1438" s="7"/>
      <c r="AA1438" s="7"/>
      <c r="AB1438" s="7"/>
      <c r="AC1438" s="7"/>
      <c r="AD1438" s="7"/>
    </row>
    <row r="1439" spans="1:30" ht="15" x14ac:dyDescent="0.25">
      <c r="A1439" s="8"/>
      <c r="B1439" s="9"/>
      <c r="C1439" s="17"/>
      <c r="D1439" s="11"/>
      <c r="E1439" s="12"/>
      <c r="F1439" s="13"/>
      <c r="G1439" s="13"/>
      <c r="H1439" s="13"/>
      <c r="I1439" s="13"/>
      <c r="J1439" s="14"/>
      <c r="K1439" s="13"/>
      <c r="L1439" s="7"/>
      <c r="M1439" s="7"/>
      <c r="N1439" s="7"/>
      <c r="O1439" s="7"/>
      <c r="P1439" s="7"/>
      <c r="Q1439" s="7"/>
      <c r="R1439" s="7"/>
      <c r="S1439" s="7"/>
      <c r="T1439" s="7"/>
      <c r="U1439" s="7"/>
      <c r="V1439" s="7"/>
      <c r="W1439" s="7"/>
      <c r="X1439" s="7"/>
      <c r="Y1439" s="7"/>
      <c r="Z1439" s="7"/>
      <c r="AA1439" s="7"/>
      <c r="AB1439" s="7"/>
      <c r="AC1439" s="7"/>
      <c r="AD1439" s="7"/>
    </row>
    <row r="1440" spans="1:30" ht="15" x14ac:dyDescent="0.25">
      <c r="A1440" s="8"/>
      <c r="B1440" s="9"/>
      <c r="C1440" s="17"/>
      <c r="D1440" s="11"/>
      <c r="E1440" s="12"/>
      <c r="F1440" s="13"/>
      <c r="G1440" s="13"/>
      <c r="H1440" s="13"/>
      <c r="I1440" s="13"/>
      <c r="J1440" s="14"/>
      <c r="K1440" s="13"/>
      <c r="L1440" s="7"/>
      <c r="M1440" s="7"/>
      <c r="N1440" s="7"/>
      <c r="O1440" s="7"/>
      <c r="P1440" s="7"/>
      <c r="Q1440" s="7"/>
      <c r="R1440" s="7"/>
      <c r="S1440" s="7"/>
      <c r="T1440" s="7"/>
      <c r="U1440" s="7"/>
      <c r="V1440" s="7"/>
      <c r="W1440" s="7"/>
      <c r="X1440" s="7"/>
      <c r="Y1440" s="7"/>
      <c r="Z1440" s="7"/>
      <c r="AA1440" s="7"/>
      <c r="AB1440" s="7"/>
      <c r="AC1440" s="7"/>
      <c r="AD1440" s="7"/>
    </row>
    <row r="1441" spans="1:30" ht="15" x14ac:dyDescent="0.25">
      <c r="A1441" s="8"/>
      <c r="B1441" s="9"/>
      <c r="C1441" s="17"/>
      <c r="D1441" s="11"/>
      <c r="E1441" s="12"/>
      <c r="F1441" s="13"/>
      <c r="G1441" s="13"/>
      <c r="H1441" s="13"/>
      <c r="I1441" s="13"/>
      <c r="J1441" s="14"/>
      <c r="K1441" s="13"/>
      <c r="L1441" s="7"/>
      <c r="M1441" s="7"/>
      <c r="N1441" s="7"/>
      <c r="O1441" s="7"/>
      <c r="P1441" s="7"/>
      <c r="Q1441" s="7"/>
      <c r="R1441" s="7"/>
      <c r="S1441" s="7"/>
      <c r="T1441" s="7"/>
      <c r="U1441" s="7"/>
      <c r="V1441" s="7"/>
      <c r="W1441" s="7"/>
      <c r="X1441" s="7"/>
      <c r="Y1441" s="7"/>
      <c r="Z1441" s="7"/>
      <c r="AA1441" s="7"/>
      <c r="AB1441" s="7"/>
      <c r="AC1441" s="7"/>
      <c r="AD1441" s="7"/>
    </row>
    <row r="1442" spans="1:30" ht="15" x14ac:dyDescent="0.25">
      <c r="A1442" s="8"/>
      <c r="B1442" s="9"/>
      <c r="C1442" s="17"/>
      <c r="D1442" s="11"/>
      <c r="E1442" s="12"/>
      <c r="F1442" s="13"/>
      <c r="G1442" s="13"/>
      <c r="H1442" s="13"/>
      <c r="I1442" s="13"/>
      <c r="J1442" s="14"/>
      <c r="K1442" s="13"/>
      <c r="L1442" s="7"/>
      <c r="M1442" s="7"/>
      <c r="N1442" s="7"/>
      <c r="O1442" s="7"/>
      <c r="P1442" s="7"/>
      <c r="Q1442" s="7"/>
      <c r="R1442" s="7"/>
      <c r="S1442" s="7"/>
      <c r="T1442" s="7"/>
      <c r="U1442" s="7"/>
      <c r="V1442" s="7"/>
      <c r="W1442" s="7"/>
      <c r="X1442" s="7"/>
      <c r="Y1442" s="7"/>
      <c r="Z1442" s="7"/>
      <c r="AA1442" s="7"/>
      <c r="AB1442" s="7"/>
      <c r="AC1442" s="7"/>
      <c r="AD1442" s="7"/>
    </row>
    <row r="1443" spans="1:30" ht="15" x14ac:dyDescent="0.25">
      <c r="A1443" s="8"/>
      <c r="B1443" s="9"/>
      <c r="C1443" s="17"/>
      <c r="D1443" s="11"/>
      <c r="E1443" s="12"/>
      <c r="F1443" s="13"/>
      <c r="G1443" s="13"/>
      <c r="H1443" s="13"/>
      <c r="I1443" s="13"/>
      <c r="J1443" s="14"/>
      <c r="K1443" s="13"/>
      <c r="L1443" s="7"/>
      <c r="M1443" s="7"/>
      <c r="N1443" s="7"/>
      <c r="O1443" s="7"/>
      <c r="P1443" s="7"/>
      <c r="Q1443" s="7"/>
      <c r="R1443" s="7"/>
      <c r="S1443" s="7"/>
      <c r="T1443" s="7"/>
      <c r="U1443" s="7"/>
      <c r="V1443" s="7"/>
      <c r="W1443" s="7"/>
      <c r="X1443" s="7"/>
      <c r="Y1443" s="7"/>
      <c r="Z1443" s="7"/>
      <c r="AA1443" s="7"/>
      <c r="AB1443" s="7"/>
      <c r="AC1443" s="7"/>
      <c r="AD1443" s="7"/>
    </row>
    <row r="1444" spans="1:30" ht="15" x14ac:dyDescent="0.25">
      <c r="A1444" s="8"/>
      <c r="B1444" s="9"/>
      <c r="C1444" s="17"/>
      <c r="D1444" s="11"/>
      <c r="E1444" s="12"/>
      <c r="F1444" s="13"/>
      <c r="G1444" s="13"/>
      <c r="H1444" s="13"/>
      <c r="I1444" s="13"/>
      <c r="J1444" s="14"/>
      <c r="K1444" s="13"/>
      <c r="L1444" s="7"/>
      <c r="M1444" s="7"/>
      <c r="N1444" s="7"/>
      <c r="O1444" s="7"/>
      <c r="P1444" s="7"/>
      <c r="Q1444" s="7"/>
      <c r="R1444" s="7"/>
      <c r="S1444" s="7"/>
      <c r="T1444" s="7"/>
      <c r="U1444" s="7"/>
      <c r="V1444" s="7"/>
      <c r="W1444" s="7"/>
      <c r="X1444" s="7"/>
      <c r="Y1444" s="7"/>
      <c r="Z1444" s="7"/>
      <c r="AA1444" s="7"/>
      <c r="AB1444" s="7"/>
      <c r="AC1444" s="7"/>
      <c r="AD1444" s="7"/>
    </row>
    <row r="1445" spans="1:30" ht="15" x14ac:dyDescent="0.25">
      <c r="A1445" s="8"/>
      <c r="B1445" s="9"/>
      <c r="C1445" s="17"/>
      <c r="D1445" s="11"/>
      <c r="E1445" s="12"/>
      <c r="F1445" s="13"/>
      <c r="G1445" s="13"/>
      <c r="H1445" s="13"/>
      <c r="I1445" s="13"/>
      <c r="J1445" s="14"/>
      <c r="K1445" s="13"/>
      <c r="L1445" s="7"/>
      <c r="M1445" s="7"/>
      <c r="N1445" s="7"/>
      <c r="O1445" s="7"/>
      <c r="P1445" s="7"/>
      <c r="Q1445" s="7"/>
      <c r="R1445" s="7"/>
      <c r="S1445" s="7"/>
      <c r="T1445" s="7"/>
      <c r="U1445" s="7"/>
      <c r="V1445" s="7"/>
      <c r="W1445" s="7"/>
      <c r="X1445" s="7"/>
      <c r="Y1445" s="7"/>
      <c r="Z1445" s="7"/>
      <c r="AA1445" s="7"/>
      <c r="AB1445" s="7"/>
      <c r="AC1445" s="7"/>
      <c r="AD1445" s="7"/>
    </row>
    <row r="1446" spans="1:30" ht="15" x14ac:dyDescent="0.25">
      <c r="A1446" s="8"/>
      <c r="B1446" s="9"/>
      <c r="C1446" s="17"/>
      <c r="D1446" s="11"/>
      <c r="E1446" s="12"/>
      <c r="F1446" s="13"/>
      <c r="G1446" s="13"/>
      <c r="H1446" s="13"/>
      <c r="I1446" s="13"/>
      <c r="J1446" s="14"/>
      <c r="K1446" s="13"/>
      <c r="L1446" s="7"/>
      <c r="M1446" s="7"/>
      <c r="N1446" s="7"/>
      <c r="O1446" s="7"/>
      <c r="P1446" s="7"/>
      <c r="Q1446" s="7"/>
      <c r="R1446" s="7"/>
      <c r="S1446" s="7"/>
      <c r="T1446" s="7"/>
      <c r="U1446" s="7"/>
      <c r="V1446" s="7"/>
      <c r="W1446" s="7"/>
      <c r="X1446" s="7"/>
      <c r="Y1446" s="7"/>
      <c r="Z1446" s="7"/>
      <c r="AA1446" s="7"/>
      <c r="AB1446" s="7"/>
      <c r="AC1446" s="7"/>
      <c r="AD1446" s="7"/>
    </row>
    <row r="1447" spans="1:30" ht="15" x14ac:dyDescent="0.25">
      <c r="A1447" s="8"/>
      <c r="B1447" s="9"/>
      <c r="C1447" s="17"/>
      <c r="D1447" s="11"/>
      <c r="E1447" s="12"/>
      <c r="F1447" s="13"/>
      <c r="G1447" s="13"/>
      <c r="H1447" s="13"/>
      <c r="I1447" s="13"/>
      <c r="J1447" s="14"/>
      <c r="K1447" s="13"/>
      <c r="L1447" s="7"/>
      <c r="M1447" s="7"/>
      <c r="N1447" s="7"/>
      <c r="O1447" s="7"/>
      <c r="P1447" s="7"/>
      <c r="Q1447" s="7"/>
      <c r="R1447" s="7"/>
      <c r="S1447" s="7"/>
      <c r="T1447" s="7"/>
      <c r="U1447" s="7"/>
      <c r="V1447" s="7"/>
      <c r="W1447" s="7"/>
      <c r="X1447" s="7"/>
      <c r="Y1447" s="7"/>
      <c r="Z1447" s="7"/>
      <c r="AA1447" s="7"/>
      <c r="AB1447" s="7"/>
      <c r="AC1447" s="7"/>
      <c r="AD1447" s="7"/>
    </row>
    <row r="1448" spans="1:30" ht="15" x14ac:dyDescent="0.25">
      <c r="A1448" s="8"/>
      <c r="B1448" s="9"/>
      <c r="C1448" s="17"/>
      <c r="D1448" s="11"/>
      <c r="E1448" s="12"/>
      <c r="F1448" s="13"/>
      <c r="G1448" s="13"/>
      <c r="H1448" s="13"/>
      <c r="I1448" s="13"/>
      <c r="J1448" s="14"/>
      <c r="K1448" s="13"/>
      <c r="L1448" s="7"/>
      <c r="M1448" s="7"/>
      <c r="N1448" s="7"/>
      <c r="O1448" s="7"/>
      <c r="P1448" s="7"/>
      <c r="Q1448" s="7"/>
      <c r="R1448" s="7"/>
      <c r="S1448" s="7"/>
      <c r="T1448" s="7"/>
      <c r="U1448" s="7"/>
      <c r="V1448" s="7"/>
      <c r="W1448" s="7"/>
      <c r="X1448" s="7"/>
      <c r="Y1448" s="7"/>
      <c r="Z1448" s="7"/>
      <c r="AA1448" s="7"/>
      <c r="AB1448" s="7"/>
      <c r="AC1448" s="7"/>
      <c r="AD1448" s="7"/>
    </row>
    <row r="1449" spans="1:30" ht="15" x14ac:dyDescent="0.25">
      <c r="A1449" s="8"/>
      <c r="B1449" s="9"/>
      <c r="C1449" s="17"/>
      <c r="D1449" s="11"/>
      <c r="E1449" s="12"/>
      <c r="F1449" s="13"/>
      <c r="G1449" s="13"/>
      <c r="H1449" s="13"/>
      <c r="I1449" s="13"/>
      <c r="J1449" s="14"/>
      <c r="K1449" s="13"/>
      <c r="L1449" s="7"/>
      <c r="M1449" s="7"/>
      <c r="N1449" s="7"/>
      <c r="O1449" s="7"/>
      <c r="P1449" s="7"/>
      <c r="Q1449" s="7"/>
      <c r="R1449" s="7"/>
      <c r="S1449" s="7"/>
      <c r="T1449" s="7"/>
      <c r="U1449" s="7"/>
      <c r="V1449" s="7"/>
      <c r="W1449" s="7"/>
      <c r="X1449" s="7"/>
      <c r="Y1449" s="7"/>
      <c r="Z1449" s="7"/>
      <c r="AA1449" s="7"/>
      <c r="AB1449" s="7"/>
      <c r="AC1449" s="7"/>
      <c r="AD1449" s="7"/>
    </row>
    <row r="1450" spans="1:30" ht="15" x14ac:dyDescent="0.25">
      <c r="A1450" s="8"/>
      <c r="B1450" s="9"/>
      <c r="C1450" s="17"/>
      <c r="D1450" s="11"/>
      <c r="E1450" s="12"/>
      <c r="F1450" s="13"/>
      <c r="G1450" s="13"/>
      <c r="H1450" s="13"/>
      <c r="I1450" s="13"/>
      <c r="J1450" s="14"/>
      <c r="K1450" s="13"/>
      <c r="L1450" s="7"/>
      <c r="M1450" s="7"/>
      <c r="N1450" s="7"/>
      <c r="O1450" s="7"/>
      <c r="P1450" s="7"/>
      <c r="Q1450" s="7"/>
      <c r="R1450" s="7"/>
      <c r="S1450" s="7"/>
      <c r="T1450" s="7"/>
      <c r="U1450" s="7"/>
      <c r="V1450" s="7"/>
      <c r="W1450" s="7"/>
      <c r="X1450" s="7"/>
      <c r="Y1450" s="7"/>
      <c r="Z1450" s="7"/>
      <c r="AA1450" s="7"/>
      <c r="AB1450" s="7"/>
      <c r="AC1450" s="7"/>
      <c r="AD1450" s="7"/>
    </row>
    <row r="1451" spans="1:30" ht="15" x14ac:dyDescent="0.25">
      <c r="A1451" s="8"/>
      <c r="B1451" s="9"/>
      <c r="C1451" s="17"/>
      <c r="D1451" s="11"/>
      <c r="E1451" s="12"/>
      <c r="F1451" s="13"/>
      <c r="G1451" s="13"/>
      <c r="H1451" s="13"/>
      <c r="I1451" s="13"/>
      <c r="J1451" s="14"/>
      <c r="K1451" s="13"/>
      <c r="L1451" s="7"/>
      <c r="M1451" s="7"/>
      <c r="N1451" s="7"/>
      <c r="O1451" s="7"/>
      <c r="P1451" s="7"/>
      <c r="Q1451" s="7"/>
      <c r="R1451" s="7"/>
      <c r="S1451" s="7"/>
      <c r="T1451" s="7"/>
      <c r="U1451" s="7"/>
      <c r="V1451" s="7"/>
      <c r="W1451" s="7"/>
      <c r="X1451" s="7"/>
      <c r="Y1451" s="7"/>
      <c r="Z1451" s="7"/>
      <c r="AA1451" s="7"/>
      <c r="AB1451" s="7"/>
      <c r="AC1451" s="7"/>
      <c r="AD1451" s="7"/>
    </row>
    <row r="1452" spans="1:30" ht="15" x14ac:dyDescent="0.25">
      <c r="A1452" s="8"/>
      <c r="B1452" s="9"/>
      <c r="C1452" s="17"/>
      <c r="D1452" s="11"/>
      <c r="E1452" s="12"/>
      <c r="F1452" s="13"/>
      <c r="G1452" s="13"/>
      <c r="H1452" s="13"/>
      <c r="I1452" s="13"/>
      <c r="J1452" s="14"/>
      <c r="K1452" s="13"/>
      <c r="L1452" s="7"/>
      <c r="M1452" s="7"/>
      <c r="N1452" s="7"/>
      <c r="O1452" s="7"/>
      <c r="P1452" s="7"/>
      <c r="Q1452" s="7"/>
      <c r="R1452" s="7"/>
      <c r="S1452" s="7"/>
      <c r="T1452" s="7"/>
      <c r="U1452" s="7"/>
      <c r="V1452" s="7"/>
      <c r="W1452" s="7"/>
      <c r="X1452" s="7"/>
      <c r="Y1452" s="7"/>
      <c r="Z1452" s="7"/>
      <c r="AA1452" s="7"/>
      <c r="AB1452" s="7"/>
      <c r="AC1452" s="7"/>
      <c r="AD1452" s="7"/>
    </row>
    <row r="1453" spans="1:30" ht="15" x14ac:dyDescent="0.25">
      <c r="A1453" s="8"/>
      <c r="B1453" s="9"/>
      <c r="C1453" s="17"/>
      <c r="D1453" s="11"/>
      <c r="E1453" s="12"/>
      <c r="F1453" s="13"/>
      <c r="G1453" s="13"/>
      <c r="H1453" s="13"/>
      <c r="I1453" s="13"/>
      <c r="J1453" s="14"/>
      <c r="K1453" s="13"/>
      <c r="L1453" s="7"/>
      <c r="M1453" s="7"/>
      <c r="N1453" s="7"/>
      <c r="O1453" s="7"/>
      <c r="P1453" s="7"/>
      <c r="Q1453" s="7"/>
      <c r="R1453" s="7"/>
      <c r="S1453" s="7"/>
      <c r="T1453" s="7"/>
      <c r="U1453" s="7"/>
      <c r="V1453" s="7"/>
      <c r="W1453" s="7"/>
      <c r="X1453" s="7"/>
      <c r="Y1453" s="7"/>
      <c r="Z1453" s="7"/>
      <c r="AA1453" s="7"/>
      <c r="AB1453" s="7"/>
      <c r="AC1453" s="7"/>
      <c r="AD1453" s="7"/>
    </row>
    <row r="1454" spans="1:30" ht="15" x14ac:dyDescent="0.25">
      <c r="A1454" s="8"/>
      <c r="B1454" s="9"/>
      <c r="C1454" s="17"/>
      <c r="D1454" s="11"/>
      <c r="E1454" s="12"/>
      <c r="F1454" s="13"/>
      <c r="G1454" s="13"/>
      <c r="H1454" s="13"/>
      <c r="I1454" s="13"/>
      <c r="J1454" s="14"/>
      <c r="K1454" s="13"/>
      <c r="L1454" s="7"/>
      <c r="M1454" s="7"/>
      <c r="N1454" s="7"/>
      <c r="O1454" s="7"/>
      <c r="P1454" s="7"/>
      <c r="Q1454" s="7"/>
      <c r="R1454" s="7"/>
      <c r="S1454" s="7"/>
      <c r="T1454" s="7"/>
      <c r="U1454" s="7"/>
      <c r="V1454" s="7"/>
      <c r="W1454" s="7"/>
      <c r="X1454" s="7"/>
      <c r="Y1454" s="7"/>
      <c r="Z1454" s="7"/>
      <c r="AA1454" s="7"/>
      <c r="AB1454" s="7"/>
      <c r="AC1454" s="7"/>
      <c r="AD1454" s="7"/>
    </row>
    <row r="1455" spans="1:30" ht="15" x14ac:dyDescent="0.25">
      <c r="A1455" s="8"/>
      <c r="B1455" s="9"/>
      <c r="C1455" s="17"/>
      <c r="D1455" s="11"/>
      <c r="E1455" s="12"/>
      <c r="F1455" s="13"/>
      <c r="G1455" s="13"/>
      <c r="H1455" s="13"/>
      <c r="I1455" s="13"/>
      <c r="J1455" s="14"/>
      <c r="K1455" s="13"/>
      <c r="L1455" s="7"/>
      <c r="M1455" s="7"/>
      <c r="N1455" s="7"/>
      <c r="O1455" s="7"/>
      <c r="P1455" s="7"/>
      <c r="Q1455" s="7"/>
      <c r="R1455" s="7"/>
      <c r="S1455" s="7"/>
      <c r="T1455" s="7"/>
      <c r="U1455" s="7"/>
      <c r="V1455" s="7"/>
      <c r="W1455" s="7"/>
      <c r="X1455" s="7"/>
      <c r="Y1455" s="7"/>
      <c r="Z1455" s="7"/>
      <c r="AA1455" s="7"/>
      <c r="AB1455" s="7"/>
      <c r="AC1455" s="7"/>
      <c r="AD1455" s="7"/>
    </row>
    <row r="1456" spans="1:30" ht="15" x14ac:dyDescent="0.25">
      <c r="A1456" s="8"/>
      <c r="B1456" s="9"/>
      <c r="C1456" s="17"/>
      <c r="D1456" s="11"/>
      <c r="E1456" s="12"/>
      <c r="F1456" s="13"/>
      <c r="G1456" s="13"/>
      <c r="H1456" s="13"/>
      <c r="I1456" s="13"/>
      <c r="J1456" s="14"/>
      <c r="K1456" s="13"/>
      <c r="L1456" s="7"/>
      <c r="M1456" s="7"/>
      <c r="N1456" s="7"/>
      <c r="O1456" s="7"/>
      <c r="P1456" s="7"/>
      <c r="Q1456" s="7"/>
      <c r="R1456" s="7"/>
      <c r="S1456" s="7"/>
      <c r="T1456" s="7"/>
      <c r="U1456" s="7"/>
      <c r="V1456" s="7"/>
      <c r="W1456" s="7"/>
      <c r="X1456" s="7"/>
      <c r="Y1456" s="7"/>
      <c r="Z1456" s="7"/>
      <c r="AA1456" s="7"/>
      <c r="AB1456" s="7"/>
      <c r="AC1456" s="7"/>
      <c r="AD1456" s="7"/>
    </row>
    <row r="1457" spans="1:30" ht="15" x14ac:dyDescent="0.25">
      <c r="A1457" s="8"/>
      <c r="B1457" s="9"/>
      <c r="C1457" s="17"/>
      <c r="D1457" s="11"/>
      <c r="E1457" s="12"/>
      <c r="F1457" s="13"/>
      <c r="G1457" s="13"/>
      <c r="H1457" s="13"/>
      <c r="I1457" s="13"/>
      <c r="J1457" s="14"/>
      <c r="K1457" s="13"/>
      <c r="L1457" s="7"/>
      <c r="M1457" s="7"/>
      <c r="N1457" s="7"/>
      <c r="O1457" s="7"/>
      <c r="P1457" s="7"/>
      <c r="Q1457" s="7"/>
      <c r="R1457" s="7"/>
      <c r="S1457" s="7"/>
      <c r="T1457" s="7"/>
      <c r="U1457" s="7"/>
      <c r="V1457" s="7"/>
      <c r="W1457" s="7"/>
      <c r="X1457" s="7"/>
      <c r="Y1457" s="7"/>
      <c r="Z1457" s="7"/>
      <c r="AA1457" s="7"/>
      <c r="AB1457" s="7"/>
      <c r="AC1457" s="7"/>
      <c r="AD1457" s="7"/>
    </row>
    <row r="1458" spans="1:30" ht="15" x14ac:dyDescent="0.25">
      <c r="A1458" s="8"/>
      <c r="B1458" s="9"/>
      <c r="C1458" s="17"/>
      <c r="D1458" s="11"/>
      <c r="E1458" s="12"/>
      <c r="F1458" s="13"/>
      <c r="G1458" s="13"/>
      <c r="H1458" s="13"/>
      <c r="I1458" s="13"/>
      <c r="J1458" s="14"/>
      <c r="K1458" s="13"/>
      <c r="L1458" s="7"/>
      <c r="M1458" s="7"/>
      <c r="N1458" s="7"/>
      <c r="O1458" s="7"/>
      <c r="P1458" s="7"/>
      <c r="Q1458" s="7"/>
      <c r="R1458" s="7"/>
      <c r="S1458" s="7"/>
      <c r="T1458" s="7"/>
      <c r="U1458" s="7"/>
      <c r="V1458" s="7"/>
      <c r="W1458" s="7"/>
      <c r="X1458" s="7"/>
      <c r="Y1458" s="7"/>
      <c r="Z1458" s="7"/>
      <c r="AA1458" s="7"/>
      <c r="AB1458" s="7"/>
      <c r="AC1458" s="7"/>
      <c r="AD1458" s="7"/>
    </row>
    <row r="1459" spans="1:30" ht="15" x14ac:dyDescent="0.25">
      <c r="A1459" s="8"/>
      <c r="B1459" s="9"/>
      <c r="C1459" s="17"/>
      <c r="D1459" s="11"/>
      <c r="E1459" s="12"/>
      <c r="F1459" s="13"/>
      <c r="G1459" s="13"/>
      <c r="H1459" s="13"/>
      <c r="I1459" s="13"/>
      <c r="J1459" s="14"/>
      <c r="K1459" s="13"/>
      <c r="L1459" s="7"/>
      <c r="M1459" s="7"/>
      <c r="N1459" s="7"/>
      <c r="O1459" s="7"/>
      <c r="P1459" s="7"/>
      <c r="Q1459" s="7"/>
      <c r="R1459" s="7"/>
      <c r="S1459" s="7"/>
      <c r="T1459" s="7"/>
      <c r="U1459" s="7"/>
      <c r="V1459" s="7"/>
      <c r="W1459" s="7"/>
      <c r="X1459" s="7"/>
      <c r="Y1459" s="7"/>
      <c r="Z1459" s="7"/>
      <c r="AA1459" s="7"/>
      <c r="AB1459" s="7"/>
      <c r="AC1459" s="7"/>
      <c r="AD1459" s="7"/>
    </row>
    <row r="1460" spans="1:30" ht="15" x14ac:dyDescent="0.25">
      <c r="A1460" s="8"/>
      <c r="B1460" s="9"/>
      <c r="C1460" s="17"/>
      <c r="D1460" s="11"/>
      <c r="E1460" s="12"/>
      <c r="F1460" s="13"/>
      <c r="G1460" s="13"/>
      <c r="H1460" s="13"/>
      <c r="I1460" s="13"/>
      <c r="J1460" s="14"/>
      <c r="K1460" s="13"/>
      <c r="L1460" s="7"/>
      <c r="M1460" s="7"/>
      <c r="N1460" s="7"/>
      <c r="O1460" s="7"/>
      <c r="P1460" s="7"/>
      <c r="Q1460" s="7"/>
      <c r="R1460" s="7"/>
      <c r="S1460" s="7"/>
      <c r="T1460" s="7"/>
      <c r="U1460" s="7"/>
      <c r="V1460" s="7"/>
      <c r="W1460" s="7"/>
      <c r="X1460" s="7"/>
      <c r="Y1460" s="7"/>
      <c r="Z1460" s="7"/>
      <c r="AA1460" s="7"/>
      <c r="AB1460" s="7"/>
      <c r="AC1460" s="7"/>
      <c r="AD1460" s="7"/>
    </row>
    <row r="1461" spans="1:30" ht="15" x14ac:dyDescent="0.25">
      <c r="A1461" s="8"/>
      <c r="B1461" s="9"/>
      <c r="C1461" s="17"/>
      <c r="D1461" s="11"/>
      <c r="E1461" s="12"/>
      <c r="F1461" s="13"/>
      <c r="G1461" s="13"/>
      <c r="H1461" s="13"/>
      <c r="I1461" s="13"/>
      <c r="J1461" s="14"/>
      <c r="K1461" s="13"/>
      <c r="L1461" s="7"/>
      <c r="M1461" s="7"/>
      <c r="N1461" s="7"/>
      <c r="O1461" s="7"/>
      <c r="P1461" s="7"/>
      <c r="Q1461" s="7"/>
      <c r="R1461" s="7"/>
      <c r="S1461" s="7"/>
      <c r="T1461" s="7"/>
      <c r="U1461" s="7"/>
      <c r="V1461" s="7"/>
      <c r="W1461" s="7"/>
      <c r="X1461" s="7"/>
      <c r="Y1461" s="7"/>
      <c r="Z1461" s="7"/>
      <c r="AA1461" s="7"/>
      <c r="AB1461" s="7"/>
      <c r="AC1461" s="7"/>
      <c r="AD1461" s="7"/>
    </row>
    <row r="1462" spans="1:30" ht="15" x14ac:dyDescent="0.25">
      <c r="A1462" s="8"/>
      <c r="B1462" s="9"/>
      <c r="C1462" s="17"/>
      <c r="D1462" s="11"/>
      <c r="E1462" s="12"/>
      <c r="F1462" s="13"/>
      <c r="G1462" s="13"/>
      <c r="H1462" s="13"/>
      <c r="I1462" s="13"/>
      <c r="J1462" s="14"/>
      <c r="K1462" s="13"/>
      <c r="L1462" s="7"/>
      <c r="M1462" s="7"/>
      <c r="N1462" s="7"/>
      <c r="O1462" s="7"/>
      <c r="P1462" s="7"/>
      <c r="Q1462" s="7"/>
      <c r="R1462" s="7"/>
      <c r="S1462" s="7"/>
      <c r="T1462" s="7"/>
      <c r="U1462" s="7"/>
      <c r="V1462" s="7"/>
      <c r="W1462" s="7"/>
      <c r="X1462" s="7"/>
      <c r="Y1462" s="7"/>
      <c r="Z1462" s="7"/>
      <c r="AA1462" s="7"/>
      <c r="AB1462" s="7"/>
      <c r="AC1462" s="7"/>
      <c r="AD1462" s="7"/>
    </row>
    <row r="1463" spans="1:30" ht="15" x14ac:dyDescent="0.25">
      <c r="A1463" s="8"/>
      <c r="B1463" s="9"/>
      <c r="C1463" s="17"/>
      <c r="D1463" s="11"/>
      <c r="E1463" s="12"/>
      <c r="F1463" s="13"/>
      <c r="G1463" s="13"/>
      <c r="H1463" s="13"/>
      <c r="I1463" s="13"/>
      <c r="J1463" s="14"/>
      <c r="K1463" s="13"/>
      <c r="L1463" s="7"/>
      <c r="M1463" s="7"/>
      <c r="N1463" s="7"/>
      <c r="O1463" s="7"/>
      <c r="P1463" s="7"/>
      <c r="Q1463" s="7"/>
      <c r="R1463" s="7"/>
      <c r="S1463" s="7"/>
      <c r="T1463" s="7"/>
      <c r="U1463" s="7"/>
      <c r="V1463" s="7"/>
      <c r="W1463" s="7"/>
      <c r="X1463" s="7"/>
      <c r="Y1463" s="7"/>
      <c r="Z1463" s="7"/>
      <c r="AA1463" s="7"/>
      <c r="AB1463" s="7"/>
      <c r="AC1463" s="7"/>
      <c r="AD1463" s="7"/>
    </row>
    <row r="1464" spans="1:30" ht="15" x14ac:dyDescent="0.25">
      <c r="A1464" s="8"/>
      <c r="B1464" s="9"/>
      <c r="C1464" s="17"/>
      <c r="D1464" s="11"/>
      <c r="E1464" s="12"/>
      <c r="F1464" s="13"/>
      <c r="G1464" s="13"/>
      <c r="H1464" s="13"/>
      <c r="I1464" s="13"/>
      <c r="J1464" s="14"/>
      <c r="K1464" s="13"/>
      <c r="L1464" s="7"/>
      <c r="M1464" s="7"/>
      <c r="N1464" s="7"/>
      <c r="O1464" s="7"/>
      <c r="P1464" s="7"/>
      <c r="Q1464" s="7"/>
      <c r="R1464" s="7"/>
      <c r="S1464" s="7"/>
      <c r="T1464" s="7"/>
      <c r="U1464" s="7"/>
      <c r="V1464" s="7"/>
      <c r="W1464" s="7"/>
      <c r="X1464" s="7"/>
      <c r="Y1464" s="7"/>
      <c r="Z1464" s="7"/>
      <c r="AA1464" s="7"/>
      <c r="AB1464" s="7"/>
      <c r="AC1464" s="7"/>
      <c r="AD1464" s="7"/>
    </row>
    <row r="1465" spans="1:30" ht="15" x14ac:dyDescent="0.25">
      <c r="A1465" s="8"/>
      <c r="B1465" s="9"/>
      <c r="C1465" s="17"/>
      <c r="D1465" s="11"/>
      <c r="E1465" s="12"/>
      <c r="F1465" s="13"/>
      <c r="G1465" s="13"/>
      <c r="H1465" s="13"/>
      <c r="I1465" s="13"/>
      <c r="J1465" s="14"/>
      <c r="K1465" s="13"/>
      <c r="L1465" s="7"/>
      <c r="M1465" s="7"/>
      <c r="N1465" s="7"/>
      <c r="O1465" s="7"/>
      <c r="P1465" s="7"/>
      <c r="Q1465" s="7"/>
      <c r="R1465" s="7"/>
      <c r="S1465" s="7"/>
      <c r="T1465" s="7"/>
      <c r="U1465" s="7"/>
      <c r="V1465" s="7"/>
      <c r="W1465" s="7"/>
      <c r="X1465" s="7"/>
      <c r="Y1465" s="7"/>
      <c r="Z1465" s="7"/>
      <c r="AA1465" s="7"/>
      <c r="AB1465" s="7"/>
      <c r="AC1465" s="7"/>
      <c r="AD1465" s="7"/>
    </row>
    <row r="1466" spans="1:30" ht="15" x14ac:dyDescent="0.25">
      <c r="A1466" s="8"/>
      <c r="B1466" s="9"/>
      <c r="C1466" s="17"/>
      <c r="D1466" s="11"/>
      <c r="E1466" s="12"/>
      <c r="F1466" s="13"/>
      <c r="G1466" s="13"/>
      <c r="H1466" s="13"/>
      <c r="I1466" s="13"/>
      <c r="J1466" s="14"/>
      <c r="K1466" s="13"/>
      <c r="L1466" s="7"/>
      <c r="M1466" s="7"/>
      <c r="N1466" s="7"/>
      <c r="O1466" s="7"/>
      <c r="P1466" s="7"/>
      <c r="Q1466" s="7"/>
      <c r="R1466" s="7"/>
      <c r="S1466" s="7"/>
      <c r="T1466" s="7"/>
      <c r="U1466" s="7"/>
      <c r="V1466" s="7"/>
      <c r="W1466" s="7"/>
      <c r="X1466" s="7"/>
      <c r="Y1466" s="7"/>
      <c r="Z1466" s="7"/>
      <c r="AA1466" s="7"/>
      <c r="AB1466" s="7"/>
      <c r="AC1466" s="7"/>
      <c r="AD1466" s="7"/>
    </row>
    <row r="1467" spans="1:30" ht="15" x14ac:dyDescent="0.25">
      <c r="A1467" s="8"/>
      <c r="B1467" s="9"/>
      <c r="C1467" s="17"/>
      <c r="D1467" s="11"/>
      <c r="E1467" s="12"/>
      <c r="F1467" s="13"/>
      <c r="G1467" s="13"/>
      <c r="H1467" s="13"/>
      <c r="I1467" s="13"/>
      <c r="J1467" s="14"/>
      <c r="K1467" s="13"/>
      <c r="L1467" s="7"/>
      <c r="M1467" s="7"/>
      <c r="N1467" s="7"/>
      <c r="O1467" s="7"/>
      <c r="P1467" s="7"/>
      <c r="Q1467" s="7"/>
      <c r="R1467" s="7"/>
      <c r="S1467" s="7"/>
      <c r="T1467" s="7"/>
      <c r="U1467" s="7"/>
      <c r="V1467" s="7"/>
      <c r="W1467" s="7"/>
      <c r="X1467" s="7"/>
      <c r="Y1467" s="7"/>
      <c r="Z1467" s="7"/>
      <c r="AA1467" s="7"/>
      <c r="AB1467" s="7"/>
      <c r="AC1467" s="7"/>
      <c r="AD1467" s="7"/>
    </row>
    <row r="1468" spans="1:30" ht="15" x14ac:dyDescent="0.25">
      <c r="A1468" s="8"/>
      <c r="B1468" s="9"/>
      <c r="C1468" s="17"/>
      <c r="D1468" s="11"/>
      <c r="E1468" s="12"/>
      <c r="F1468" s="13"/>
      <c r="G1468" s="13"/>
      <c r="H1468" s="13"/>
      <c r="I1468" s="13"/>
      <c r="J1468" s="14"/>
      <c r="K1468" s="13"/>
      <c r="L1468" s="7"/>
      <c r="M1468" s="7"/>
      <c r="N1468" s="7"/>
      <c r="O1468" s="7"/>
      <c r="P1468" s="7"/>
      <c r="Q1468" s="7"/>
      <c r="R1468" s="7"/>
      <c r="S1468" s="7"/>
      <c r="T1468" s="7"/>
      <c r="U1468" s="7"/>
      <c r="V1468" s="7"/>
      <c r="W1468" s="7"/>
      <c r="X1468" s="7"/>
      <c r="Y1468" s="7"/>
      <c r="Z1468" s="7"/>
      <c r="AA1468" s="7"/>
      <c r="AB1468" s="7"/>
      <c r="AC1468" s="7"/>
      <c r="AD1468" s="7"/>
    </row>
    <row r="1469" spans="1:30" ht="15" x14ac:dyDescent="0.25">
      <c r="A1469" s="8"/>
      <c r="B1469" s="9"/>
      <c r="C1469" s="17"/>
      <c r="D1469" s="11"/>
      <c r="E1469" s="12"/>
      <c r="F1469" s="13"/>
      <c r="G1469" s="13"/>
      <c r="H1469" s="13"/>
      <c r="I1469" s="13"/>
      <c r="J1469" s="14"/>
      <c r="K1469" s="13"/>
      <c r="L1469" s="7"/>
      <c r="M1469" s="7"/>
      <c r="N1469" s="7"/>
      <c r="O1469" s="7"/>
      <c r="P1469" s="7"/>
      <c r="Q1469" s="7"/>
      <c r="R1469" s="7"/>
      <c r="S1469" s="7"/>
      <c r="T1469" s="7"/>
      <c r="U1469" s="7"/>
      <c r="V1469" s="7"/>
      <c r="W1469" s="7"/>
      <c r="X1469" s="7"/>
      <c r="Y1469" s="7"/>
      <c r="Z1469" s="7"/>
      <c r="AA1469" s="7"/>
      <c r="AB1469" s="7"/>
      <c r="AC1469" s="7"/>
      <c r="AD1469" s="7"/>
    </row>
    <row r="1470" spans="1:30" ht="15" x14ac:dyDescent="0.25">
      <c r="A1470" s="8"/>
      <c r="B1470" s="9"/>
      <c r="C1470" s="17"/>
      <c r="D1470" s="11"/>
      <c r="E1470" s="12"/>
      <c r="F1470" s="13"/>
      <c r="G1470" s="13"/>
      <c r="H1470" s="13"/>
      <c r="I1470" s="13"/>
      <c r="J1470" s="14"/>
      <c r="K1470" s="13"/>
      <c r="L1470" s="7"/>
      <c r="M1470" s="7"/>
      <c r="N1470" s="7"/>
      <c r="O1470" s="7"/>
      <c r="P1470" s="7"/>
      <c r="Q1470" s="7"/>
      <c r="R1470" s="7"/>
      <c r="S1470" s="7"/>
      <c r="T1470" s="7"/>
      <c r="U1470" s="7"/>
      <c r="V1470" s="7"/>
      <c r="W1470" s="7"/>
      <c r="X1470" s="7"/>
      <c r="Y1470" s="7"/>
      <c r="Z1470" s="7"/>
      <c r="AA1470" s="7"/>
      <c r="AB1470" s="7"/>
      <c r="AC1470" s="7"/>
      <c r="AD1470" s="7"/>
    </row>
    <row r="1471" spans="1:30" ht="15" x14ac:dyDescent="0.25">
      <c r="A1471" s="8"/>
      <c r="B1471" s="9"/>
      <c r="C1471" s="17"/>
      <c r="D1471" s="11"/>
      <c r="E1471" s="12"/>
      <c r="F1471" s="13"/>
      <c r="G1471" s="13"/>
      <c r="H1471" s="13"/>
      <c r="I1471" s="13"/>
      <c r="J1471" s="14"/>
      <c r="K1471" s="13"/>
      <c r="L1471" s="7"/>
      <c r="M1471" s="7"/>
      <c r="N1471" s="7"/>
      <c r="O1471" s="7"/>
      <c r="P1471" s="7"/>
      <c r="Q1471" s="7"/>
      <c r="R1471" s="7"/>
      <c r="S1471" s="7"/>
      <c r="T1471" s="7"/>
      <c r="U1471" s="7"/>
      <c r="V1471" s="7"/>
      <c r="W1471" s="7"/>
      <c r="X1471" s="7"/>
      <c r="Y1471" s="7"/>
      <c r="Z1471" s="7"/>
      <c r="AA1471" s="7"/>
      <c r="AB1471" s="7"/>
      <c r="AC1471" s="7"/>
      <c r="AD1471" s="7"/>
    </row>
    <row r="1472" spans="1:30" ht="15" x14ac:dyDescent="0.25">
      <c r="A1472" s="8"/>
      <c r="B1472" s="9"/>
      <c r="C1472" s="17"/>
      <c r="D1472" s="11"/>
      <c r="E1472" s="12"/>
      <c r="F1472" s="13"/>
      <c r="G1472" s="13"/>
      <c r="H1472" s="13"/>
      <c r="I1472" s="13"/>
      <c r="J1472" s="14"/>
      <c r="K1472" s="13"/>
      <c r="L1472" s="7"/>
      <c r="M1472" s="7"/>
      <c r="N1472" s="7"/>
      <c r="O1472" s="7"/>
      <c r="P1472" s="7"/>
      <c r="Q1472" s="7"/>
      <c r="R1472" s="7"/>
      <c r="S1472" s="7"/>
      <c r="T1472" s="7"/>
      <c r="U1472" s="7"/>
      <c r="V1472" s="7"/>
      <c r="W1472" s="7"/>
      <c r="X1472" s="7"/>
      <c r="Y1472" s="7"/>
      <c r="Z1472" s="7"/>
      <c r="AA1472" s="7"/>
      <c r="AB1472" s="7"/>
      <c r="AC1472" s="7"/>
      <c r="AD1472" s="7"/>
    </row>
    <row r="1473" spans="1:30" ht="15" x14ac:dyDescent="0.25">
      <c r="A1473" s="8"/>
      <c r="B1473" s="9"/>
      <c r="C1473" s="17"/>
      <c r="D1473" s="11"/>
      <c r="E1473" s="12"/>
      <c r="F1473" s="13"/>
      <c r="G1473" s="13"/>
      <c r="H1473" s="13"/>
      <c r="I1473" s="13"/>
      <c r="J1473" s="14"/>
      <c r="K1473" s="13"/>
      <c r="L1473" s="7"/>
      <c r="M1473" s="7"/>
      <c r="N1473" s="7"/>
      <c r="O1473" s="7"/>
      <c r="P1473" s="7"/>
      <c r="Q1473" s="7"/>
      <c r="R1473" s="7"/>
      <c r="S1473" s="7"/>
      <c r="T1473" s="7"/>
      <c r="U1473" s="7"/>
      <c r="V1473" s="7"/>
      <c r="W1473" s="7"/>
      <c r="X1473" s="7"/>
      <c r="Y1473" s="7"/>
      <c r="Z1473" s="7"/>
      <c r="AA1473" s="7"/>
      <c r="AB1473" s="7"/>
      <c r="AC1473" s="7"/>
      <c r="AD1473" s="7"/>
    </row>
    <row r="1474" spans="1:30" ht="15" x14ac:dyDescent="0.25">
      <c r="A1474" s="8"/>
      <c r="B1474" s="9"/>
      <c r="C1474" s="17"/>
      <c r="D1474" s="11"/>
      <c r="E1474" s="12"/>
      <c r="F1474" s="13"/>
      <c r="G1474" s="13"/>
      <c r="H1474" s="13"/>
      <c r="I1474" s="13"/>
      <c r="J1474" s="14"/>
      <c r="K1474" s="13"/>
      <c r="L1474" s="7"/>
      <c r="M1474" s="7"/>
      <c r="N1474" s="7"/>
      <c r="O1474" s="7"/>
      <c r="P1474" s="7"/>
      <c r="Q1474" s="7"/>
      <c r="R1474" s="7"/>
      <c r="S1474" s="7"/>
      <c r="T1474" s="7"/>
      <c r="U1474" s="7"/>
      <c r="V1474" s="7"/>
      <c r="W1474" s="7"/>
      <c r="X1474" s="7"/>
      <c r="Y1474" s="7"/>
      <c r="Z1474" s="7"/>
      <c r="AA1474" s="7"/>
      <c r="AB1474" s="7"/>
      <c r="AC1474" s="7"/>
      <c r="AD1474" s="7"/>
    </row>
    <row r="1475" spans="1:30" ht="15" x14ac:dyDescent="0.25">
      <c r="A1475" s="8"/>
      <c r="B1475" s="9"/>
      <c r="C1475" s="17"/>
      <c r="D1475" s="11"/>
      <c r="E1475" s="12"/>
      <c r="F1475" s="13"/>
      <c r="G1475" s="13"/>
      <c r="H1475" s="13"/>
      <c r="I1475" s="13"/>
      <c r="J1475" s="14"/>
      <c r="K1475" s="13"/>
      <c r="L1475" s="7"/>
      <c r="M1475" s="7"/>
      <c r="N1475" s="7"/>
      <c r="O1475" s="7"/>
      <c r="P1475" s="7"/>
      <c r="Q1475" s="7"/>
      <c r="R1475" s="7"/>
      <c r="S1475" s="7"/>
      <c r="T1475" s="7"/>
      <c r="U1475" s="7"/>
      <c r="V1475" s="7"/>
      <c r="W1475" s="7"/>
      <c r="X1475" s="7"/>
      <c r="Y1475" s="7"/>
      <c r="Z1475" s="7"/>
      <c r="AA1475" s="7"/>
      <c r="AB1475" s="7"/>
      <c r="AC1475" s="7"/>
      <c r="AD1475" s="7"/>
    </row>
    <row r="1476" spans="1:30" ht="15" x14ac:dyDescent="0.25">
      <c r="A1476" s="8"/>
      <c r="B1476" s="9"/>
      <c r="C1476" s="17"/>
      <c r="D1476" s="11"/>
      <c r="E1476" s="12"/>
      <c r="F1476" s="13"/>
      <c r="G1476" s="13"/>
      <c r="H1476" s="13"/>
      <c r="I1476" s="13"/>
      <c r="J1476" s="14"/>
      <c r="K1476" s="13"/>
      <c r="L1476" s="7"/>
      <c r="M1476" s="7"/>
      <c r="N1476" s="7"/>
      <c r="O1476" s="7"/>
      <c r="P1476" s="7"/>
      <c r="Q1476" s="7"/>
      <c r="R1476" s="7"/>
      <c r="S1476" s="7"/>
      <c r="T1476" s="7"/>
      <c r="U1476" s="7"/>
      <c r="V1476" s="7"/>
      <c r="W1476" s="7"/>
      <c r="X1476" s="7"/>
      <c r="Y1476" s="7"/>
      <c r="Z1476" s="7"/>
      <c r="AA1476" s="7"/>
      <c r="AB1476" s="7"/>
      <c r="AC1476" s="7"/>
      <c r="AD1476" s="7"/>
    </row>
    <row r="1477" spans="1:30" ht="15" x14ac:dyDescent="0.25">
      <c r="A1477" s="8"/>
      <c r="B1477" s="9"/>
      <c r="C1477" s="17"/>
      <c r="D1477" s="11"/>
      <c r="E1477" s="12"/>
      <c r="F1477" s="13"/>
      <c r="G1477" s="13"/>
      <c r="H1477" s="13"/>
      <c r="I1477" s="13"/>
      <c r="J1477" s="14"/>
      <c r="K1477" s="13"/>
      <c r="L1477" s="7"/>
      <c r="M1477" s="7"/>
      <c r="N1477" s="7"/>
      <c r="O1477" s="7"/>
      <c r="P1477" s="7"/>
      <c r="Q1477" s="7"/>
      <c r="R1477" s="7"/>
      <c r="S1477" s="7"/>
      <c r="T1477" s="7"/>
      <c r="U1477" s="7"/>
      <c r="V1477" s="7"/>
      <c r="W1477" s="7"/>
      <c r="X1477" s="7"/>
      <c r="Y1477" s="7"/>
      <c r="Z1477" s="7"/>
      <c r="AA1477" s="7"/>
      <c r="AB1477" s="7"/>
      <c r="AC1477" s="7"/>
      <c r="AD1477" s="7"/>
    </row>
    <row r="1478" spans="1:30" ht="15" x14ac:dyDescent="0.25">
      <c r="A1478" s="8"/>
      <c r="B1478" s="9"/>
      <c r="C1478" s="17"/>
      <c r="D1478" s="11"/>
      <c r="E1478" s="12"/>
      <c r="F1478" s="13"/>
      <c r="G1478" s="13"/>
      <c r="H1478" s="13"/>
      <c r="I1478" s="13"/>
      <c r="J1478" s="14"/>
      <c r="K1478" s="13"/>
      <c r="L1478" s="7"/>
      <c r="M1478" s="7"/>
      <c r="N1478" s="7"/>
      <c r="O1478" s="7"/>
      <c r="P1478" s="7"/>
      <c r="Q1478" s="7"/>
      <c r="R1478" s="7"/>
      <c r="S1478" s="7"/>
      <c r="T1478" s="7"/>
      <c r="U1478" s="7"/>
      <c r="V1478" s="7"/>
      <c r="W1478" s="7"/>
      <c r="X1478" s="7"/>
      <c r="Y1478" s="7"/>
      <c r="Z1478" s="7"/>
      <c r="AA1478" s="7"/>
      <c r="AB1478" s="7"/>
      <c r="AC1478" s="7"/>
      <c r="AD1478" s="7"/>
    </row>
    <row r="1479" spans="1:30" ht="15" x14ac:dyDescent="0.25">
      <c r="A1479" s="8"/>
      <c r="B1479" s="9"/>
      <c r="C1479" s="17"/>
      <c r="D1479" s="11"/>
      <c r="E1479" s="12"/>
      <c r="F1479" s="13"/>
      <c r="G1479" s="13"/>
      <c r="H1479" s="13"/>
      <c r="I1479" s="13"/>
      <c r="J1479" s="14"/>
      <c r="K1479" s="13"/>
      <c r="L1479" s="7"/>
      <c r="M1479" s="7"/>
      <c r="N1479" s="7"/>
      <c r="O1479" s="7"/>
      <c r="P1479" s="7"/>
      <c r="Q1479" s="7"/>
      <c r="R1479" s="7"/>
      <c r="S1479" s="7"/>
      <c r="T1479" s="7"/>
      <c r="U1479" s="7"/>
      <c r="V1479" s="7"/>
      <c r="W1479" s="7"/>
      <c r="X1479" s="7"/>
      <c r="Y1479" s="7"/>
      <c r="Z1479" s="7"/>
      <c r="AA1479" s="7"/>
      <c r="AB1479" s="7"/>
      <c r="AC1479" s="7"/>
      <c r="AD1479" s="7"/>
    </row>
    <row r="1480" spans="1:30" ht="15" x14ac:dyDescent="0.25">
      <c r="A1480" s="8"/>
      <c r="B1480" s="9"/>
      <c r="C1480" s="17"/>
      <c r="D1480" s="11"/>
      <c r="E1480" s="12"/>
      <c r="F1480" s="13"/>
      <c r="G1480" s="13"/>
      <c r="H1480" s="13"/>
      <c r="I1480" s="13"/>
      <c r="J1480" s="14"/>
      <c r="K1480" s="13"/>
      <c r="L1480" s="7"/>
      <c r="M1480" s="7"/>
      <c r="N1480" s="7"/>
      <c r="O1480" s="7"/>
      <c r="P1480" s="7"/>
      <c r="Q1480" s="7"/>
      <c r="R1480" s="7"/>
      <c r="S1480" s="7"/>
      <c r="T1480" s="7"/>
      <c r="U1480" s="7"/>
      <c r="V1480" s="7"/>
      <c r="W1480" s="7"/>
      <c r="X1480" s="7"/>
      <c r="Y1480" s="7"/>
      <c r="Z1480" s="7"/>
      <c r="AA1480" s="7"/>
      <c r="AB1480" s="7"/>
      <c r="AC1480" s="7"/>
      <c r="AD1480" s="7"/>
    </row>
    <row r="1481" spans="1:30" ht="15" x14ac:dyDescent="0.25">
      <c r="A1481" s="8"/>
      <c r="B1481" s="9"/>
      <c r="C1481" s="17"/>
      <c r="D1481" s="11"/>
      <c r="E1481" s="12"/>
      <c r="F1481" s="13"/>
      <c r="G1481" s="13"/>
      <c r="H1481" s="13"/>
      <c r="I1481" s="13"/>
      <c r="J1481" s="14"/>
      <c r="K1481" s="13"/>
      <c r="L1481" s="7"/>
      <c r="M1481" s="7"/>
      <c r="N1481" s="7"/>
      <c r="O1481" s="7"/>
      <c r="P1481" s="7"/>
      <c r="Q1481" s="7"/>
      <c r="R1481" s="7"/>
      <c r="S1481" s="7"/>
      <c r="T1481" s="7"/>
      <c r="U1481" s="7"/>
      <c r="V1481" s="7"/>
      <c r="W1481" s="7"/>
      <c r="X1481" s="7"/>
      <c r="Y1481" s="7"/>
      <c r="Z1481" s="7"/>
      <c r="AA1481" s="7"/>
      <c r="AB1481" s="7"/>
      <c r="AC1481" s="7"/>
      <c r="AD1481" s="7"/>
    </row>
    <row r="1482" spans="1:30" ht="15" x14ac:dyDescent="0.25">
      <c r="A1482" s="8"/>
      <c r="B1482" s="9"/>
      <c r="C1482" s="17"/>
      <c r="D1482" s="11"/>
      <c r="E1482" s="12"/>
      <c r="F1482" s="13"/>
      <c r="G1482" s="13"/>
      <c r="H1482" s="13"/>
      <c r="I1482" s="13"/>
      <c r="J1482" s="14"/>
      <c r="K1482" s="13"/>
      <c r="L1482" s="7"/>
      <c r="M1482" s="7"/>
      <c r="N1482" s="7"/>
      <c r="O1482" s="7"/>
      <c r="P1482" s="7"/>
      <c r="Q1482" s="7"/>
      <c r="R1482" s="7"/>
      <c r="S1482" s="7"/>
      <c r="T1482" s="7"/>
      <c r="U1482" s="7"/>
      <c r="V1482" s="7"/>
      <c r="W1482" s="7"/>
      <c r="X1482" s="7"/>
      <c r="Y1482" s="7"/>
      <c r="Z1482" s="7"/>
      <c r="AA1482" s="7"/>
      <c r="AB1482" s="7"/>
      <c r="AC1482" s="7"/>
      <c r="AD1482" s="7"/>
    </row>
    <row r="1483" spans="1:30" ht="15" x14ac:dyDescent="0.25">
      <c r="A1483" s="8"/>
      <c r="B1483" s="9"/>
      <c r="C1483" s="17"/>
      <c r="D1483" s="11"/>
      <c r="E1483" s="12"/>
      <c r="F1483" s="13"/>
      <c r="G1483" s="13"/>
      <c r="H1483" s="13"/>
      <c r="I1483" s="13"/>
      <c r="J1483" s="14"/>
      <c r="K1483" s="13"/>
      <c r="L1483" s="7"/>
      <c r="M1483" s="7"/>
      <c r="N1483" s="7"/>
      <c r="O1483" s="7"/>
      <c r="P1483" s="7"/>
      <c r="Q1483" s="7"/>
      <c r="R1483" s="7"/>
      <c r="S1483" s="7"/>
      <c r="T1483" s="7"/>
      <c r="U1483" s="7"/>
      <c r="V1483" s="7"/>
      <c r="W1483" s="7"/>
      <c r="X1483" s="7"/>
      <c r="Y1483" s="7"/>
      <c r="Z1483" s="7"/>
      <c r="AA1483" s="7"/>
      <c r="AB1483" s="7"/>
      <c r="AC1483" s="7"/>
      <c r="AD1483" s="7"/>
    </row>
    <row r="1484" spans="1:30" ht="15" x14ac:dyDescent="0.25">
      <c r="A1484" s="8"/>
      <c r="B1484" s="9"/>
      <c r="C1484" s="17"/>
      <c r="D1484" s="11"/>
      <c r="E1484" s="12"/>
      <c r="F1484" s="13"/>
      <c r="G1484" s="13"/>
      <c r="H1484" s="13"/>
      <c r="I1484" s="13"/>
      <c r="J1484" s="14"/>
      <c r="K1484" s="13"/>
      <c r="L1484" s="7"/>
      <c r="M1484" s="7"/>
      <c r="N1484" s="7"/>
      <c r="O1484" s="7"/>
      <c r="P1484" s="7"/>
      <c r="Q1484" s="7"/>
      <c r="R1484" s="7"/>
      <c r="S1484" s="7"/>
      <c r="T1484" s="7"/>
      <c r="U1484" s="7"/>
      <c r="V1484" s="7"/>
      <c r="W1484" s="7"/>
      <c r="X1484" s="7"/>
      <c r="Y1484" s="7"/>
      <c r="Z1484" s="7"/>
      <c r="AA1484" s="7"/>
      <c r="AB1484" s="7"/>
      <c r="AC1484" s="7"/>
      <c r="AD1484" s="7"/>
    </row>
    <row r="1485" spans="1:30" ht="15" x14ac:dyDescent="0.25">
      <c r="A1485" s="8"/>
      <c r="B1485" s="9"/>
      <c r="C1485" s="17"/>
      <c r="D1485" s="11"/>
      <c r="E1485" s="12"/>
      <c r="F1485" s="13"/>
      <c r="G1485" s="13"/>
      <c r="H1485" s="13"/>
      <c r="I1485" s="13"/>
      <c r="J1485" s="14"/>
      <c r="K1485" s="13"/>
      <c r="L1485" s="7"/>
      <c r="M1485" s="7"/>
      <c r="N1485" s="7"/>
      <c r="O1485" s="7"/>
      <c r="P1485" s="7"/>
      <c r="Q1485" s="7"/>
      <c r="R1485" s="7"/>
      <c r="S1485" s="7"/>
      <c r="T1485" s="7"/>
      <c r="U1485" s="7"/>
      <c r="V1485" s="7"/>
      <c r="W1485" s="7"/>
      <c r="X1485" s="7"/>
      <c r="Y1485" s="7"/>
      <c r="Z1485" s="7"/>
      <c r="AA1485" s="7"/>
      <c r="AB1485" s="7"/>
      <c r="AC1485" s="7"/>
      <c r="AD1485" s="7"/>
    </row>
    <row r="1486" spans="1:30" ht="15" x14ac:dyDescent="0.25">
      <c r="A1486" s="8"/>
      <c r="B1486" s="9"/>
      <c r="C1486" s="17"/>
      <c r="D1486" s="11"/>
      <c r="E1486" s="12"/>
      <c r="F1486" s="13"/>
      <c r="G1486" s="13"/>
      <c r="H1486" s="13"/>
      <c r="I1486" s="13"/>
      <c r="J1486" s="14"/>
      <c r="K1486" s="13"/>
      <c r="L1486" s="7"/>
      <c r="M1486" s="7"/>
      <c r="N1486" s="7"/>
      <c r="O1486" s="7"/>
      <c r="P1486" s="7"/>
      <c r="Q1486" s="7"/>
      <c r="R1486" s="7"/>
      <c r="S1486" s="7"/>
      <c r="T1486" s="7"/>
      <c r="U1486" s="7"/>
      <c r="V1486" s="7"/>
      <c r="W1486" s="7"/>
      <c r="X1486" s="7"/>
      <c r="Y1486" s="7"/>
      <c r="Z1486" s="7"/>
      <c r="AA1486" s="7"/>
      <c r="AB1486" s="7"/>
      <c r="AC1486" s="7"/>
      <c r="AD1486" s="7"/>
    </row>
    <row r="1487" spans="1:30" ht="15" x14ac:dyDescent="0.25">
      <c r="A1487" s="8"/>
      <c r="B1487" s="9"/>
      <c r="C1487" s="17"/>
      <c r="D1487" s="11"/>
      <c r="E1487" s="12"/>
      <c r="F1487" s="13"/>
      <c r="G1487" s="13"/>
      <c r="H1487" s="13"/>
      <c r="I1487" s="13"/>
      <c r="J1487" s="14"/>
      <c r="K1487" s="13"/>
      <c r="L1487" s="7"/>
      <c r="M1487" s="7"/>
      <c r="N1487" s="7"/>
      <c r="O1487" s="7"/>
      <c r="P1487" s="7"/>
      <c r="Q1487" s="7"/>
      <c r="R1487" s="7"/>
      <c r="S1487" s="7"/>
      <c r="T1487" s="7"/>
      <c r="U1487" s="7"/>
      <c r="V1487" s="7"/>
      <c r="W1487" s="7"/>
      <c r="X1487" s="7"/>
      <c r="Y1487" s="7"/>
      <c r="Z1487" s="7"/>
      <c r="AA1487" s="7"/>
      <c r="AB1487" s="7"/>
      <c r="AC1487" s="7"/>
      <c r="AD1487" s="7"/>
    </row>
    <row r="1488" spans="1:30" ht="15" x14ac:dyDescent="0.25">
      <c r="A1488" s="8"/>
      <c r="B1488" s="9"/>
      <c r="C1488" s="17"/>
      <c r="D1488" s="11"/>
      <c r="E1488" s="12"/>
      <c r="F1488" s="13"/>
      <c r="G1488" s="13"/>
      <c r="H1488" s="13"/>
      <c r="I1488" s="13"/>
      <c r="J1488" s="14"/>
      <c r="K1488" s="13"/>
      <c r="L1488" s="7"/>
      <c r="M1488" s="7"/>
      <c r="N1488" s="7"/>
      <c r="O1488" s="7"/>
      <c r="P1488" s="7"/>
      <c r="Q1488" s="7"/>
      <c r="R1488" s="7"/>
      <c r="S1488" s="7"/>
      <c r="T1488" s="7"/>
      <c r="U1488" s="7"/>
      <c r="V1488" s="7"/>
      <c r="W1488" s="7"/>
      <c r="X1488" s="7"/>
      <c r="Y1488" s="7"/>
      <c r="Z1488" s="7"/>
      <c r="AA1488" s="7"/>
      <c r="AB1488" s="7"/>
      <c r="AC1488" s="7"/>
      <c r="AD1488" s="7"/>
    </row>
    <row r="1489" spans="1:30" ht="15" x14ac:dyDescent="0.25">
      <c r="A1489" s="8"/>
      <c r="B1489" s="9"/>
      <c r="C1489" s="17"/>
      <c r="D1489" s="11"/>
      <c r="E1489" s="12"/>
      <c r="F1489" s="13"/>
      <c r="G1489" s="13"/>
      <c r="H1489" s="13"/>
      <c r="I1489" s="13"/>
      <c r="J1489" s="14"/>
      <c r="K1489" s="13"/>
      <c r="L1489" s="7"/>
      <c r="M1489" s="7"/>
      <c r="N1489" s="7"/>
      <c r="O1489" s="7"/>
      <c r="P1489" s="7"/>
      <c r="Q1489" s="7"/>
      <c r="R1489" s="7"/>
      <c r="S1489" s="7"/>
      <c r="T1489" s="7"/>
      <c r="U1489" s="7"/>
      <c r="V1489" s="7"/>
      <c r="W1489" s="7"/>
      <c r="X1489" s="7"/>
      <c r="Y1489" s="7"/>
      <c r="Z1489" s="7"/>
      <c r="AA1489" s="7"/>
      <c r="AB1489" s="7"/>
      <c r="AC1489" s="7"/>
      <c r="AD1489" s="7"/>
    </row>
    <row r="1490" spans="1:30" ht="15" x14ac:dyDescent="0.25">
      <c r="A1490" s="8"/>
      <c r="B1490" s="9"/>
      <c r="C1490" s="17"/>
      <c r="D1490" s="11"/>
      <c r="E1490" s="12"/>
      <c r="F1490" s="13"/>
      <c r="G1490" s="13"/>
      <c r="H1490" s="13"/>
      <c r="I1490" s="13"/>
      <c r="J1490" s="14"/>
      <c r="K1490" s="13"/>
      <c r="L1490" s="7"/>
      <c r="M1490" s="7"/>
      <c r="N1490" s="7"/>
      <c r="O1490" s="7"/>
      <c r="P1490" s="7"/>
      <c r="Q1490" s="7"/>
      <c r="R1490" s="7"/>
      <c r="S1490" s="7"/>
      <c r="T1490" s="7"/>
      <c r="U1490" s="7"/>
      <c r="V1490" s="7"/>
      <c r="W1490" s="7"/>
      <c r="X1490" s="7"/>
      <c r="Y1490" s="7"/>
      <c r="Z1490" s="7"/>
      <c r="AA1490" s="7"/>
      <c r="AB1490" s="7"/>
      <c r="AC1490" s="7"/>
      <c r="AD1490" s="7"/>
    </row>
    <row r="1491" spans="1:30" ht="15" x14ac:dyDescent="0.25">
      <c r="A1491" s="8"/>
      <c r="B1491" s="9"/>
      <c r="C1491" s="17"/>
      <c r="D1491" s="11"/>
      <c r="E1491" s="12"/>
      <c r="F1491" s="13"/>
      <c r="G1491" s="13"/>
      <c r="H1491" s="13"/>
      <c r="I1491" s="13"/>
      <c r="J1491" s="14"/>
      <c r="K1491" s="13"/>
      <c r="L1491" s="7"/>
      <c r="M1491" s="7"/>
      <c r="N1491" s="7"/>
      <c r="O1491" s="7"/>
      <c r="P1491" s="7"/>
      <c r="Q1491" s="7"/>
      <c r="R1491" s="7"/>
      <c r="S1491" s="7"/>
      <c r="T1491" s="7"/>
      <c r="U1491" s="7"/>
      <c r="V1491" s="7"/>
      <c r="W1491" s="7"/>
      <c r="X1491" s="7"/>
      <c r="Y1491" s="7"/>
      <c r="Z1491" s="7"/>
      <c r="AA1491" s="7"/>
      <c r="AB1491" s="7"/>
      <c r="AC1491" s="7"/>
      <c r="AD1491" s="7"/>
    </row>
    <row r="1492" spans="1:30" ht="15" x14ac:dyDescent="0.25">
      <c r="A1492" s="8"/>
      <c r="B1492" s="9"/>
      <c r="C1492" s="17"/>
      <c r="D1492" s="11"/>
      <c r="E1492" s="12"/>
      <c r="F1492" s="13"/>
      <c r="G1492" s="13"/>
      <c r="H1492" s="13"/>
      <c r="I1492" s="13"/>
      <c r="J1492" s="14"/>
      <c r="K1492" s="13"/>
      <c r="L1492" s="7"/>
      <c r="M1492" s="7"/>
      <c r="N1492" s="7"/>
      <c r="O1492" s="7"/>
      <c r="P1492" s="7"/>
      <c r="Q1492" s="7"/>
      <c r="R1492" s="7"/>
      <c r="S1492" s="7"/>
      <c r="T1492" s="7"/>
      <c r="U1492" s="7"/>
      <c r="V1492" s="7"/>
      <c r="W1492" s="7"/>
      <c r="X1492" s="7"/>
      <c r="Y1492" s="7"/>
      <c r="Z1492" s="7"/>
      <c r="AA1492" s="7"/>
      <c r="AB1492" s="7"/>
      <c r="AC1492" s="7"/>
      <c r="AD1492" s="7"/>
    </row>
    <row r="1493" spans="1:30" ht="15" x14ac:dyDescent="0.25">
      <c r="A1493" s="8"/>
      <c r="B1493" s="9"/>
      <c r="C1493" s="17"/>
      <c r="D1493" s="11"/>
      <c r="E1493" s="12"/>
      <c r="F1493" s="13"/>
      <c r="G1493" s="13"/>
      <c r="H1493" s="13"/>
      <c r="I1493" s="13"/>
      <c r="J1493" s="14"/>
      <c r="K1493" s="13"/>
      <c r="L1493" s="7"/>
      <c r="M1493" s="7"/>
      <c r="N1493" s="7"/>
      <c r="O1493" s="7"/>
      <c r="P1493" s="7"/>
      <c r="Q1493" s="7"/>
      <c r="R1493" s="7"/>
      <c r="S1493" s="7"/>
      <c r="T1493" s="7"/>
      <c r="U1493" s="7"/>
      <c r="V1493" s="7"/>
      <c r="W1493" s="7"/>
      <c r="X1493" s="7"/>
      <c r="Y1493" s="7"/>
      <c r="Z1493" s="7"/>
      <c r="AA1493" s="7"/>
      <c r="AB1493" s="7"/>
      <c r="AC1493" s="7"/>
      <c r="AD1493" s="7"/>
    </row>
    <row r="1494" spans="1:30" ht="15" x14ac:dyDescent="0.25">
      <c r="A1494" s="8"/>
      <c r="B1494" s="9"/>
      <c r="C1494" s="17"/>
      <c r="D1494" s="11"/>
      <c r="E1494" s="12"/>
      <c r="F1494" s="13"/>
      <c r="G1494" s="13"/>
      <c r="H1494" s="13"/>
      <c r="I1494" s="13"/>
      <c r="J1494" s="14"/>
      <c r="K1494" s="13"/>
      <c r="L1494" s="7"/>
      <c r="M1494" s="7"/>
      <c r="N1494" s="7"/>
      <c r="O1494" s="7"/>
      <c r="P1494" s="7"/>
      <c r="Q1494" s="7"/>
      <c r="R1494" s="7"/>
      <c r="S1494" s="7"/>
      <c r="T1494" s="7"/>
      <c r="U1494" s="7"/>
      <c r="V1494" s="7"/>
      <c r="W1494" s="7"/>
      <c r="X1494" s="7"/>
      <c r="Y1494" s="7"/>
      <c r="Z1494" s="7"/>
      <c r="AA1494" s="7"/>
      <c r="AB1494" s="7"/>
      <c r="AC1494" s="7"/>
      <c r="AD1494" s="7"/>
    </row>
    <row r="1495" spans="1:30" ht="15" x14ac:dyDescent="0.25">
      <c r="A1495" s="8"/>
      <c r="B1495" s="9"/>
      <c r="C1495" s="17"/>
      <c r="D1495" s="11"/>
      <c r="E1495" s="12"/>
      <c r="F1495" s="13"/>
      <c r="G1495" s="13"/>
      <c r="H1495" s="13"/>
      <c r="I1495" s="13"/>
      <c r="J1495" s="14"/>
      <c r="K1495" s="13"/>
      <c r="L1495" s="7"/>
      <c r="M1495" s="7"/>
      <c r="N1495" s="7"/>
      <c r="O1495" s="7"/>
      <c r="P1495" s="7"/>
      <c r="Q1495" s="7"/>
      <c r="R1495" s="7"/>
      <c r="S1495" s="7"/>
      <c r="T1495" s="7"/>
      <c r="U1495" s="7"/>
      <c r="V1495" s="7"/>
      <c r="W1495" s="7"/>
      <c r="X1495" s="7"/>
      <c r="Y1495" s="7"/>
      <c r="Z1495" s="7"/>
      <c r="AA1495" s="7"/>
      <c r="AB1495" s="7"/>
      <c r="AC1495" s="7"/>
      <c r="AD1495" s="7"/>
    </row>
    <row r="1496" spans="1:30" ht="15" x14ac:dyDescent="0.25">
      <c r="A1496" s="8"/>
      <c r="B1496" s="9"/>
      <c r="C1496" s="17"/>
      <c r="D1496" s="11"/>
      <c r="E1496" s="12"/>
      <c r="F1496" s="13"/>
      <c r="G1496" s="13"/>
      <c r="H1496" s="13"/>
      <c r="I1496" s="13"/>
      <c r="J1496" s="14"/>
      <c r="K1496" s="13"/>
      <c r="L1496" s="7"/>
      <c r="M1496" s="7"/>
      <c r="N1496" s="7"/>
      <c r="O1496" s="7"/>
      <c r="P1496" s="7"/>
      <c r="Q1496" s="7"/>
      <c r="R1496" s="7"/>
      <c r="S1496" s="7"/>
      <c r="T1496" s="7"/>
      <c r="U1496" s="7"/>
      <c r="V1496" s="7"/>
      <c r="W1496" s="7"/>
      <c r="X1496" s="7"/>
      <c r="Y1496" s="7"/>
      <c r="Z1496" s="7"/>
      <c r="AA1496" s="7"/>
      <c r="AB1496" s="7"/>
      <c r="AC1496" s="7"/>
      <c r="AD1496" s="7"/>
    </row>
    <row r="1497" spans="1:30" ht="15" x14ac:dyDescent="0.25">
      <c r="A1497" s="8"/>
      <c r="B1497" s="9"/>
      <c r="C1497" s="17"/>
      <c r="D1497" s="11"/>
      <c r="E1497" s="12"/>
      <c r="F1497" s="13"/>
      <c r="G1497" s="13"/>
      <c r="H1497" s="13"/>
      <c r="I1497" s="13"/>
      <c r="J1497" s="14"/>
      <c r="K1497" s="13"/>
      <c r="L1497" s="7"/>
      <c r="M1497" s="7"/>
      <c r="N1497" s="7"/>
      <c r="O1497" s="7"/>
      <c r="P1497" s="7"/>
      <c r="Q1497" s="7"/>
      <c r="R1497" s="7"/>
      <c r="S1497" s="7"/>
      <c r="T1497" s="7"/>
      <c r="U1497" s="7"/>
      <c r="V1497" s="7"/>
      <c r="W1497" s="7"/>
      <c r="X1497" s="7"/>
      <c r="Y1497" s="7"/>
      <c r="Z1497" s="7"/>
      <c r="AA1497" s="7"/>
      <c r="AB1497" s="7"/>
      <c r="AC1497" s="7"/>
      <c r="AD1497" s="7"/>
    </row>
    <row r="1498" spans="1:30" ht="15" x14ac:dyDescent="0.25">
      <c r="A1498" s="8"/>
      <c r="B1498" s="9"/>
      <c r="C1498" s="17"/>
      <c r="D1498" s="11"/>
      <c r="E1498" s="12"/>
      <c r="F1498" s="13"/>
      <c r="G1498" s="13"/>
      <c r="H1498" s="13"/>
      <c r="I1498" s="13"/>
      <c r="J1498" s="14"/>
      <c r="K1498" s="13"/>
      <c r="L1498" s="7"/>
      <c r="M1498" s="7"/>
      <c r="N1498" s="7"/>
      <c r="O1498" s="7"/>
      <c r="P1498" s="7"/>
      <c r="Q1498" s="7"/>
      <c r="R1498" s="7"/>
      <c r="S1498" s="7"/>
      <c r="T1498" s="7"/>
      <c r="U1498" s="7"/>
      <c r="V1498" s="7"/>
      <c r="W1498" s="7"/>
      <c r="X1498" s="7"/>
      <c r="Y1498" s="7"/>
      <c r="Z1498" s="7"/>
      <c r="AA1498" s="7"/>
      <c r="AB1498" s="7"/>
      <c r="AC1498" s="7"/>
      <c r="AD1498" s="7"/>
    </row>
    <row r="1499" spans="1:30" ht="15" x14ac:dyDescent="0.25">
      <c r="A1499" s="8"/>
      <c r="B1499" s="9"/>
      <c r="C1499" s="17"/>
      <c r="D1499" s="11"/>
      <c r="E1499" s="12"/>
      <c r="F1499" s="13"/>
      <c r="G1499" s="13"/>
      <c r="H1499" s="13"/>
      <c r="I1499" s="13"/>
      <c r="J1499" s="14"/>
      <c r="K1499" s="13"/>
      <c r="L1499" s="7"/>
      <c r="M1499" s="7"/>
      <c r="N1499" s="7"/>
      <c r="O1499" s="7"/>
      <c r="P1499" s="7"/>
      <c r="Q1499" s="7"/>
      <c r="R1499" s="7"/>
      <c r="S1499" s="7"/>
      <c r="T1499" s="7"/>
      <c r="U1499" s="7"/>
      <c r="V1499" s="7"/>
      <c r="W1499" s="7"/>
      <c r="X1499" s="7"/>
      <c r="Y1499" s="7"/>
      <c r="Z1499" s="7"/>
      <c r="AA1499" s="7"/>
      <c r="AB1499" s="7"/>
      <c r="AC1499" s="7"/>
      <c r="AD1499" s="7"/>
    </row>
    <row r="1500" spans="1:30" ht="15" x14ac:dyDescent="0.25">
      <c r="A1500" s="8"/>
      <c r="B1500" s="9"/>
      <c r="C1500" s="17"/>
      <c r="D1500" s="11"/>
      <c r="E1500" s="12"/>
      <c r="F1500" s="13"/>
      <c r="G1500" s="13"/>
      <c r="H1500" s="13"/>
      <c r="I1500" s="13"/>
      <c r="J1500" s="14"/>
      <c r="K1500" s="13"/>
      <c r="L1500" s="7"/>
      <c r="M1500" s="7"/>
      <c r="N1500" s="7"/>
      <c r="O1500" s="7"/>
      <c r="P1500" s="7"/>
      <c r="Q1500" s="7"/>
      <c r="R1500" s="7"/>
      <c r="S1500" s="7"/>
      <c r="T1500" s="7"/>
      <c r="U1500" s="7"/>
      <c r="V1500" s="7"/>
      <c r="W1500" s="7"/>
      <c r="X1500" s="7"/>
      <c r="Y1500" s="7"/>
      <c r="Z1500" s="7"/>
      <c r="AA1500" s="7"/>
      <c r="AB1500" s="7"/>
      <c r="AC1500" s="7"/>
      <c r="AD1500" s="7"/>
    </row>
    <row r="1501" spans="1:30" ht="15" x14ac:dyDescent="0.25">
      <c r="A1501" s="8"/>
      <c r="B1501" s="9"/>
      <c r="C1501" s="17"/>
      <c r="D1501" s="11"/>
      <c r="E1501" s="12"/>
      <c r="F1501" s="13"/>
      <c r="G1501" s="13"/>
      <c r="H1501" s="13"/>
      <c r="I1501" s="13"/>
      <c r="J1501" s="14"/>
      <c r="K1501" s="13"/>
      <c r="L1501" s="7"/>
      <c r="M1501" s="7"/>
      <c r="N1501" s="7"/>
      <c r="O1501" s="7"/>
      <c r="P1501" s="7"/>
      <c r="Q1501" s="7"/>
      <c r="R1501" s="7"/>
      <c r="S1501" s="7"/>
      <c r="T1501" s="7"/>
      <c r="U1501" s="7"/>
      <c r="V1501" s="7"/>
      <c r="W1501" s="7"/>
      <c r="X1501" s="7"/>
      <c r="Y1501" s="7"/>
      <c r="Z1501" s="7"/>
      <c r="AA1501" s="7"/>
      <c r="AB1501" s="7"/>
      <c r="AC1501" s="7"/>
      <c r="AD1501" s="7"/>
    </row>
    <row r="1502" spans="1:30" ht="15" x14ac:dyDescent="0.25">
      <c r="A1502" s="8"/>
      <c r="B1502" s="9"/>
      <c r="C1502" s="17"/>
      <c r="D1502" s="11"/>
      <c r="E1502" s="12"/>
      <c r="F1502" s="13"/>
      <c r="G1502" s="13"/>
      <c r="H1502" s="13"/>
      <c r="I1502" s="13"/>
      <c r="J1502" s="14"/>
      <c r="K1502" s="13"/>
      <c r="L1502" s="7"/>
      <c r="M1502" s="7"/>
      <c r="N1502" s="7"/>
      <c r="O1502" s="7"/>
      <c r="P1502" s="7"/>
      <c r="Q1502" s="7"/>
      <c r="R1502" s="7"/>
      <c r="S1502" s="7"/>
      <c r="T1502" s="7"/>
      <c r="U1502" s="7"/>
      <c r="V1502" s="7"/>
      <c r="W1502" s="7"/>
      <c r="X1502" s="7"/>
      <c r="Y1502" s="7"/>
      <c r="Z1502" s="7"/>
      <c r="AA1502" s="7"/>
      <c r="AB1502" s="7"/>
      <c r="AC1502" s="7"/>
      <c r="AD1502" s="7"/>
    </row>
    <row r="1503" spans="1:30" ht="15" x14ac:dyDescent="0.25">
      <c r="A1503" s="8"/>
      <c r="B1503" s="9"/>
      <c r="C1503" s="17"/>
      <c r="D1503" s="11"/>
      <c r="E1503" s="12"/>
      <c r="F1503" s="13"/>
      <c r="G1503" s="13"/>
      <c r="H1503" s="13"/>
      <c r="I1503" s="13"/>
      <c r="J1503" s="14"/>
      <c r="K1503" s="13"/>
      <c r="L1503" s="7"/>
      <c r="M1503" s="7"/>
      <c r="N1503" s="7"/>
      <c r="O1503" s="7"/>
      <c r="P1503" s="7"/>
      <c r="Q1503" s="7"/>
      <c r="R1503" s="7"/>
      <c r="S1503" s="7"/>
      <c r="T1503" s="7"/>
      <c r="U1503" s="7"/>
      <c r="V1503" s="7"/>
      <c r="W1503" s="7"/>
      <c r="X1503" s="7"/>
      <c r="Y1503" s="7"/>
      <c r="Z1503" s="7"/>
      <c r="AA1503" s="7"/>
      <c r="AB1503" s="7"/>
      <c r="AC1503" s="7"/>
      <c r="AD1503" s="7"/>
    </row>
    <row r="1504" spans="1:30" ht="15" x14ac:dyDescent="0.25">
      <c r="A1504" s="8"/>
      <c r="B1504" s="9"/>
      <c r="C1504" s="17"/>
      <c r="D1504" s="11"/>
      <c r="E1504" s="12"/>
      <c r="F1504" s="13"/>
      <c r="G1504" s="13"/>
      <c r="H1504" s="13"/>
      <c r="I1504" s="13"/>
      <c r="J1504" s="14"/>
      <c r="K1504" s="13"/>
      <c r="L1504" s="7"/>
      <c r="M1504" s="7"/>
      <c r="N1504" s="7"/>
      <c r="O1504" s="7"/>
      <c r="P1504" s="7"/>
      <c r="Q1504" s="7"/>
      <c r="R1504" s="7"/>
      <c r="S1504" s="7"/>
      <c r="T1504" s="7"/>
      <c r="U1504" s="7"/>
      <c r="V1504" s="7"/>
      <c r="W1504" s="7"/>
      <c r="X1504" s="7"/>
      <c r="Y1504" s="7"/>
      <c r="Z1504" s="7"/>
      <c r="AA1504" s="7"/>
      <c r="AB1504" s="7"/>
      <c r="AC1504" s="7"/>
      <c r="AD1504" s="7"/>
    </row>
    <row r="1505" spans="1:30" ht="15" x14ac:dyDescent="0.25">
      <c r="A1505" s="8"/>
      <c r="B1505" s="9"/>
      <c r="C1505" s="17"/>
      <c r="D1505" s="11"/>
      <c r="E1505" s="12"/>
      <c r="F1505" s="13"/>
      <c r="G1505" s="13"/>
      <c r="H1505" s="13"/>
      <c r="I1505" s="13"/>
      <c r="J1505" s="14"/>
      <c r="K1505" s="13"/>
      <c r="L1505" s="7"/>
      <c r="M1505" s="7"/>
      <c r="N1505" s="7"/>
      <c r="O1505" s="7"/>
      <c r="P1505" s="7"/>
      <c r="Q1505" s="7"/>
      <c r="R1505" s="7"/>
      <c r="S1505" s="7"/>
      <c r="T1505" s="7"/>
      <c r="U1505" s="7"/>
      <c r="V1505" s="7"/>
      <c r="W1505" s="7"/>
      <c r="X1505" s="7"/>
      <c r="Y1505" s="7"/>
      <c r="Z1505" s="7"/>
      <c r="AA1505" s="7"/>
      <c r="AB1505" s="7"/>
      <c r="AC1505" s="7"/>
      <c r="AD1505" s="7"/>
    </row>
    <row r="1506" spans="1:30" ht="15" x14ac:dyDescent="0.25">
      <c r="A1506" s="8"/>
      <c r="B1506" s="9"/>
      <c r="C1506" s="17"/>
      <c r="D1506" s="11"/>
      <c r="E1506" s="12"/>
      <c r="F1506" s="13"/>
      <c r="G1506" s="13"/>
      <c r="H1506" s="13"/>
      <c r="I1506" s="13"/>
      <c r="J1506" s="14"/>
      <c r="K1506" s="13"/>
      <c r="L1506" s="7"/>
      <c r="M1506" s="7"/>
      <c r="N1506" s="7"/>
      <c r="O1506" s="7"/>
      <c r="P1506" s="7"/>
      <c r="Q1506" s="7"/>
      <c r="R1506" s="7"/>
      <c r="S1506" s="7"/>
      <c r="T1506" s="7"/>
      <c r="U1506" s="7"/>
      <c r="V1506" s="7"/>
      <c r="W1506" s="7"/>
      <c r="X1506" s="7"/>
      <c r="Y1506" s="7"/>
      <c r="Z1506" s="7"/>
      <c r="AA1506" s="7"/>
      <c r="AB1506" s="7"/>
      <c r="AC1506" s="7"/>
      <c r="AD1506" s="7"/>
    </row>
    <row r="1507" spans="1:30" ht="15" x14ac:dyDescent="0.25">
      <c r="A1507" s="8"/>
      <c r="B1507" s="9"/>
      <c r="C1507" s="17"/>
      <c r="D1507" s="11"/>
      <c r="E1507" s="12"/>
      <c r="F1507" s="13"/>
      <c r="G1507" s="13"/>
      <c r="H1507" s="13"/>
      <c r="I1507" s="13"/>
      <c r="J1507" s="14"/>
      <c r="K1507" s="13"/>
      <c r="L1507" s="7"/>
      <c r="M1507" s="7"/>
      <c r="N1507" s="7"/>
      <c r="O1507" s="7"/>
      <c r="P1507" s="7"/>
      <c r="Q1507" s="7"/>
      <c r="R1507" s="7"/>
      <c r="S1507" s="7"/>
      <c r="T1507" s="7"/>
      <c r="U1507" s="7"/>
      <c r="V1507" s="7"/>
      <c r="W1507" s="7"/>
      <c r="X1507" s="7"/>
      <c r="Y1507" s="7"/>
      <c r="Z1507" s="7"/>
      <c r="AA1507" s="7"/>
      <c r="AB1507" s="7"/>
      <c r="AC1507" s="7"/>
      <c r="AD1507" s="7"/>
    </row>
    <row r="1508" spans="1:30" ht="15" x14ac:dyDescent="0.25">
      <c r="A1508" s="8"/>
      <c r="B1508" s="9"/>
      <c r="C1508" s="17"/>
      <c r="D1508" s="11"/>
      <c r="E1508" s="12"/>
      <c r="F1508" s="13"/>
      <c r="G1508" s="13"/>
      <c r="H1508" s="13"/>
      <c r="I1508" s="13"/>
      <c r="J1508" s="14"/>
      <c r="K1508" s="13"/>
      <c r="L1508" s="7"/>
      <c r="M1508" s="7"/>
      <c r="N1508" s="7"/>
      <c r="O1508" s="7"/>
      <c r="P1508" s="7"/>
      <c r="Q1508" s="7"/>
      <c r="R1508" s="7"/>
      <c r="S1508" s="7"/>
      <c r="T1508" s="7"/>
      <c r="U1508" s="7"/>
      <c r="V1508" s="7"/>
      <c r="W1508" s="7"/>
      <c r="X1508" s="7"/>
      <c r="Y1508" s="7"/>
      <c r="Z1508" s="7"/>
      <c r="AA1508" s="7"/>
      <c r="AB1508" s="7"/>
      <c r="AC1508" s="7"/>
      <c r="AD1508" s="7"/>
    </row>
    <row r="1509" spans="1:30" ht="15" x14ac:dyDescent="0.25">
      <c r="A1509" s="8"/>
      <c r="B1509" s="9"/>
      <c r="C1509" s="17"/>
      <c r="D1509" s="11"/>
      <c r="E1509" s="12"/>
      <c r="F1509" s="13"/>
      <c r="G1509" s="13"/>
      <c r="H1509" s="13"/>
      <c r="I1509" s="13"/>
      <c r="J1509" s="14"/>
      <c r="K1509" s="13"/>
      <c r="L1509" s="7"/>
      <c r="M1509" s="7"/>
      <c r="N1509" s="7"/>
      <c r="O1509" s="7"/>
      <c r="P1509" s="7"/>
      <c r="Q1509" s="7"/>
      <c r="R1509" s="7"/>
      <c r="S1509" s="7"/>
      <c r="T1509" s="7"/>
      <c r="U1509" s="7"/>
      <c r="V1509" s="7"/>
      <c r="W1509" s="7"/>
      <c r="X1509" s="7"/>
      <c r="Y1509" s="7"/>
      <c r="Z1509" s="7"/>
      <c r="AA1509" s="7"/>
      <c r="AB1509" s="7"/>
      <c r="AC1509" s="7"/>
      <c r="AD1509" s="7"/>
    </row>
    <row r="1510" spans="1:30" ht="15" x14ac:dyDescent="0.25">
      <c r="A1510" s="8"/>
      <c r="B1510" s="9"/>
      <c r="C1510" s="17"/>
      <c r="D1510" s="11"/>
      <c r="E1510" s="12"/>
      <c r="F1510" s="13"/>
      <c r="G1510" s="13"/>
      <c r="H1510" s="13"/>
      <c r="I1510" s="13"/>
      <c r="J1510" s="14"/>
      <c r="K1510" s="13"/>
      <c r="L1510" s="7"/>
      <c r="M1510" s="7"/>
      <c r="N1510" s="7"/>
      <c r="O1510" s="7"/>
      <c r="P1510" s="7"/>
      <c r="Q1510" s="7"/>
      <c r="R1510" s="7"/>
      <c r="S1510" s="7"/>
      <c r="T1510" s="7"/>
      <c r="U1510" s="7"/>
      <c r="V1510" s="7"/>
      <c r="W1510" s="7"/>
      <c r="X1510" s="7"/>
      <c r="Y1510" s="7"/>
      <c r="Z1510" s="7"/>
      <c r="AA1510" s="7"/>
      <c r="AB1510" s="7"/>
      <c r="AC1510" s="7"/>
      <c r="AD1510" s="7"/>
    </row>
    <row r="1511" spans="1:30" ht="15" x14ac:dyDescent="0.25">
      <c r="A1511" s="8"/>
      <c r="B1511" s="9"/>
      <c r="C1511" s="17"/>
      <c r="D1511" s="11"/>
      <c r="E1511" s="12"/>
      <c r="F1511" s="13"/>
      <c r="G1511" s="13"/>
      <c r="H1511" s="13"/>
      <c r="I1511" s="13"/>
      <c r="J1511" s="14"/>
      <c r="K1511" s="13"/>
      <c r="L1511" s="7"/>
      <c r="M1511" s="7"/>
      <c r="N1511" s="7"/>
      <c r="O1511" s="7"/>
      <c r="P1511" s="7"/>
      <c r="Q1511" s="7"/>
      <c r="R1511" s="7"/>
      <c r="S1511" s="7"/>
      <c r="T1511" s="7"/>
      <c r="U1511" s="7"/>
      <c r="V1511" s="7"/>
      <c r="W1511" s="7"/>
      <c r="X1511" s="7"/>
      <c r="Y1511" s="7"/>
      <c r="Z1511" s="7"/>
      <c r="AA1511" s="7"/>
      <c r="AB1511" s="7"/>
      <c r="AC1511" s="7"/>
      <c r="AD1511" s="7"/>
    </row>
    <row r="1512" spans="1:30" ht="15" x14ac:dyDescent="0.25">
      <c r="A1512" s="8"/>
      <c r="B1512" s="9"/>
      <c r="C1512" s="17"/>
      <c r="D1512" s="11"/>
      <c r="E1512" s="12"/>
      <c r="F1512" s="13"/>
      <c r="G1512" s="13"/>
      <c r="H1512" s="13"/>
      <c r="I1512" s="13"/>
      <c r="J1512" s="14"/>
      <c r="K1512" s="13"/>
      <c r="L1512" s="7"/>
      <c r="M1512" s="7"/>
      <c r="N1512" s="7"/>
      <c r="O1512" s="7"/>
      <c r="P1512" s="7"/>
      <c r="Q1512" s="7"/>
      <c r="R1512" s="7"/>
      <c r="S1512" s="7"/>
      <c r="T1512" s="7"/>
      <c r="U1512" s="7"/>
      <c r="V1512" s="7"/>
      <c r="W1512" s="7"/>
      <c r="X1512" s="7"/>
      <c r="Y1512" s="7"/>
      <c r="Z1512" s="7"/>
      <c r="AA1512" s="7"/>
      <c r="AB1512" s="7"/>
      <c r="AC1512" s="7"/>
      <c r="AD1512" s="7"/>
    </row>
    <row r="1513" spans="1:30" ht="15" x14ac:dyDescent="0.25">
      <c r="A1513" s="8"/>
      <c r="B1513" s="9"/>
      <c r="C1513" s="17"/>
      <c r="D1513" s="11"/>
      <c r="E1513" s="12"/>
      <c r="F1513" s="13"/>
      <c r="G1513" s="13"/>
      <c r="H1513" s="13"/>
      <c r="I1513" s="13"/>
      <c r="J1513" s="14"/>
      <c r="K1513" s="13"/>
      <c r="L1513" s="7"/>
      <c r="M1513" s="7"/>
      <c r="N1513" s="7"/>
      <c r="O1513" s="7"/>
      <c r="P1513" s="7"/>
      <c r="Q1513" s="7"/>
      <c r="R1513" s="7"/>
      <c r="S1513" s="7"/>
      <c r="T1513" s="7"/>
      <c r="U1513" s="7"/>
      <c r="V1513" s="7"/>
      <c r="W1513" s="7"/>
      <c r="X1513" s="7"/>
      <c r="Y1513" s="7"/>
      <c r="Z1513" s="7"/>
      <c r="AA1513" s="7"/>
      <c r="AB1513" s="7"/>
      <c r="AC1513" s="7"/>
      <c r="AD1513" s="7"/>
    </row>
    <row r="1514" spans="1:30" ht="15" x14ac:dyDescent="0.25">
      <c r="A1514" s="8"/>
      <c r="B1514" s="9"/>
      <c r="C1514" s="17"/>
      <c r="D1514" s="11"/>
      <c r="E1514" s="12"/>
      <c r="F1514" s="13"/>
      <c r="G1514" s="13"/>
      <c r="H1514" s="13"/>
      <c r="I1514" s="13"/>
      <c r="J1514" s="14"/>
      <c r="K1514" s="13"/>
      <c r="L1514" s="7"/>
      <c r="M1514" s="7"/>
      <c r="N1514" s="7"/>
      <c r="O1514" s="7"/>
      <c r="P1514" s="7"/>
      <c r="Q1514" s="7"/>
      <c r="R1514" s="7"/>
      <c r="S1514" s="7"/>
      <c r="T1514" s="7"/>
      <c r="U1514" s="7"/>
      <c r="V1514" s="7"/>
      <c r="W1514" s="7"/>
      <c r="X1514" s="7"/>
      <c r="Y1514" s="7"/>
      <c r="Z1514" s="7"/>
      <c r="AA1514" s="7"/>
      <c r="AB1514" s="7"/>
      <c r="AC1514" s="7"/>
      <c r="AD1514" s="7"/>
    </row>
    <row r="1515" spans="1:30" ht="15" x14ac:dyDescent="0.25">
      <c r="A1515" s="8"/>
      <c r="B1515" s="9"/>
      <c r="C1515" s="17"/>
      <c r="D1515" s="11"/>
      <c r="E1515" s="12"/>
      <c r="F1515" s="13"/>
      <c r="G1515" s="13"/>
      <c r="H1515" s="13"/>
      <c r="I1515" s="13"/>
      <c r="J1515" s="14"/>
      <c r="K1515" s="13"/>
      <c r="L1515" s="7"/>
      <c r="M1515" s="7"/>
      <c r="N1515" s="7"/>
      <c r="O1515" s="7"/>
      <c r="P1515" s="7"/>
      <c r="Q1515" s="7"/>
      <c r="R1515" s="7"/>
      <c r="S1515" s="7"/>
      <c r="T1515" s="7"/>
      <c r="U1515" s="7"/>
      <c r="V1515" s="7"/>
      <c r="W1515" s="7"/>
      <c r="X1515" s="7"/>
      <c r="Y1515" s="7"/>
      <c r="Z1515" s="7"/>
      <c r="AA1515" s="7"/>
      <c r="AB1515" s="7"/>
      <c r="AC1515" s="7"/>
      <c r="AD1515" s="7"/>
    </row>
    <row r="1516" spans="1:30" ht="15" x14ac:dyDescent="0.25">
      <c r="A1516" s="8"/>
      <c r="B1516" s="9"/>
      <c r="C1516" s="17"/>
      <c r="D1516" s="11"/>
      <c r="E1516" s="12"/>
      <c r="F1516" s="13"/>
      <c r="G1516" s="13"/>
      <c r="H1516" s="13"/>
      <c r="I1516" s="13"/>
      <c r="J1516" s="14"/>
      <c r="K1516" s="13"/>
      <c r="L1516" s="7"/>
      <c r="M1516" s="7"/>
      <c r="N1516" s="7"/>
      <c r="O1516" s="7"/>
      <c r="P1516" s="7"/>
      <c r="Q1516" s="7"/>
      <c r="R1516" s="7"/>
      <c r="S1516" s="7"/>
      <c r="T1516" s="7"/>
      <c r="U1516" s="7"/>
      <c r="V1516" s="7"/>
      <c r="W1516" s="7"/>
      <c r="X1516" s="7"/>
      <c r="Y1516" s="7"/>
      <c r="Z1516" s="7"/>
      <c r="AA1516" s="7"/>
      <c r="AB1516" s="7"/>
      <c r="AC1516" s="7"/>
      <c r="AD1516" s="7"/>
    </row>
    <row r="1517" spans="1:30" ht="15" x14ac:dyDescent="0.25">
      <c r="A1517" s="8"/>
      <c r="B1517" s="9"/>
      <c r="C1517" s="17"/>
      <c r="D1517" s="11"/>
      <c r="E1517" s="12"/>
      <c r="F1517" s="13"/>
      <c r="G1517" s="13"/>
      <c r="H1517" s="13"/>
      <c r="I1517" s="13"/>
      <c r="J1517" s="14"/>
      <c r="K1517" s="13"/>
      <c r="L1517" s="7"/>
      <c r="M1517" s="7"/>
      <c r="N1517" s="7"/>
      <c r="O1517" s="7"/>
      <c r="P1517" s="7"/>
      <c r="Q1517" s="7"/>
      <c r="R1517" s="7"/>
      <c r="S1517" s="7"/>
      <c r="T1517" s="7"/>
      <c r="U1517" s="7"/>
      <c r="V1517" s="7"/>
      <c r="W1517" s="7"/>
      <c r="X1517" s="7"/>
      <c r="Y1517" s="7"/>
      <c r="Z1517" s="7"/>
      <c r="AA1517" s="7"/>
      <c r="AB1517" s="7"/>
      <c r="AC1517" s="7"/>
      <c r="AD1517" s="7"/>
    </row>
    <row r="1518" spans="1:30" ht="15" x14ac:dyDescent="0.25">
      <c r="A1518" s="8"/>
      <c r="B1518" s="9"/>
      <c r="C1518" s="17"/>
      <c r="D1518" s="11"/>
      <c r="E1518" s="12"/>
      <c r="F1518" s="13"/>
      <c r="G1518" s="13"/>
      <c r="H1518" s="13"/>
      <c r="I1518" s="13"/>
      <c r="J1518" s="14"/>
      <c r="K1518" s="13"/>
      <c r="L1518" s="7"/>
      <c r="M1518" s="7"/>
      <c r="N1518" s="7"/>
      <c r="O1518" s="7"/>
      <c r="P1518" s="7"/>
      <c r="Q1518" s="7"/>
      <c r="R1518" s="7"/>
      <c r="S1518" s="7"/>
      <c r="T1518" s="7"/>
      <c r="U1518" s="7"/>
      <c r="V1518" s="7"/>
      <c r="W1518" s="7"/>
      <c r="X1518" s="7"/>
      <c r="Y1518" s="7"/>
      <c r="Z1518" s="7"/>
      <c r="AA1518" s="7"/>
      <c r="AB1518" s="7"/>
      <c r="AC1518" s="7"/>
      <c r="AD1518" s="7"/>
    </row>
    <row r="1519" spans="1:30" ht="15" x14ac:dyDescent="0.25">
      <c r="A1519" s="8"/>
      <c r="B1519" s="9"/>
      <c r="C1519" s="17"/>
      <c r="D1519" s="11"/>
      <c r="E1519" s="12"/>
      <c r="F1519" s="13"/>
      <c r="G1519" s="13"/>
      <c r="H1519" s="13"/>
      <c r="I1519" s="13"/>
      <c r="J1519" s="14"/>
      <c r="K1519" s="13"/>
      <c r="L1519" s="7"/>
      <c r="M1519" s="7"/>
      <c r="N1519" s="7"/>
      <c r="O1519" s="7"/>
      <c r="P1519" s="7"/>
      <c r="Q1519" s="7"/>
      <c r="R1519" s="7"/>
      <c r="S1519" s="7"/>
      <c r="T1519" s="7"/>
      <c r="U1519" s="7"/>
      <c r="V1519" s="7"/>
      <c r="W1519" s="7"/>
      <c r="X1519" s="7"/>
      <c r="Y1519" s="7"/>
      <c r="Z1519" s="7"/>
      <c r="AA1519" s="7"/>
      <c r="AB1519" s="7"/>
      <c r="AC1519" s="7"/>
      <c r="AD1519" s="7"/>
    </row>
    <row r="1520" spans="1:30" ht="15" x14ac:dyDescent="0.25">
      <c r="A1520" s="8"/>
      <c r="B1520" s="9"/>
      <c r="C1520" s="17"/>
      <c r="D1520" s="11"/>
      <c r="E1520" s="12"/>
      <c r="F1520" s="13"/>
      <c r="G1520" s="13"/>
      <c r="H1520" s="13"/>
      <c r="I1520" s="13"/>
      <c r="J1520" s="14"/>
      <c r="K1520" s="13"/>
      <c r="L1520" s="7"/>
      <c r="M1520" s="7"/>
      <c r="N1520" s="7"/>
      <c r="O1520" s="7"/>
      <c r="P1520" s="7"/>
      <c r="Q1520" s="7"/>
      <c r="R1520" s="7"/>
      <c r="S1520" s="7"/>
      <c r="T1520" s="7"/>
      <c r="U1520" s="7"/>
      <c r="V1520" s="7"/>
      <c r="W1520" s="7"/>
      <c r="X1520" s="7"/>
      <c r="Y1520" s="7"/>
      <c r="Z1520" s="7"/>
      <c r="AA1520" s="7"/>
      <c r="AB1520" s="7"/>
      <c r="AC1520" s="7"/>
      <c r="AD1520" s="7"/>
    </row>
    <row r="1521" spans="1:30" ht="15" x14ac:dyDescent="0.25">
      <c r="A1521" s="8"/>
      <c r="B1521" s="9"/>
      <c r="C1521" s="17"/>
      <c r="D1521" s="11"/>
      <c r="E1521" s="12"/>
      <c r="F1521" s="13"/>
      <c r="G1521" s="13"/>
      <c r="H1521" s="13"/>
      <c r="I1521" s="13"/>
      <c r="J1521" s="14"/>
      <c r="K1521" s="13"/>
      <c r="L1521" s="7"/>
      <c r="M1521" s="7"/>
      <c r="N1521" s="7"/>
      <c r="O1521" s="7"/>
      <c r="P1521" s="7"/>
      <c r="Q1521" s="7"/>
      <c r="R1521" s="7"/>
      <c r="S1521" s="7"/>
      <c r="T1521" s="7"/>
      <c r="U1521" s="7"/>
      <c r="V1521" s="7"/>
      <c r="W1521" s="7"/>
      <c r="X1521" s="7"/>
      <c r="Y1521" s="7"/>
      <c r="Z1521" s="7"/>
      <c r="AA1521" s="7"/>
      <c r="AB1521" s="7"/>
      <c r="AC1521" s="7"/>
      <c r="AD1521" s="7"/>
    </row>
    <row r="1522" spans="1:30" ht="15" x14ac:dyDescent="0.25">
      <c r="A1522" s="8"/>
      <c r="B1522" s="9"/>
      <c r="C1522" s="17"/>
      <c r="D1522" s="11"/>
      <c r="E1522" s="12"/>
      <c r="F1522" s="13"/>
      <c r="G1522" s="13"/>
      <c r="H1522" s="13"/>
      <c r="I1522" s="13"/>
      <c r="J1522" s="14"/>
      <c r="K1522" s="13"/>
      <c r="L1522" s="7"/>
      <c r="M1522" s="7"/>
      <c r="N1522" s="7"/>
      <c r="O1522" s="7"/>
      <c r="P1522" s="7"/>
      <c r="Q1522" s="7"/>
      <c r="R1522" s="7"/>
      <c r="S1522" s="7"/>
      <c r="T1522" s="7"/>
      <c r="U1522" s="7"/>
      <c r="V1522" s="7"/>
      <c r="W1522" s="7"/>
      <c r="X1522" s="7"/>
      <c r="Y1522" s="7"/>
      <c r="Z1522" s="7"/>
      <c r="AA1522" s="7"/>
      <c r="AB1522" s="7"/>
      <c r="AC1522" s="7"/>
      <c r="AD1522" s="7"/>
    </row>
    <row r="1523" spans="1:30" ht="15" x14ac:dyDescent="0.25">
      <c r="A1523" s="8"/>
      <c r="B1523" s="9"/>
      <c r="C1523" s="17"/>
      <c r="D1523" s="11"/>
      <c r="E1523" s="12"/>
      <c r="F1523" s="13"/>
      <c r="G1523" s="13"/>
      <c r="H1523" s="13"/>
      <c r="I1523" s="13"/>
      <c r="J1523" s="14"/>
      <c r="K1523" s="13"/>
      <c r="L1523" s="7"/>
      <c r="M1523" s="7"/>
      <c r="N1523" s="7"/>
      <c r="O1523" s="7"/>
      <c r="P1523" s="7"/>
      <c r="Q1523" s="7"/>
      <c r="R1523" s="7"/>
      <c r="S1523" s="7"/>
      <c r="T1523" s="7"/>
      <c r="U1523" s="7"/>
      <c r="V1523" s="7"/>
      <c r="W1523" s="7"/>
      <c r="X1523" s="7"/>
      <c r="Y1523" s="7"/>
      <c r="Z1523" s="7"/>
      <c r="AA1523" s="7"/>
      <c r="AB1523" s="7"/>
      <c r="AC1523" s="7"/>
      <c r="AD1523" s="7"/>
    </row>
    <row r="1524" spans="1:30" ht="15" x14ac:dyDescent="0.25">
      <c r="A1524" s="8"/>
      <c r="B1524" s="9"/>
      <c r="C1524" s="17"/>
      <c r="D1524" s="11"/>
      <c r="E1524" s="12"/>
      <c r="F1524" s="13"/>
      <c r="G1524" s="13"/>
      <c r="H1524" s="13"/>
      <c r="I1524" s="13"/>
      <c r="J1524" s="14"/>
      <c r="K1524" s="13"/>
      <c r="L1524" s="7"/>
      <c r="M1524" s="7"/>
      <c r="N1524" s="7"/>
      <c r="O1524" s="7"/>
      <c r="P1524" s="7"/>
      <c r="Q1524" s="7"/>
      <c r="R1524" s="7"/>
      <c r="S1524" s="7"/>
      <c r="T1524" s="7"/>
      <c r="U1524" s="7"/>
      <c r="V1524" s="7"/>
      <c r="W1524" s="7"/>
      <c r="X1524" s="7"/>
      <c r="Y1524" s="7"/>
      <c r="Z1524" s="7"/>
      <c r="AA1524" s="7"/>
      <c r="AB1524" s="7"/>
      <c r="AC1524" s="7"/>
      <c r="AD1524" s="7"/>
    </row>
    <row r="1525" spans="1:30" ht="15" x14ac:dyDescent="0.25">
      <c r="A1525" s="8"/>
      <c r="B1525" s="9"/>
      <c r="C1525" s="17"/>
      <c r="D1525" s="11"/>
      <c r="E1525" s="12"/>
      <c r="F1525" s="13"/>
      <c r="G1525" s="13"/>
      <c r="H1525" s="13"/>
      <c r="I1525" s="13"/>
      <c r="J1525" s="14"/>
      <c r="K1525" s="13"/>
      <c r="L1525" s="7"/>
      <c r="M1525" s="7"/>
      <c r="N1525" s="7"/>
      <c r="O1525" s="7"/>
      <c r="P1525" s="7"/>
      <c r="Q1525" s="7"/>
      <c r="R1525" s="7"/>
      <c r="S1525" s="7"/>
      <c r="T1525" s="7"/>
      <c r="U1525" s="7"/>
      <c r="V1525" s="7"/>
      <c r="W1525" s="7"/>
      <c r="X1525" s="7"/>
      <c r="Y1525" s="7"/>
      <c r="Z1525" s="7"/>
      <c r="AA1525" s="7"/>
      <c r="AB1525" s="7"/>
      <c r="AC1525" s="7"/>
      <c r="AD1525" s="7"/>
    </row>
    <row r="1526" spans="1:30" ht="15" x14ac:dyDescent="0.25">
      <c r="A1526" s="8"/>
      <c r="B1526" s="9"/>
      <c r="C1526" s="17"/>
      <c r="D1526" s="11"/>
      <c r="E1526" s="12"/>
      <c r="F1526" s="13"/>
      <c r="G1526" s="13"/>
      <c r="H1526" s="13"/>
      <c r="I1526" s="13"/>
      <c r="J1526" s="14"/>
      <c r="K1526" s="13"/>
      <c r="L1526" s="7"/>
      <c r="M1526" s="7"/>
      <c r="N1526" s="7"/>
      <c r="O1526" s="7"/>
      <c r="P1526" s="7"/>
      <c r="Q1526" s="7"/>
      <c r="R1526" s="7"/>
      <c r="S1526" s="7"/>
      <c r="T1526" s="7"/>
      <c r="U1526" s="7"/>
      <c r="V1526" s="7"/>
      <c r="W1526" s="7"/>
      <c r="X1526" s="7"/>
      <c r="Y1526" s="7"/>
      <c r="Z1526" s="7"/>
      <c r="AA1526" s="7"/>
      <c r="AB1526" s="7"/>
      <c r="AC1526" s="7"/>
      <c r="AD1526" s="7"/>
    </row>
    <row r="1527" spans="1:30" ht="15" x14ac:dyDescent="0.25">
      <c r="A1527" s="8"/>
      <c r="B1527" s="9"/>
      <c r="C1527" s="17"/>
      <c r="D1527" s="11"/>
      <c r="E1527" s="12"/>
      <c r="F1527" s="13"/>
      <c r="G1527" s="13"/>
      <c r="H1527" s="13"/>
      <c r="I1527" s="13"/>
      <c r="J1527" s="14"/>
      <c r="K1527" s="13"/>
      <c r="L1527" s="7"/>
      <c r="M1527" s="7"/>
      <c r="N1527" s="7"/>
      <c r="O1527" s="7"/>
      <c r="P1527" s="7"/>
      <c r="Q1527" s="7"/>
      <c r="R1527" s="7"/>
      <c r="S1527" s="7"/>
      <c r="T1527" s="7"/>
      <c r="U1527" s="7"/>
      <c r="V1527" s="7"/>
      <c r="W1527" s="7"/>
      <c r="X1527" s="7"/>
      <c r="Y1527" s="7"/>
      <c r="Z1527" s="7"/>
      <c r="AA1527" s="7"/>
      <c r="AB1527" s="7"/>
      <c r="AC1527" s="7"/>
      <c r="AD1527" s="7"/>
    </row>
    <row r="1528" spans="1:30" ht="15" x14ac:dyDescent="0.25">
      <c r="A1528" s="8"/>
      <c r="B1528" s="9"/>
      <c r="C1528" s="17"/>
      <c r="D1528" s="11"/>
      <c r="E1528" s="12"/>
      <c r="F1528" s="13"/>
      <c r="G1528" s="13"/>
      <c r="H1528" s="13"/>
      <c r="I1528" s="13"/>
      <c r="J1528" s="14"/>
      <c r="K1528" s="13"/>
      <c r="L1528" s="7"/>
      <c r="M1528" s="7"/>
      <c r="N1528" s="7"/>
      <c r="O1528" s="7"/>
      <c r="P1528" s="7"/>
      <c r="Q1528" s="7"/>
      <c r="R1528" s="7"/>
      <c r="S1528" s="7"/>
      <c r="T1528" s="7"/>
      <c r="U1528" s="7"/>
      <c r="V1528" s="7"/>
      <c r="W1528" s="7"/>
      <c r="X1528" s="7"/>
      <c r="Y1528" s="7"/>
      <c r="Z1528" s="7"/>
      <c r="AA1528" s="7"/>
      <c r="AB1528" s="7"/>
      <c r="AC1528" s="7"/>
      <c r="AD1528" s="7"/>
    </row>
    <row r="1529" spans="1:30" ht="15" x14ac:dyDescent="0.25">
      <c r="A1529" s="8"/>
      <c r="B1529" s="9"/>
      <c r="C1529" s="17"/>
      <c r="D1529" s="11"/>
      <c r="E1529" s="12"/>
      <c r="F1529" s="13"/>
      <c r="G1529" s="13"/>
      <c r="H1529" s="13"/>
      <c r="I1529" s="13"/>
      <c r="J1529" s="14"/>
      <c r="K1529" s="13"/>
      <c r="L1529" s="7"/>
      <c r="M1529" s="7"/>
      <c r="N1529" s="7"/>
      <c r="O1529" s="7"/>
      <c r="P1529" s="7"/>
      <c r="Q1529" s="7"/>
      <c r="R1529" s="7"/>
      <c r="S1529" s="7"/>
      <c r="T1529" s="7"/>
      <c r="U1529" s="7"/>
      <c r="V1529" s="7"/>
      <c r="W1529" s="7"/>
      <c r="X1529" s="7"/>
      <c r="Y1529" s="7"/>
      <c r="Z1529" s="7"/>
      <c r="AA1529" s="7"/>
      <c r="AB1529" s="7"/>
      <c r="AC1529" s="7"/>
      <c r="AD1529" s="7"/>
    </row>
    <row r="1530" spans="1:30" ht="15" x14ac:dyDescent="0.25">
      <c r="A1530" s="8"/>
      <c r="B1530" s="9"/>
      <c r="C1530" s="17"/>
      <c r="D1530" s="11"/>
      <c r="E1530" s="12"/>
      <c r="F1530" s="13"/>
      <c r="G1530" s="13"/>
      <c r="H1530" s="13"/>
      <c r="I1530" s="13"/>
      <c r="J1530" s="14"/>
      <c r="K1530" s="13"/>
      <c r="L1530" s="7"/>
      <c r="M1530" s="7"/>
      <c r="N1530" s="7"/>
      <c r="O1530" s="7"/>
      <c r="P1530" s="7"/>
      <c r="Q1530" s="7"/>
      <c r="R1530" s="7"/>
      <c r="S1530" s="7"/>
      <c r="T1530" s="7"/>
      <c r="U1530" s="7"/>
      <c r="V1530" s="7"/>
      <c r="W1530" s="7"/>
      <c r="X1530" s="7"/>
      <c r="Y1530" s="7"/>
      <c r="Z1530" s="7"/>
      <c r="AA1530" s="7"/>
      <c r="AB1530" s="7"/>
      <c r="AC1530" s="7"/>
      <c r="AD1530" s="7"/>
    </row>
    <row r="1531" spans="1:30" ht="15" x14ac:dyDescent="0.25">
      <c r="A1531" s="8"/>
      <c r="B1531" s="9"/>
      <c r="C1531" s="17"/>
      <c r="D1531" s="11"/>
      <c r="E1531" s="12"/>
      <c r="F1531" s="13"/>
      <c r="G1531" s="13"/>
      <c r="H1531" s="13"/>
      <c r="I1531" s="13"/>
      <c r="J1531" s="14"/>
      <c r="K1531" s="13"/>
      <c r="L1531" s="7"/>
      <c r="M1531" s="7"/>
      <c r="N1531" s="7"/>
      <c r="O1531" s="7"/>
      <c r="P1531" s="7"/>
      <c r="Q1531" s="7"/>
      <c r="R1531" s="7"/>
      <c r="S1531" s="7"/>
      <c r="T1531" s="7"/>
      <c r="U1531" s="7"/>
      <c r="V1531" s="7"/>
      <c r="W1531" s="7"/>
      <c r="X1531" s="7"/>
      <c r="Y1531" s="7"/>
      <c r="Z1531" s="7"/>
      <c r="AA1531" s="7"/>
      <c r="AB1531" s="7"/>
      <c r="AC1531" s="7"/>
      <c r="AD1531" s="7"/>
    </row>
    <row r="1532" spans="1:30" ht="15" x14ac:dyDescent="0.25">
      <c r="A1532" s="8"/>
      <c r="B1532" s="9"/>
      <c r="C1532" s="17"/>
      <c r="D1532" s="11"/>
      <c r="E1532" s="12"/>
      <c r="F1532" s="13"/>
      <c r="G1532" s="13"/>
      <c r="H1532" s="13"/>
      <c r="I1532" s="13"/>
      <c r="J1532" s="14"/>
      <c r="K1532" s="13"/>
      <c r="L1532" s="7"/>
      <c r="M1532" s="7"/>
      <c r="N1532" s="7"/>
      <c r="O1532" s="7"/>
      <c r="P1532" s="7"/>
      <c r="Q1532" s="7"/>
      <c r="R1532" s="7"/>
      <c r="S1532" s="7"/>
      <c r="T1532" s="7"/>
      <c r="U1532" s="7"/>
      <c r="V1532" s="7"/>
      <c r="W1532" s="7"/>
      <c r="X1532" s="7"/>
      <c r="Y1532" s="7"/>
      <c r="Z1532" s="7"/>
      <c r="AA1532" s="7"/>
      <c r="AB1532" s="7"/>
      <c r="AC1532" s="7"/>
      <c r="AD1532" s="7"/>
    </row>
    <row r="1533" spans="1:30" ht="15" x14ac:dyDescent="0.25">
      <c r="A1533" s="8"/>
      <c r="B1533" s="9"/>
      <c r="C1533" s="17"/>
      <c r="D1533" s="11"/>
      <c r="E1533" s="12"/>
      <c r="F1533" s="13"/>
      <c r="G1533" s="13"/>
      <c r="H1533" s="13"/>
      <c r="I1533" s="13"/>
      <c r="J1533" s="14"/>
      <c r="K1533" s="13"/>
      <c r="L1533" s="7"/>
      <c r="M1533" s="7"/>
      <c r="N1533" s="7"/>
      <c r="O1533" s="7"/>
      <c r="P1533" s="7"/>
      <c r="Q1533" s="7"/>
      <c r="R1533" s="7"/>
      <c r="S1533" s="7"/>
      <c r="T1533" s="7"/>
      <c r="U1533" s="7"/>
      <c r="V1533" s="7"/>
      <c r="W1533" s="7"/>
      <c r="X1533" s="7"/>
      <c r="Y1533" s="7"/>
      <c r="Z1533" s="7"/>
      <c r="AA1533" s="7"/>
      <c r="AB1533" s="7"/>
      <c r="AC1533" s="7"/>
      <c r="AD1533" s="7"/>
    </row>
    <row r="1534" spans="1:30" ht="15" x14ac:dyDescent="0.25">
      <c r="A1534" s="8"/>
      <c r="B1534" s="9"/>
      <c r="C1534" s="17"/>
      <c r="D1534" s="11"/>
      <c r="E1534" s="12"/>
      <c r="F1534" s="13"/>
      <c r="G1534" s="13"/>
      <c r="H1534" s="13"/>
      <c r="I1534" s="13"/>
      <c r="J1534" s="14"/>
      <c r="K1534" s="13"/>
      <c r="L1534" s="7"/>
      <c r="M1534" s="7"/>
      <c r="N1534" s="7"/>
      <c r="O1534" s="7"/>
      <c r="P1534" s="7"/>
      <c r="Q1534" s="7"/>
      <c r="R1534" s="7"/>
      <c r="S1534" s="7"/>
      <c r="T1534" s="7"/>
      <c r="U1534" s="7"/>
      <c r="V1534" s="7"/>
      <c r="W1534" s="7"/>
      <c r="X1534" s="7"/>
      <c r="Y1534" s="7"/>
      <c r="Z1534" s="7"/>
      <c r="AA1534" s="7"/>
      <c r="AB1534" s="7"/>
      <c r="AC1534" s="7"/>
      <c r="AD1534" s="7"/>
    </row>
    <row r="1535" spans="1:30" ht="15" x14ac:dyDescent="0.25">
      <c r="A1535" s="8"/>
      <c r="B1535" s="9"/>
      <c r="C1535" s="17"/>
      <c r="D1535" s="11"/>
      <c r="E1535" s="12"/>
      <c r="F1535" s="13"/>
      <c r="G1535" s="13"/>
      <c r="H1535" s="13"/>
      <c r="I1535" s="13"/>
      <c r="J1535" s="14"/>
      <c r="K1535" s="13"/>
      <c r="L1535" s="7"/>
      <c r="M1535" s="7"/>
      <c r="N1535" s="7"/>
      <c r="O1535" s="7"/>
      <c r="P1535" s="7"/>
      <c r="Q1535" s="7"/>
      <c r="R1535" s="7"/>
      <c r="S1535" s="7"/>
      <c r="T1535" s="7"/>
      <c r="U1535" s="7"/>
      <c r="V1535" s="7"/>
      <c r="W1535" s="7"/>
      <c r="X1535" s="7"/>
      <c r="Y1535" s="7"/>
      <c r="Z1535" s="7"/>
      <c r="AA1535" s="7"/>
      <c r="AB1535" s="7"/>
      <c r="AC1535" s="7"/>
      <c r="AD1535" s="7"/>
    </row>
    <row r="1536" spans="1:30" ht="15" x14ac:dyDescent="0.25">
      <c r="A1536" s="8"/>
      <c r="B1536" s="9"/>
      <c r="C1536" s="17"/>
      <c r="D1536" s="11"/>
      <c r="E1536" s="12"/>
      <c r="F1536" s="13"/>
      <c r="G1536" s="13"/>
      <c r="H1536" s="13"/>
      <c r="I1536" s="13"/>
      <c r="J1536" s="14"/>
      <c r="K1536" s="13"/>
      <c r="L1536" s="7"/>
      <c r="M1536" s="7"/>
      <c r="N1536" s="7"/>
      <c r="O1536" s="7"/>
      <c r="P1536" s="7"/>
      <c r="Q1536" s="7"/>
      <c r="R1536" s="7"/>
      <c r="S1536" s="7"/>
      <c r="T1536" s="7"/>
      <c r="U1536" s="7"/>
      <c r="V1536" s="7"/>
      <c r="W1536" s="7"/>
      <c r="X1536" s="7"/>
      <c r="Y1536" s="7"/>
      <c r="Z1536" s="7"/>
      <c r="AA1536" s="7"/>
      <c r="AB1536" s="7"/>
      <c r="AC1536" s="7"/>
      <c r="AD1536" s="7"/>
    </row>
    <row r="1537" spans="1:30" ht="15" x14ac:dyDescent="0.25">
      <c r="A1537" s="8"/>
      <c r="B1537" s="9"/>
      <c r="C1537" s="17"/>
      <c r="D1537" s="11"/>
      <c r="E1537" s="12"/>
      <c r="F1537" s="13"/>
      <c r="G1537" s="13"/>
      <c r="H1537" s="13"/>
      <c r="I1537" s="13"/>
      <c r="J1537" s="14"/>
      <c r="K1537" s="13"/>
      <c r="L1537" s="7"/>
      <c r="M1537" s="7"/>
      <c r="N1537" s="7"/>
      <c r="O1537" s="7"/>
      <c r="P1537" s="7"/>
      <c r="Q1537" s="7"/>
      <c r="R1537" s="7"/>
      <c r="S1537" s="7"/>
      <c r="T1537" s="7"/>
      <c r="U1537" s="7"/>
      <c r="V1537" s="7"/>
      <c r="W1537" s="7"/>
      <c r="X1537" s="7"/>
      <c r="Y1537" s="7"/>
      <c r="Z1537" s="7"/>
      <c r="AA1537" s="7"/>
      <c r="AB1537" s="7"/>
      <c r="AC1537" s="7"/>
      <c r="AD1537" s="7"/>
    </row>
    <row r="1538" spans="1:30" ht="15" x14ac:dyDescent="0.25">
      <c r="A1538" s="8"/>
      <c r="B1538" s="9"/>
      <c r="C1538" s="17"/>
      <c r="D1538" s="11"/>
      <c r="E1538" s="12"/>
      <c r="F1538" s="13"/>
      <c r="G1538" s="13"/>
      <c r="H1538" s="13"/>
      <c r="I1538" s="13"/>
      <c r="J1538" s="14"/>
      <c r="K1538" s="13"/>
      <c r="L1538" s="7"/>
      <c r="M1538" s="7"/>
      <c r="N1538" s="7"/>
      <c r="O1538" s="7"/>
      <c r="P1538" s="7"/>
      <c r="Q1538" s="7"/>
      <c r="R1538" s="7"/>
      <c r="S1538" s="7"/>
      <c r="T1538" s="7"/>
      <c r="U1538" s="7"/>
      <c r="V1538" s="7"/>
      <c r="W1538" s="7"/>
      <c r="X1538" s="7"/>
      <c r="Y1538" s="7"/>
      <c r="Z1538" s="7"/>
      <c r="AA1538" s="7"/>
      <c r="AB1538" s="7"/>
      <c r="AC1538" s="7"/>
      <c r="AD1538" s="7"/>
    </row>
    <row r="1539" spans="1:30" ht="15" x14ac:dyDescent="0.25">
      <c r="A1539" s="8"/>
      <c r="B1539" s="9"/>
      <c r="C1539" s="17"/>
      <c r="D1539" s="11"/>
      <c r="E1539" s="12"/>
      <c r="F1539" s="13"/>
      <c r="G1539" s="13"/>
      <c r="H1539" s="13"/>
      <c r="I1539" s="13"/>
      <c r="J1539" s="14"/>
      <c r="K1539" s="13"/>
      <c r="L1539" s="7"/>
      <c r="M1539" s="7"/>
      <c r="N1539" s="7"/>
      <c r="O1539" s="7"/>
      <c r="P1539" s="7"/>
      <c r="Q1539" s="7"/>
      <c r="R1539" s="7"/>
      <c r="S1539" s="7"/>
      <c r="T1539" s="7"/>
      <c r="U1539" s="7"/>
      <c r="V1539" s="7"/>
      <c r="W1539" s="7"/>
      <c r="X1539" s="7"/>
      <c r="Y1539" s="7"/>
      <c r="Z1539" s="7"/>
      <c r="AA1539" s="7"/>
      <c r="AB1539" s="7"/>
      <c r="AC1539" s="7"/>
      <c r="AD1539" s="7"/>
    </row>
    <row r="1540" spans="1:30" ht="15" x14ac:dyDescent="0.25">
      <c r="A1540" s="8"/>
      <c r="B1540" s="9"/>
      <c r="C1540" s="17"/>
      <c r="D1540" s="11"/>
      <c r="E1540" s="12"/>
      <c r="F1540" s="13"/>
      <c r="G1540" s="13"/>
      <c r="H1540" s="13"/>
      <c r="I1540" s="13"/>
      <c r="J1540" s="14"/>
      <c r="K1540" s="13"/>
      <c r="L1540" s="7"/>
      <c r="M1540" s="7"/>
      <c r="N1540" s="7"/>
      <c r="O1540" s="7"/>
      <c r="P1540" s="7"/>
      <c r="Q1540" s="7"/>
      <c r="R1540" s="7"/>
      <c r="S1540" s="7"/>
      <c r="T1540" s="7"/>
      <c r="U1540" s="7"/>
      <c r="V1540" s="7"/>
      <c r="W1540" s="7"/>
      <c r="X1540" s="7"/>
      <c r="Y1540" s="7"/>
      <c r="Z1540" s="7"/>
      <c r="AA1540" s="7"/>
      <c r="AB1540" s="7"/>
      <c r="AC1540" s="7"/>
      <c r="AD1540" s="7"/>
    </row>
    <row r="1541" spans="1:30" ht="15" x14ac:dyDescent="0.25">
      <c r="A1541" s="8"/>
      <c r="B1541" s="9"/>
      <c r="C1541" s="17"/>
      <c r="D1541" s="11"/>
      <c r="E1541" s="12"/>
      <c r="F1541" s="13"/>
      <c r="G1541" s="13"/>
      <c r="H1541" s="13"/>
      <c r="I1541" s="13"/>
      <c r="J1541" s="14"/>
      <c r="K1541" s="13"/>
      <c r="L1541" s="7"/>
      <c r="M1541" s="7"/>
      <c r="N1541" s="7"/>
      <c r="O1541" s="7"/>
      <c r="P1541" s="7"/>
      <c r="Q1541" s="7"/>
      <c r="R1541" s="7"/>
      <c r="S1541" s="7"/>
      <c r="T1541" s="7"/>
      <c r="U1541" s="7"/>
      <c r="V1541" s="7"/>
      <c r="W1541" s="7"/>
      <c r="X1541" s="7"/>
      <c r="Y1541" s="7"/>
      <c r="Z1541" s="7"/>
      <c r="AA1541" s="7"/>
      <c r="AB1541" s="7"/>
      <c r="AC1541" s="7"/>
      <c r="AD1541" s="7"/>
    </row>
    <row r="1542" spans="1:30" ht="15" x14ac:dyDescent="0.25">
      <c r="A1542" s="8"/>
      <c r="B1542" s="9"/>
      <c r="C1542" s="17"/>
      <c r="D1542" s="11"/>
      <c r="E1542" s="12"/>
      <c r="F1542" s="13"/>
      <c r="G1542" s="13"/>
      <c r="H1542" s="13"/>
      <c r="I1542" s="13"/>
      <c r="J1542" s="14"/>
      <c r="K1542" s="13"/>
      <c r="L1542" s="7"/>
      <c r="M1542" s="7"/>
      <c r="N1542" s="7"/>
      <c r="O1542" s="7"/>
      <c r="P1542" s="7"/>
      <c r="Q1542" s="7"/>
      <c r="R1542" s="7"/>
      <c r="S1542" s="7"/>
      <c r="T1542" s="7"/>
      <c r="U1542" s="7"/>
      <c r="V1542" s="7"/>
      <c r="W1542" s="7"/>
      <c r="X1542" s="7"/>
      <c r="Y1542" s="7"/>
      <c r="Z1542" s="7"/>
      <c r="AA1542" s="7"/>
      <c r="AB1542" s="7"/>
      <c r="AC1542" s="7"/>
      <c r="AD1542" s="7"/>
    </row>
    <row r="1543" spans="1:30" ht="15" x14ac:dyDescent="0.25">
      <c r="A1543" s="8"/>
      <c r="B1543" s="9"/>
      <c r="C1543" s="17"/>
      <c r="D1543" s="11"/>
      <c r="E1543" s="12"/>
      <c r="F1543" s="13"/>
      <c r="G1543" s="13"/>
      <c r="H1543" s="13"/>
      <c r="I1543" s="13"/>
      <c r="J1543" s="14"/>
      <c r="K1543" s="13"/>
      <c r="L1543" s="7"/>
      <c r="M1543" s="7"/>
      <c r="N1543" s="7"/>
      <c r="O1543" s="7"/>
      <c r="P1543" s="7"/>
      <c r="Q1543" s="7"/>
      <c r="R1543" s="7"/>
      <c r="S1543" s="7"/>
      <c r="T1543" s="7"/>
      <c r="U1543" s="7"/>
      <c r="V1543" s="7"/>
      <c r="W1543" s="7"/>
      <c r="X1543" s="7"/>
      <c r="Y1543" s="7"/>
      <c r="Z1543" s="7"/>
      <c r="AA1543" s="7"/>
      <c r="AB1543" s="7"/>
      <c r="AC1543" s="7"/>
      <c r="AD1543" s="7"/>
    </row>
    <row r="1544" spans="1:30" ht="15" x14ac:dyDescent="0.25">
      <c r="A1544" s="8"/>
      <c r="B1544" s="9"/>
      <c r="C1544" s="17"/>
      <c r="D1544" s="11"/>
      <c r="E1544" s="12"/>
      <c r="F1544" s="13"/>
      <c r="G1544" s="13"/>
      <c r="H1544" s="13"/>
      <c r="I1544" s="13"/>
      <c r="J1544" s="14"/>
      <c r="K1544" s="13"/>
      <c r="L1544" s="7"/>
      <c r="M1544" s="7"/>
      <c r="N1544" s="7"/>
      <c r="O1544" s="7"/>
      <c r="P1544" s="7"/>
      <c r="Q1544" s="7"/>
      <c r="R1544" s="7"/>
      <c r="S1544" s="7"/>
      <c r="T1544" s="7"/>
      <c r="U1544" s="7"/>
      <c r="V1544" s="7"/>
      <c r="W1544" s="7"/>
      <c r="X1544" s="7"/>
      <c r="Y1544" s="7"/>
      <c r="Z1544" s="7"/>
      <c r="AA1544" s="7"/>
      <c r="AB1544" s="7"/>
      <c r="AC1544" s="7"/>
      <c r="AD1544" s="7"/>
    </row>
    <row r="1545" spans="1:30" ht="15" x14ac:dyDescent="0.25">
      <c r="A1545" s="8"/>
      <c r="B1545" s="9"/>
      <c r="C1545" s="17"/>
      <c r="D1545" s="11"/>
      <c r="E1545" s="12"/>
      <c r="F1545" s="13"/>
      <c r="G1545" s="13"/>
      <c r="H1545" s="13"/>
      <c r="I1545" s="13"/>
      <c r="J1545" s="14"/>
      <c r="K1545" s="13"/>
      <c r="L1545" s="7"/>
      <c r="M1545" s="7"/>
      <c r="N1545" s="7"/>
      <c r="O1545" s="7"/>
      <c r="P1545" s="7"/>
      <c r="Q1545" s="7"/>
      <c r="R1545" s="7"/>
      <c r="S1545" s="7"/>
      <c r="T1545" s="7"/>
      <c r="U1545" s="7"/>
      <c r="V1545" s="7"/>
      <c r="W1545" s="7"/>
      <c r="X1545" s="7"/>
      <c r="Y1545" s="7"/>
      <c r="Z1545" s="7"/>
      <c r="AA1545" s="7"/>
      <c r="AB1545" s="7"/>
      <c r="AC1545" s="7"/>
      <c r="AD1545" s="7"/>
    </row>
    <row r="1546" spans="1:30" ht="15" x14ac:dyDescent="0.25">
      <c r="A1546" s="8"/>
      <c r="B1546" s="9"/>
      <c r="C1546" s="17"/>
      <c r="D1546" s="11"/>
      <c r="E1546" s="12"/>
      <c r="F1546" s="13"/>
      <c r="G1546" s="13"/>
      <c r="H1546" s="13"/>
      <c r="I1546" s="13"/>
      <c r="J1546" s="14"/>
      <c r="K1546" s="13"/>
      <c r="L1546" s="7"/>
      <c r="M1546" s="7"/>
      <c r="N1546" s="7"/>
      <c r="O1546" s="7"/>
      <c r="P1546" s="7"/>
      <c r="Q1546" s="7"/>
      <c r="R1546" s="7"/>
      <c r="S1546" s="7"/>
      <c r="T1546" s="7"/>
      <c r="U1546" s="7"/>
      <c r="V1546" s="7"/>
      <c r="W1546" s="7"/>
      <c r="X1546" s="7"/>
      <c r="Y1546" s="7"/>
      <c r="Z1546" s="7"/>
      <c r="AA1546" s="7"/>
      <c r="AB1546" s="7"/>
      <c r="AC1546" s="7"/>
      <c r="AD1546" s="7"/>
    </row>
    <row r="1547" spans="1:30" ht="15" x14ac:dyDescent="0.25">
      <c r="A1547" s="8"/>
      <c r="B1547" s="9"/>
      <c r="C1547" s="17"/>
      <c r="D1547" s="11"/>
      <c r="E1547" s="12"/>
      <c r="F1547" s="13"/>
      <c r="G1547" s="13"/>
      <c r="H1547" s="13"/>
      <c r="I1547" s="13"/>
      <c r="J1547" s="14"/>
      <c r="K1547" s="13"/>
      <c r="L1547" s="7"/>
      <c r="M1547" s="7"/>
      <c r="N1547" s="7"/>
      <c r="O1547" s="7"/>
      <c r="P1547" s="7"/>
      <c r="Q1547" s="7"/>
      <c r="R1547" s="7"/>
      <c r="S1547" s="7"/>
      <c r="T1547" s="7"/>
      <c r="U1547" s="7"/>
      <c r="V1547" s="7"/>
      <c r="W1547" s="7"/>
      <c r="X1547" s="7"/>
      <c r="Y1547" s="7"/>
      <c r="Z1547" s="7"/>
      <c r="AA1547" s="7"/>
      <c r="AB1547" s="7"/>
      <c r="AC1547" s="7"/>
      <c r="AD1547" s="7"/>
    </row>
    <row r="1548" spans="1:30" ht="15" x14ac:dyDescent="0.25">
      <c r="A1548" s="8"/>
      <c r="B1548" s="9"/>
      <c r="C1548" s="17"/>
      <c r="D1548" s="11"/>
      <c r="E1548" s="12"/>
      <c r="F1548" s="13"/>
      <c r="G1548" s="13"/>
      <c r="H1548" s="13"/>
      <c r="I1548" s="13"/>
      <c r="J1548" s="14"/>
      <c r="K1548" s="13"/>
      <c r="L1548" s="7"/>
      <c r="M1548" s="7"/>
      <c r="N1548" s="7"/>
      <c r="O1548" s="7"/>
      <c r="P1548" s="7"/>
      <c r="Q1548" s="7"/>
      <c r="R1548" s="7"/>
      <c r="S1548" s="7"/>
      <c r="T1548" s="7"/>
      <c r="U1548" s="7"/>
      <c r="V1548" s="7"/>
      <c r="W1548" s="7"/>
      <c r="X1548" s="7"/>
      <c r="Y1548" s="7"/>
      <c r="Z1548" s="7"/>
      <c r="AA1548" s="7"/>
      <c r="AB1548" s="7"/>
      <c r="AC1548" s="7"/>
      <c r="AD1548" s="7"/>
    </row>
    <row r="1549" spans="1:30" ht="15" x14ac:dyDescent="0.25">
      <c r="A1549" s="8"/>
      <c r="B1549" s="9"/>
      <c r="C1549" s="17"/>
      <c r="D1549" s="11"/>
      <c r="E1549" s="12"/>
      <c r="F1549" s="13"/>
      <c r="G1549" s="13"/>
      <c r="H1549" s="13"/>
      <c r="I1549" s="13"/>
      <c r="J1549" s="14"/>
      <c r="K1549" s="13"/>
      <c r="L1549" s="7"/>
      <c r="M1549" s="7"/>
      <c r="N1549" s="7"/>
      <c r="O1549" s="7"/>
      <c r="P1549" s="7"/>
      <c r="Q1549" s="7"/>
      <c r="R1549" s="7"/>
      <c r="S1549" s="7"/>
      <c r="T1549" s="7"/>
      <c r="U1549" s="7"/>
      <c r="V1549" s="7"/>
      <c r="W1549" s="7"/>
      <c r="X1549" s="7"/>
      <c r="Y1549" s="7"/>
      <c r="Z1549" s="7"/>
      <c r="AA1549" s="7"/>
      <c r="AB1549" s="7"/>
      <c r="AC1549" s="7"/>
      <c r="AD1549" s="7"/>
    </row>
    <row r="1550" spans="1:30" ht="15" x14ac:dyDescent="0.25">
      <c r="A1550" s="8"/>
      <c r="B1550" s="9"/>
      <c r="C1550" s="17"/>
      <c r="D1550" s="11"/>
      <c r="E1550" s="12"/>
      <c r="F1550" s="13"/>
      <c r="G1550" s="13"/>
      <c r="H1550" s="13"/>
      <c r="I1550" s="13"/>
      <c r="J1550" s="14"/>
      <c r="K1550" s="13"/>
      <c r="L1550" s="7"/>
      <c r="M1550" s="7"/>
      <c r="N1550" s="7"/>
      <c r="O1550" s="7"/>
      <c r="P1550" s="7"/>
      <c r="Q1550" s="7"/>
      <c r="R1550" s="7"/>
      <c r="S1550" s="7"/>
      <c r="T1550" s="7"/>
      <c r="U1550" s="7"/>
      <c r="V1550" s="7"/>
      <c r="W1550" s="7"/>
      <c r="X1550" s="7"/>
      <c r="Y1550" s="7"/>
      <c r="Z1550" s="7"/>
      <c r="AA1550" s="7"/>
      <c r="AB1550" s="7"/>
      <c r="AC1550" s="7"/>
      <c r="AD1550" s="7"/>
    </row>
    <row r="1551" spans="1:30" ht="15" x14ac:dyDescent="0.25">
      <c r="A1551" s="8"/>
      <c r="B1551" s="9"/>
      <c r="C1551" s="17"/>
      <c r="D1551" s="11"/>
      <c r="E1551" s="12"/>
      <c r="F1551" s="13"/>
      <c r="G1551" s="13"/>
      <c r="H1551" s="13"/>
      <c r="I1551" s="13"/>
      <c r="J1551" s="14"/>
      <c r="K1551" s="13"/>
      <c r="L1551" s="7"/>
      <c r="M1551" s="7"/>
      <c r="N1551" s="7"/>
      <c r="O1551" s="7"/>
      <c r="P1551" s="7"/>
      <c r="Q1551" s="7"/>
      <c r="R1551" s="7"/>
      <c r="S1551" s="7"/>
      <c r="T1551" s="7"/>
      <c r="U1551" s="7"/>
      <c r="V1551" s="7"/>
      <c r="W1551" s="7"/>
      <c r="X1551" s="7"/>
      <c r="Y1551" s="7"/>
      <c r="Z1551" s="7"/>
      <c r="AA1551" s="7"/>
      <c r="AB1551" s="7"/>
      <c r="AC1551" s="7"/>
      <c r="AD1551" s="7"/>
    </row>
    <row r="1552" spans="1:30" ht="15" x14ac:dyDescent="0.25">
      <c r="A1552" s="8"/>
      <c r="B1552" s="9"/>
      <c r="C1552" s="17"/>
      <c r="D1552" s="11"/>
      <c r="E1552" s="12"/>
      <c r="F1552" s="13"/>
      <c r="G1552" s="13"/>
      <c r="H1552" s="13"/>
      <c r="I1552" s="13"/>
      <c r="J1552" s="14"/>
      <c r="K1552" s="13"/>
      <c r="L1552" s="7"/>
      <c r="M1552" s="7"/>
      <c r="N1552" s="7"/>
      <c r="O1552" s="7"/>
      <c r="P1552" s="7"/>
      <c r="Q1552" s="7"/>
      <c r="R1552" s="7"/>
      <c r="S1552" s="7"/>
      <c r="T1552" s="7"/>
      <c r="U1552" s="7"/>
      <c r="V1552" s="7"/>
      <c r="W1552" s="7"/>
      <c r="X1552" s="7"/>
      <c r="Y1552" s="7"/>
      <c r="Z1552" s="7"/>
      <c r="AA1552" s="7"/>
      <c r="AB1552" s="7"/>
      <c r="AC1552" s="7"/>
      <c r="AD1552" s="7"/>
    </row>
    <row r="1553" spans="1:30" ht="15" x14ac:dyDescent="0.25">
      <c r="A1553" s="8"/>
      <c r="B1553" s="9"/>
      <c r="C1553" s="17"/>
      <c r="D1553" s="11"/>
      <c r="E1553" s="12"/>
      <c r="F1553" s="13"/>
      <c r="G1553" s="13"/>
      <c r="H1553" s="13"/>
      <c r="I1553" s="13"/>
      <c r="J1553" s="14"/>
      <c r="K1553" s="13"/>
      <c r="L1553" s="7"/>
      <c r="M1553" s="7"/>
      <c r="N1553" s="7"/>
      <c r="O1553" s="7"/>
      <c r="P1553" s="7"/>
      <c r="Q1553" s="7"/>
      <c r="R1553" s="7"/>
      <c r="S1553" s="7"/>
      <c r="T1553" s="7"/>
      <c r="U1553" s="7"/>
      <c r="V1553" s="7"/>
      <c r="W1553" s="7"/>
      <c r="X1553" s="7"/>
      <c r="Y1553" s="7"/>
      <c r="Z1553" s="7"/>
      <c r="AA1553" s="7"/>
      <c r="AB1553" s="7"/>
      <c r="AC1553" s="7"/>
      <c r="AD1553" s="7"/>
    </row>
    <row r="1554" spans="1:30" ht="15" x14ac:dyDescent="0.25">
      <c r="A1554" s="8"/>
      <c r="B1554" s="9"/>
      <c r="C1554" s="17"/>
      <c r="D1554" s="11"/>
      <c r="E1554" s="12"/>
      <c r="F1554" s="13"/>
      <c r="G1554" s="13"/>
      <c r="H1554" s="13"/>
      <c r="I1554" s="13"/>
      <c r="J1554" s="14"/>
      <c r="K1554" s="13"/>
      <c r="L1554" s="7"/>
      <c r="M1554" s="7"/>
      <c r="N1554" s="7"/>
      <c r="O1554" s="7"/>
      <c r="P1554" s="7"/>
      <c r="Q1554" s="7"/>
      <c r="R1554" s="7"/>
      <c r="S1554" s="7"/>
      <c r="T1554" s="7"/>
      <c r="U1554" s="7"/>
      <c r="V1554" s="7"/>
      <c r="W1554" s="7"/>
      <c r="X1554" s="7"/>
      <c r="Y1554" s="7"/>
      <c r="Z1554" s="7"/>
      <c r="AA1554" s="7"/>
      <c r="AB1554" s="7"/>
      <c r="AC1554" s="7"/>
      <c r="AD1554" s="7"/>
    </row>
    <row r="1555" spans="1:30" ht="15" x14ac:dyDescent="0.25">
      <c r="A1555" s="8"/>
      <c r="B1555" s="9"/>
      <c r="C1555" s="17"/>
      <c r="D1555" s="11"/>
      <c r="E1555" s="12"/>
      <c r="F1555" s="13"/>
      <c r="G1555" s="13"/>
      <c r="H1555" s="13"/>
      <c r="I1555" s="13"/>
      <c r="J1555" s="14"/>
      <c r="K1555" s="13"/>
      <c r="L1555" s="7"/>
      <c r="M1555" s="7"/>
      <c r="N1555" s="7"/>
      <c r="O1555" s="7"/>
      <c r="P1555" s="7"/>
      <c r="Q1555" s="7"/>
      <c r="R1555" s="7"/>
      <c r="S1555" s="7"/>
      <c r="T1555" s="7"/>
      <c r="U1555" s="7"/>
      <c r="V1555" s="7"/>
      <c r="W1555" s="7"/>
      <c r="X1555" s="7"/>
      <c r="Y1555" s="7"/>
      <c r="Z1555" s="7"/>
      <c r="AA1555" s="7"/>
      <c r="AB1555" s="7"/>
      <c r="AC1555" s="7"/>
      <c r="AD1555" s="7"/>
    </row>
    <row r="1556" spans="1:30" ht="15" x14ac:dyDescent="0.25">
      <c r="A1556" s="8"/>
      <c r="B1556" s="9"/>
      <c r="C1556" s="17"/>
      <c r="D1556" s="11"/>
      <c r="E1556" s="12"/>
      <c r="F1556" s="13"/>
      <c r="G1556" s="13"/>
      <c r="H1556" s="13"/>
      <c r="I1556" s="13"/>
      <c r="J1556" s="14"/>
      <c r="K1556" s="13"/>
      <c r="L1556" s="7"/>
      <c r="M1556" s="7"/>
      <c r="N1556" s="7"/>
      <c r="O1556" s="7"/>
      <c r="P1556" s="7"/>
      <c r="Q1556" s="7"/>
      <c r="R1556" s="7"/>
      <c r="S1556" s="7"/>
      <c r="T1556" s="7"/>
      <c r="U1556" s="7"/>
      <c r="V1556" s="7"/>
      <c r="W1556" s="7"/>
      <c r="X1556" s="7"/>
      <c r="Y1556" s="7"/>
      <c r="Z1556" s="7"/>
      <c r="AA1556" s="7"/>
      <c r="AB1556" s="7"/>
      <c r="AC1556" s="7"/>
      <c r="AD1556" s="7"/>
    </row>
    <row r="1557" spans="1:30" ht="15" x14ac:dyDescent="0.25">
      <c r="A1557" s="8"/>
      <c r="B1557" s="9"/>
      <c r="C1557" s="17"/>
      <c r="D1557" s="11"/>
      <c r="E1557" s="12"/>
      <c r="F1557" s="13"/>
      <c r="G1557" s="13"/>
      <c r="H1557" s="13"/>
      <c r="I1557" s="13"/>
      <c r="J1557" s="14"/>
      <c r="K1557" s="13"/>
      <c r="L1557" s="7"/>
      <c r="M1557" s="7"/>
      <c r="N1557" s="7"/>
      <c r="O1557" s="7"/>
      <c r="P1557" s="7"/>
      <c r="Q1557" s="7"/>
      <c r="R1557" s="7"/>
      <c r="S1557" s="7"/>
      <c r="T1557" s="7"/>
      <c r="U1557" s="7"/>
      <c r="V1557" s="7"/>
      <c r="W1557" s="7"/>
      <c r="X1557" s="7"/>
      <c r="Y1557" s="7"/>
      <c r="Z1557" s="7"/>
      <c r="AA1557" s="7"/>
      <c r="AB1557" s="7"/>
      <c r="AC1557" s="7"/>
      <c r="AD1557" s="7"/>
    </row>
    <row r="1558" spans="1:30" ht="15" x14ac:dyDescent="0.25">
      <c r="A1558" s="8"/>
      <c r="B1558" s="9"/>
      <c r="C1558" s="17"/>
      <c r="D1558" s="11"/>
      <c r="E1558" s="12"/>
      <c r="F1558" s="13"/>
      <c r="G1558" s="13"/>
      <c r="H1558" s="13"/>
      <c r="I1558" s="13"/>
      <c r="J1558" s="14"/>
      <c r="K1558" s="13"/>
      <c r="L1558" s="7"/>
      <c r="M1558" s="7"/>
      <c r="N1558" s="7"/>
      <c r="O1558" s="7"/>
      <c r="P1558" s="7"/>
      <c r="Q1558" s="7"/>
      <c r="R1558" s="7"/>
      <c r="S1558" s="7"/>
      <c r="T1558" s="7"/>
      <c r="U1558" s="7"/>
      <c r="V1558" s="7"/>
      <c r="W1558" s="7"/>
      <c r="X1558" s="7"/>
      <c r="Y1558" s="7"/>
      <c r="Z1558" s="7"/>
      <c r="AA1558" s="7"/>
      <c r="AB1558" s="7"/>
      <c r="AC1558" s="7"/>
      <c r="AD1558" s="7"/>
    </row>
    <row r="1559" spans="1:30" ht="15" x14ac:dyDescent="0.25">
      <c r="A1559" s="8"/>
      <c r="B1559" s="9"/>
      <c r="C1559" s="17"/>
      <c r="D1559" s="11"/>
      <c r="E1559" s="12"/>
      <c r="F1559" s="13"/>
      <c r="G1559" s="13"/>
      <c r="H1559" s="13"/>
      <c r="I1559" s="13"/>
      <c r="J1559" s="14"/>
      <c r="K1559" s="13"/>
      <c r="L1559" s="7"/>
      <c r="M1559" s="7"/>
      <c r="N1559" s="7"/>
      <c r="O1559" s="7"/>
      <c r="P1559" s="7"/>
      <c r="Q1559" s="7"/>
      <c r="R1559" s="7"/>
      <c r="S1559" s="7"/>
      <c r="T1559" s="7"/>
      <c r="U1559" s="7"/>
      <c r="V1559" s="7"/>
      <c r="W1559" s="7"/>
      <c r="X1559" s="7"/>
      <c r="Y1559" s="7"/>
      <c r="Z1559" s="7"/>
      <c r="AA1559" s="7"/>
      <c r="AB1559" s="7"/>
      <c r="AC1559" s="7"/>
      <c r="AD1559" s="7"/>
    </row>
    <row r="1560" spans="1:30" ht="15" x14ac:dyDescent="0.25">
      <c r="A1560" s="8"/>
      <c r="B1560" s="9"/>
      <c r="C1560" s="17"/>
      <c r="D1560" s="11"/>
      <c r="E1560" s="12"/>
      <c r="F1560" s="13"/>
      <c r="G1560" s="13"/>
      <c r="H1560" s="13"/>
      <c r="I1560" s="13"/>
      <c r="J1560" s="14"/>
      <c r="K1560" s="13"/>
      <c r="L1560" s="7"/>
      <c r="M1560" s="7"/>
      <c r="N1560" s="7"/>
      <c r="O1560" s="7"/>
      <c r="P1560" s="7"/>
      <c r="Q1560" s="7"/>
      <c r="R1560" s="7"/>
      <c r="S1560" s="7"/>
      <c r="T1560" s="7"/>
      <c r="U1560" s="7"/>
      <c r="V1560" s="7"/>
      <c r="W1560" s="7"/>
      <c r="X1560" s="7"/>
      <c r="Y1560" s="7"/>
      <c r="Z1560" s="7"/>
      <c r="AA1560" s="7"/>
      <c r="AB1560" s="7"/>
      <c r="AC1560" s="7"/>
      <c r="AD1560" s="7"/>
    </row>
    <row r="1561" spans="1:30" ht="15" x14ac:dyDescent="0.25">
      <c r="A1561" s="8"/>
      <c r="B1561" s="9"/>
      <c r="C1561" s="17"/>
      <c r="D1561" s="11"/>
      <c r="E1561" s="12"/>
      <c r="F1561" s="13"/>
      <c r="G1561" s="13"/>
      <c r="H1561" s="13"/>
      <c r="I1561" s="13"/>
      <c r="J1561" s="14"/>
      <c r="K1561" s="13"/>
      <c r="L1561" s="7"/>
      <c r="M1561" s="7"/>
      <c r="N1561" s="7"/>
      <c r="O1561" s="7"/>
      <c r="P1561" s="7"/>
      <c r="Q1561" s="7"/>
      <c r="R1561" s="7"/>
      <c r="S1561" s="7"/>
      <c r="T1561" s="7"/>
      <c r="U1561" s="7"/>
      <c r="V1561" s="7"/>
      <c r="W1561" s="7"/>
      <c r="X1561" s="7"/>
      <c r="Y1561" s="7"/>
      <c r="Z1561" s="7"/>
      <c r="AA1561" s="7"/>
      <c r="AB1561" s="7"/>
      <c r="AC1561" s="7"/>
      <c r="AD1561" s="7"/>
    </row>
    <row r="1562" spans="1:30" ht="15" x14ac:dyDescent="0.25">
      <c r="A1562" s="8"/>
      <c r="B1562" s="9"/>
      <c r="C1562" s="17"/>
      <c r="D1562" s="11"/>
      <c r="E1562" s="12"/>
      <c r="F1562" s="13"/>
      <c r="G1562" s="13"/>
      <c r="H1562" s="13"/>
      <c r="I1562" s="13"/>
      <c r="J1562" s="14"/>
      <c r="K1562" s="13"/>
      <c r="L1562" s="7"/>
      <c r="M1562" s="7"/>
      <c r="N1562" s="7"/>
      <c r="O1562" s="7"/>
      <c r="P1562" s="7"/>
      <c r="Q1562" s="7"/>
      <c r="R1562" s="7"/>
      <c r="S1562" s="7"/>
      <c r="T1562" s="7"/>
      <c r="U1562" s="7"/>
      <c r="V1562" s="7"/>
      <c r="W1562" s="7"/>
      <c r="X1562" s="7"/>
      <c r="Y1562" s="7"/>
      <c r="Z1562" s="7"/>
      <c r="AA1562" s="7"/>
      <c r="AB1562" s="7"/>
      <c r="AC1562" s="7"/>
      <c r="AD1562" s="7"/>
    </row>
    <row r="1563" spans="1:30" ht="15" x14ac:dyDescent="0.25">
      <c r="A1563" s="8"/>
      <c r="B1563" s="9"/>
      <c r="C1563" s="17"/>
      <c r="D1563" s="11"/>
      <c r="E1563" s="12"/>
      <c r="F1563" s="13"/>
      <c r="G1563" s="13"/>
      <c r="H1563" s="13"/>
      <c r="I1563" s="13"/>
      <c r="J1563" s="14"/>
      <c r="K1563" s="13"/>
      <c r="L1563" s="7"/>
      <c r="M1563" s="7"/>
      <c r="N1563" s="7"/>
      <c r="O1563" s="7"/>
      <c r="P1563" s="7"/>
      <c r="Q1563" s="7"/>
      <c r="R1563" s="7"/>
      <c r="S1563" s="7"/>
      <c r="T1563" s="7"/>
      <c r="U1563" s="7"/>
      <c r="V1563" s="7"/>
      <c r="W1563" s="7"/>
      <c r="X1563" s="7"/>
      <c r="Y1563" s="7"/>
      <c r="Z1563" s="7"/>
      <c r="AA1563" s="7"/>
      <c r="AB1563" s="7"/>
      <c r="AC1563" s="7"/>
      <c r="AD1563" s="7"/>
    </row>
    <row r="1564" spans="1:30" ht="15" x14ac:dyDescent="0.25">
      <c r="A1564" s="8"/>
      <c r="B1564" s="9"/>
      <c r="C1564" s="17"/>
      <c r="D1564" s="11"/>
      <c r="E1564" s="12"/>
      <c r="F1564" s="13"/>
      <c r="G1564" s="13"/>
      <c r="H1564" s="13"/>
      <c r="I1564" s="13"/>
      <c r="J1564" s="14"/>
      <c r="K1564" s="13"/>
      <c r="L1564" s="7"/>
      <c r="M1564" s="7"/>
      <c r="N1564" s="7"/>
      <c r="O1564" s="7"/>
      <c r="P1564" s="7"/>
      <c r="Q1564" s="7"/>
      <c r="R1564" s="7"/>
      <c r="S1564" s="7"/>
      <c r="T1564" s="7"/>
      <c r="U1564" s="7"/>
      <c r="V1564" s="7"/>
      <c r="W1564" s="7"/>
      <c r="X1564" s="7"/>
      <c r="Y1564" s="7"/>
      <c r="Z1564" s="7"/>
      <c r="AA1564" s="7"/>
      <c r="AB1564" s="7"/>
      <c r="AC1564" s="7"/>
      <c r="AD1564" s="7"/>
    </row>
    <row r="1565" spans="1:30" ht="15" x14ac:dyDescent="0.25">
      <c r="A1565" s="8"/>
      <c r="B1565" s="9"/>
      <c r="C1565" s="17"/>
      <c r="D1565" s="11"/>
      <c r="E1565" s="12"/>
      <c r="F1565" s="13"/>
      <c r="G1565" s="13"/>
      <c r="H1565" s="13"/>
      <c r="I1565" s="13"/>
      <c r="J1565" s="14"/>
      <c r="K1565" s="13"/>
      <c r="L1565" s="7"/>
      <c r="M1565" s="7"/>
      <c r="N1565" s="7"/>
      <c r="O1565" s="7"/>
      <c r="P1565" s="7"/>
      <c r="Q1565" s="7"/>
      <c r="R1565" s="7"/>
      <c r="S1565" s="7"/>
      <c r="T1565" s="7"/>
      <c r="U1565" s="7"/>
      <c r="V1565" s="7"/>
      <c r="W1565" s="7"/>
      <c r="X1565" s="7"/>
      <c r="Y1565" s="7"/>
      <c r="Z1565" s="7"/>
      <c r="AA1565" s="7"/>
      <c r="AB1565" s="7"/>
      <c r="AC1565" s="7"/>
      <c r="AD1565" s="7"/>
    </row>
    <row r="1566" spans="1:30" ht="15" x14ac:dyDescent="0.25">
      <c r="A1566" s="8"/>
      <c r="B1566" s="9"/>
      <c r="C1566" s="17"/>
      <c r="D1566" s="11"/>
      <c r="E1566" s="12"/>
      <c r="F1566" s="13"/>
      <c r="G1566" s="13"/>
      <c r="H1566" s="13"/>
      <c r="I1566" s="13"/>
      <c r="J1566" s="14"/>
      <c r="K1566" s="13"/>
      <c r="L1566" s="7"/>
      <c r="M1566" s="7"/>
      <c r="N1566" s="7"/>
      <c r="O1566" s="7"/>
      <c r="P1566" s="7"/>
      <c r="Q1566" s="7"/>
      <c r="R1566" s="7"/>
      <c r="S1566" s="7"/>
      <c r="T1566" s="7"/>
      <c r="U1566" s="7"/>
      <c r="V1566" s="7"/>
      <c r="W1566" s="7"/>
      <c r="X1566" s="7"/>
      <c r="Y1566" s="7"/>
      <c r="Z1566" s="7"/>
      <c r="AA1566" s="7"/>
      <c r="AB1566" s="7"/>
      <c r="AC1566" s="7"/>
      <c r="AD1566" s="7"/>
    </row>
    <row r="1567" spans="1:30" ht="15" x14ac:dyDescent="0.25">
      <c r="A1567" s="8"/>
      <c r="B1567" s="9"/>
      <c r="C1567" s="17"/>
      <c r="D1567" s="11"/>
      <c r="E1567" s="12"/>
      <c r="F1567" s="13"/>
      <c r="G1567" s="13"/>
      <c r="H1567" s="13"/>
      <c r="I1567" s="13"/>
      <c r="J1567" s="14"/>
      <c r="K1567" s="13"/>
      <c r="L1567" s="7"/>
      <c r="M1567" s="7"/>
      <c r="N1567" s="7"/>
      <c r="O1567" s="7"/>
      <c r="P1567" s="7"/>
      <c r="Q1567" s="7"/>
      <c r="R1567" s="7"/>
      <c r="S1567" s="7"/>
      <c r="T1567" s="7"/>
      <c r="U1567" s="7"/>
      <c r="V1567" s="7"/>
      <c r="W1567" s="7"/>
      <c r="X1567" s="7"/>
      <c r="Y1567" s="7"/>
      <c r="Z1567" s="7"/>
      <c r="AA1567" s="7"/>
      <c r="AB1567" s="7"/>
      <c r="AC1567" s="7"/>
      <c r="AD1567" s="7"/>
    </row>
    <row r="1568" spans="1:30" ht="15" x14ac:dyDescent="0.25">
      <c r="A1568" s="8"/>
      <c r="B1568" s="9"/>
      <c r="C1568" s="17"/>
      <c r="D1568" s="11"/>
      <c r="E1568" s="12"/>
      <c r="F1568" s="13"/>
      <c r="G1568" s="13"/>
      <c r="H1568" s="13"/>
      <c r="I1568" s="13"/>
      <c r="J1568" s="14"/>
      <c r="K1568" s="13"/>
      <c r="L1568" s="7"/>
      <c r="M1568" s="7"/>
      <c r="N1568" s="7"/>
      <c r="O1568" s="7"/>
      <c r="P1568" s="7"/>
      <c r="Q1568" s="7"/>
      <c r="R1568" s="7"/>
      <c r="S1568" s="7"/>
      <c r="T1568" s="7"/>
      <c r="U1568" s="7"/>
      <c r="V1568" s="7"/>
      <c r="W1568" s="7"/>
      <c r="X1568" s="7"/>
      <c r="Y1568" s="7"/>
      <c r="Z1568" s="7"/>
      <c r="AA1568" s="7"/>
      <c r="AB1568" s="7"/>
      <c r="AC1568" s="7"/>
      <c r="AD1568" s="7"/>
    </row>
    <row r="1569" spans="1:30" ht="15" x14ac:dyDescent="0.25">
      <c r="A1569" s="8"/>
      <c r="B1569" s="9"/>
      <c r="C1569" s="17"/>
      <c r="D1569" s="11"/>
      <c r="E1569" s="12"/>
      <c r="F1569" s="13"/>
      <c r="G1569" s="13"/>
      <c r="H1569" s="13"/>
      <c r="I1569" s="13"/>
      <c r="J1569" s="14"/>
      <c r="K1569" s="13"/>
      <c r="L1569" s="7"/>
      <c r="M1569" s="7"/>
      <c r="N1569" s="7"/>
      <c r="O1569" s="7"/>
      <c r="P1569" s="7"/>
      <c r="Q1569" s="7"/>
      <c r="R1569" s="7"/>
      <c r="S1569" s="7"/>
      <c r="T1569" s="7"/>
      <c r="U1569" s="7"/>
      <c r="V1569" s="7"/>
      <c r="W1569" s="7"/>
      <c r="X1569" s="7"/>
      <c r="Y1569" s="7"/>
      <c r="Z1569" s="7"/>
      <c r="AA1569" s="7"/>
      <c r="AB1569" s="7"/>
      <c r="AC1569" s="7"/>
      <c r="AD1569" s="7"/>
    </row>
    <row r="1570" spans="1:30" ht="15" x14ac:dyDescent="0.25">
      <c r="A1570" s="8"/>
      <c r="B1570" s="9"/>
      <c r="C1570" s="17"/>
      <c r="D1570" s="11"/>
      <c r="E1570" s="12"/>
      <c r="F1570" s="13"/>
      <c r="G1570" s="13"/>
      <c r="H1570" s="13"/>
      <c r="I1570" s="13"/>
      <c r="J1570" s="14"/>
      <c r="K1570" s="13"/>
      <c r="L1570" s="7"/>
      <c r="M1570" s="7"/>
      <c r="N1570" s="7"/>
      <c r="O1570" s="7"/>
      <c r="P1570" s="7"/>
      <c r="Q1570" s="7"/>
      <c r="R1570" s="7"/>
      <c r="S1570" s="7"/>
      <c r="T1570" s="7"/>
      <c r="U1570" s="7"/>
      <c r="V1570" s="7"/>
      <c r="W1570" s="7"/>
      <c r="X1570" s="7"/>
      <c r="Y1570" s="7"/>
      <c r="Z1570" s="7"/>
      <c r="AA1570" s="7"/>
      <c r="AB1570" s="7"/>
      <c r="AC1570" s="7"/>
      <c r="AD1570" s="7"/>
    </row>
    <row r="1571" spans="1:30" ht="15" x14ac:dyDescent="0.25">
      <c r="A1571" s="8"/>
      <c r="B1571" s="9"/>
      <c r="C1571" s="17"/>
      <c r="D1571" s="11"/>
      <c r="E1571" s="12"/>
      <c r="F1571" s="13"/>
      <c r="G1571" s="13"/>
      <c r="H1571" s="13"/>
      <c r="I1571" s="13"/>
      <c r="J1571" s="14"/>
      <c r="K1571" s="13"/>
      <c r="L1571" s="7"/>
      <c r="M1571" s="7"/>
      <c r="N1571" s="7"/>
      <c r="O1571" s="7"/>
      <c r="P1571" s="7"/>
      <c r="Q1571" s="7"/>
      <c r="R1571" s="7"/>
      <c r="S1571" s="7"/>
      <c r="T1571" s="7"/>
      <c r="U1571" s="7"/>
      <c r="V1571" s="7"/>
      <c r="W1571" s="7"/>
      <c r="X1571" s="7"/>
      <c r="Y1571" s="7"/>
      <c r="Z1571" s="7"/>
      <c r="AA1571" s="7"/>
      <c r="AB1571" s="7"/>
      <c r="AC1571" s="7"/>
      <c r="AD1571" s="7"/>
    </row>
    <row r="1572" spans="1:30" ht="15" x14ac:dyDescent="0.25">
      <c r="A1572" s="8"/>
      <c r="B1572" s="9"/>
      <c r="C1572" s="17"/>
      <c r="D1572" s="11"/>
      <c r="E1572" s="12"/>
      <c r="F1572" s="13"/>
      <c r="G1572" s="13"/>
      <c r="H1572" s="13"/>
      <c r="I1572" s="13"/>
      <c r="J1572" s="14"/>
      <c r="K1572" s="13"/>
      <c r="L1572" s="7"/>
      <c r="M1572" s="7"/>
      <c r="N1572" s="7"/>
      <c r="O1572" s="7"/>
      <c r="P1572" s="7"/>
      <c r="Q1572" s="7"/>
      <c r="R1572" s="7"/>
      <c r="S1572" s="7"/>
      <c r="T1572" s="7"/>
      <c r="U1572" s="7"/>
      <c r="V1572" s="7"/>
      <c r="W1572" s="7"/>
      <c r="X1572" s="7"/>
      <c r="Y1572" s="7"/>
      <c r="Z1572" s="7"/>
      <c r="AA1572" s="7"/>
      <c r="AB1572" s="7"/>
      <c r="AC1572" s="7"/>
      <c r="AD1572" s="7"/>
    </row>
    <row r="1573" spans="1:30" ht="15" x14ac:dyDescent="0.25">
      <c r="A1573" s="8"/>
      <c r="B1573" s="9"/>
      <c r="C1573" s="17"/>
      <c r="D1573" s="11"/>
      <c r="E1573" s="12"/>
      <c r="F1573" s="13"/>
      <c r="G1573" s="13"/>
      <c r="H1573" s="13"/>
      <c r="I1573" s="13"/>
      <c r="J1573" s="14"/>
      <c r="K1573" s="13"/>
      <c r="L1573" s="7"/>
      <c r="M1573" s="7"/>
      <c r="N1573" s="7"/>
      <c r="O1573" s="7"/>
      <c r="P1573" s="7"/>
      <c r="Q1573" s="7"/>
      <c r="R1573" s="7"/>
      <c r="S1573" s="7"/>
      <c r="T1573" s="7"/>
      <c r="U1573" s="7"/>
      <c r="V1573" s="7"/>
      <c r="W1573" s="7"/>
      <c r="X1573" s="7"/>
      <c r="Y1573" s="7"/>
      <c r="Z1573" s="7"/>
      <c r="AA1573" s="7"/>
      <c r="AB1573" s="7"/>
      <c r="AC1573" s="7"/>
      <c r="AD1573" s="7"/>
    </row>
    <row r="1574" spans="1:30" ht="15" x14ac:dyDescent="0.25">
      <c r="A1574" s="8"/>
      <c r="B1574" s="9"/>
      <c r="C1574" s="17"/>
      <c r="D1574" s="11"/>
      <c r="E1574" s="12"/>
      <c r="F1574" s="13"/>
      <c r="G1574" s="13"/>
      <c r="H1574" s="13"/>
      <c r="I1574" s="13"/>
      <c r="J1574" s="14"/>
      <c r="K1574" s="13"/>
      <c r="L1574" s="7"/>
      <c r="M1574" s="7"/>
      <c r="N1574" s="7"/>
      <c r="O1574" s="7"/>
      <c r="P1574" s="7"/>
      <c r="Q1574" s="7"/>
      <c r="R1574" s="7"/>
      <c r="S1574" s="7"/>
      <c r="T1574" s="7"/>
      <c r="U1574" s="7"/>
      <c r="V1574" s="7"/>
      <c r="W1574" s="7"/>
      <c r="X1574" s="7"/>
      <c r="Y1574" s="7"/>
      <c r="Z1574" s="7"/>
      <c r="AA1574" s="7"/>
      <c r="AB1574" s="7"/>
      <c r="AC1574" s="7"/>
      <c r="AD1574" s="7"/>
    </row>
    <row r="1575" spans="1:30" ht="15" x14ac:dyDescent="0.25">
      <c r="A1575" s="8"/>
      <c r="B1575" s="9"/>
      <c r="C1575" s="17"/>
      <c r="D1575" s="11"/>
      <c r="E1575" s="12"/>
      <c r="F1575" s="13"/>
      <c r="G1575" s="13"/>
      <c r="H1575" s="13"/>
      <c r="I1575" s="13"/>
      <c r="J1575" s="14"/>
      <c r="K1575" s="13"/>
      <c r="L1575" s="7"/>
      <c r="M1575" s="7"/>
      <c r="N1575" s="7"/>
      <c r="O1575" s="7"/>
      <c r="P1575" s="7"/>
      <c r="Q1575" s="7"/>
      <c r="R1575" s="7"/>
      <c r="S1575" s="7"/>
      <c r="T1575" s="7"/>
      <c r="U1575" s="7"/>
      <c r="V1575" s="7"/>
      <c r="W1575" s="7"/>
      <c r="X1575" s="7"/>
      <c r="Y1575" s="7"/>
      <c r="Z1575" s="7"/>
      <c r="AA1575" s="7"/>
      <c r="AB1575" s="7"/>
      <c r="AC1575" s="7"/>
      <c r="AD1575" s="7"/>
    </row>
    <row r="1576" spans="1:30" ht="15" x14ac:dyDescent="0.25">
      <c r="A1576" s="8"/>
      <c r="B1576" s="9"/>
      <c r="C1576" s="17"/>
      <c r="D1576" s="11"/>
      <c r="E1576" s="12"/>
      <c r="F1576" s="13"/>
      <c r="G1576" s="13"/>
      <c r="H1576" s="13"/>
      <c r="I1576" s="13"/>
      <c r="J1576" s="14"/>
      <c r="K1576" s="13"/>
      <c r="L1576" s="7"/>
      <c r="M1576" s="7"/>
      <c r="N1576" s="7"/>
      <c r="O1576" s="7"/>
      <c r="P1576" s="7"/>
      <c r="Q1576" s="7"/>
      <c r="R1576" s="7"/>
      <c r="S1576" s="7"/>
      <c r="T1576" s="7"/>
      <c r="U1576" s="7"/>
      <c r="V1576" s="7"/>
      <c r="W1576" s="7"/>
      <c r="X1576" s="7"/>
      <c r="Y1576" s="7"/>
      <c r="Z1576" s="7"/>
      <c r="AA1576" s="7"/>
      <c r="AB1576" s="7"/>
      <c r="AC1576" s="7"/>
      <c r="AD1576" s="7"/>
    </row>
    <row r="1577" spans="1:30" ht="15" x14ac:dyDescent="0.25">
      <c r="A1577" s="8"/>
      <c r="B1577" s="9"/>
      <c r="C1577" s="17"/>
      <c r="D1577" s="11"/>
      <c r="E1577" s="12"/>
      <c r="F1577" s="13"/>
      <c r="G1577" s="13"/>
      <c r="H1577" s="13"/>
      <c r="I1577" s="13"/>
      <c r="J1577" s="14"/>
      <c r="K1577" s="13"/>
      <c r="L1577" s="7"/>
      <c r="M1577" s="7"/>
      <c r="N1577" s="7"/>
      <c r="O1577" s="7"/>
      <c r="P1577" s="7"/>
      <c r="Q1577" s="7"/>
      <c r="R1577" s="7"/>
      <c r="S1577" s="7"/>
      <c r="T1577" s="7"/>
      <c r="U1577" s="7"/>
      <c r="V1577" s="7"/>
      <c r="W1577" s="7"/>
      <c r="X1577" s="7"/>
      <c r="Y1577" s="7"/>
      <c r="Z1577" s="7"/>
      <c r="AA1577" s="7"/>
      <c r="AB1577" s="7"/>
      <c r="AC1577" s="7"/>
      <c r="AD1577" s="7"/>
    </row>
    <row r="1578" spans="1:30" ht="15" x14ac:dyDescent="0.25">
      <c r="A1578" s="8"/>
      <c r="B1578" s="9"/>
      <c r="C1578" s="17"/>
      <c r="D1578" s="11"/>
      <c r="E1578" s="12"/>
      <c r="F1578" s="13"/>
      <c r="G1578" s="13"/>
      <c r="H1578" s="13"/>
      <c r="I1578" s="13"/>
      <c r="J1578" s="14"/>
      <c r="K1578" s="13"/>
      <c r="L1578" s="7"/>
      <c r="M1578" s="7"/>
      <c r="N1578" s="7"/>
      <c r="O1578" s="7"/>
      <c r="P1578" s="7"/>
      <c r="Q1578" s="7"/>
      <c r="R1578" s="7"/>
      <c r="S1578" s="7"/>
      <c r="T1578" s="7"/>
      <c r="U1578" s="7"/>
      <c r="V1578" s="7"/>
      <c r="W1578" s="7"/>
      <c r="X1578" s="7"/>
      <c r="Y1578" s="7"/>
      <c r="Z1578" s="7"/>
      <c r="AA1578" s="7"/>
      <c r="AB1578" s="7"/>
      <c r="AC1578" s="7"/>
      <c r="AD1578" s="7"/>
    </row>
    <row r="1579" spans="1:30" ht="15" x14ac:dyDescent="0.25">
      <c r="A1579" s="8"/>
      <c r="B1579" s="9"/>
      <c r="C1579" s="17"/>
      <c r="D1579" s="11"/>
      <c r="E1579" s="12"/>
      <c r="F1579" s="13"/>
      <c r="G1579" s="13"/>
      <c r="H1579" s="13"/>
      <c r="I1579" s="13"/>
      <c r="J1579" s="14"/>
      <c r="K1579" s="13"/>
      <c r="L1579" s="7"/>
      <c r="M1579" s="7"/>
      <c r="N1579" s="7"/>
      <c r="O1579" s="7"/>
      <c r="P1579" s="7"/>
      <c r="Q1579" s="7"/>
      <c r="R1579" s="7"/>
      <c r="S1579" s="7"/>
      <c r="T1579" s="7"/>
      <c r="U1579" s="7"/>
      <c r="V1579" s="7"/>
      <c r="W1579" s="7"/>
      <c r="X1579" s="7"/>
      <c r="Y1579" s="7"/>
      <c r="Z1579" s="7"/>
      <c r="AA1579" s="7"/>
      <c r="AB1579" s="7"/>
      <c r="AC1579" s="7"/>
      <c r="AD1579" s="7"/>
    </row>
    <row r="1580" spans="1:30" ht="15" x14ac:dyDescent="0.25">
      <c r="A1580" s="8"/>
      <c r="B1580" s="9"/>
      <c r="C1580" s="17"/>
      <c r="D1580" s="11"/>
      <c r="E1580" s="12"/>
      <c r="F1580" s="13"/>
      <c r="G1580" s="13"/>
      <c r="H1580" s="13"/>
      <c r="I1580" s="13"/>
      <c r="J1580" s="14"/>
      <c r="K1580" s="13"/>
      <c r="L1580" s="7"/>
      <c r="M1580" s="7"/>
      <c r="N1580" s="7"/>
      <c r="O1580" s="7"/>
      <c r="P1580" s="7"/>
      <c r="Q1580" s="7"/>
      <c r="R1580" s="7"/>
      <c r="S1580" s="7"/>
      <c r="T1580" s="7"/>
      <c r="U1580" s="7"/>
      <c r="V1580" s="7"/>
      <c r="W1580" s="7"/>
      <c r="X1580" s="7"/>
      <c r="Y1580" s="7"/>
      <c r="Z1580" s="7"/>
      <c r="AA1580" s="7"/>
      <c r="AB1580" s="7"/>
      <c r="AC1580" s="7"/>
      <c r="AD1580" s="7"/>
    </row>
    <row r="1581" spans="1:30" ht="15" x14ac:dyDescent="0.25">
      <c r="A1581" s="8"/>
      <c r="B1581" s="9"/>
      <c r="C1581" s="17"/>
      <c r="D1581" s="11"/>
      <c r="E1581" s="12"/>
      <c r="F1581" s="13"/>
      <c r="G1581" s="13"/>
      <c r="H1581" s="13"/>
      <c r="I1581" s="13"/>
      <c r="J1581" s="14"/>
      <c r="K1581" s="13"/>
      <c r="L1581" s="7"/>
      <c r="M1581" s="7"/>
      <c r="N1581" s="7"/>
      <c r="O1581" s="7"/>
      <c r="P1581" s="7"/>
      <c r="Q1581" s="7"/>
      <c r="R1581" s="7"/>
      <c r="S1581" s="7"/>
      <c r="T1581" s="7"/>
      <c r="U1581" s="7"/>
      <c r="V1581" s="7"/>
      <c r="W1581" s="7"/>
      <c r="X1581" s="7"/>
      <c r="Y1581" s="7"/>
      <c r="Z1581" s="7"/>
      <c r="AA1581" s="7"/>
      <c r="AB1581" s="7"/>
      <c r="AC1581" s="7"/>
      <c r="AD1581" s="7"/>
    </row>
    <row r="1582" spans="1:30" ht="15" x14ac:dyDescent="0.25">
      <c r="A1582" s="8"/>
      <c r="B1582" s="9"/>
      <c r="C1582" s="17"/>
      <c r="D1582" s="11"/>
      <c r="E1582" s="12"/>
      <c r="F1582" s="13"/>
      <c r="G1582" s="13"/>
      <c r="H1582" s="13"/>
      <c r="I1582" s="13"/>
      <c r="J1582" s="14"/>
      <c r="K1582" s="13"/>
      <c r="L1582" s="7"/>
      <c r="M1582" s="7"/>
      <c r="N1582" s="7"/>
      <c r="O1582" s="7"/>
      <c r="P1582" s="7"/>
      <c r="Q1582" s="7"/>
      <c r="R1582" s="7"/>
      <c r="S1582" s="7"/>
      <c r="T1582" s="7"/>
      <c r="U1582" s="7"/>
      <c r="V1582" s="7"/>
      <c r="W1582" s="7"/>
      <c r="X1582" s="7"/>
      <c r="Y1582" s="7"/>
      <c r="Z1582" s="7"/>
      <c r="AA1582" s="7"/>
      <c r="AB1582" s="7"/>
      <c r="AC1582" s="7"/>
      <c r="AD1582" s="7"/>
    </row>
    <row r="1583" spans="1:30" ht="15" x14ac:dyDescent="0.25">
      <c r="A1583" s="8"/>
      <c r="B1583" s="9"/>
      <c r="C1583" s="17"/>
      <c r="D1583" s="11"/>
      <c r="E1583" s="12"/>
      <c r="F1583" s="13"/>
      <c r="G1583" s="13"/>
      <c r="H1583" s="13"/>
      <c r="I1583" s="13"/>
      <c r="J1583" s="14"/>
      <c r="K1583" s="13"/>
      <c r="L1583" s="7"/>
      <c r="M1583" s="7"/>
      <c r="N1583" s="7"/>
      <c r="O1583" s="7"/>
      <c r="P1583" s="7"/>
      <c r="Q1583" s="7"/>
      <c r="R1583" s="7"/>
      <c r="S1583" s="7"/>
      <c r="T1583" s="7"/>
      <c r="U1583" s="7"/>
      <c r="V1583" s="7"/>
      <c r="W1583" s="7"/>
      <c r="X1583" s="7"/>
      <c r="Y1583" s="7"/>
      <c r="Z1583" s="7"/>
      <c r="AA1583" s="7"/>
      <c r="AB1583" s="7"/>
      <c r="AC1583" s="7"/>
      <c r="AD1583" s="7"/>
    </row>
    <row r="1584" spans="1:30" ht="15" x14ac:dyDescent="0.25">
      <c r="A1584" s="8"/>
      <c r="B1584" s="9"/>
      <c r="C1584" s="17"/>
      <c r="D1584" s="11"/>
      <c r="E1584" s="12"/>
      <c r="F1584" s="13"/>
      <c r="G1584" s="13"/>
      <c r="H1584" s="13"/>
      <c r="I1584" s="13"/>
      <c r="J1584" s="14"/>
      <c r="K1584" s="13"/>
      <c r="L1584" s="7"/>
      <c r="M1584" s="7"/>
      <c r="N1584" s="7"/>
      <c r="O1584" s="7"/>
      <c r="P1584" s="7"/>
      <c r="Q1584" s="7"/>
      <c r="R1584" s="7"/>
      <c r="S1584" s="7"/>
      <c r="T1584" s="7"/>
      <c r="U1584" s="7"/>
      <c r="V1584" s="7"/>
      <c r="W1584" s="7"/>
      <c r="X1584" s="7"/>
      <c r="Y1584" s="7"/>
      <c r="Z1584" s="7"/>
      <c r="AA1584" s="7"/>
      <c r="AB1584" s="7"/>
      <c r="AC1584" s="7"/>
      <c r="AD1584" s="7"/>
    </row>
    <row r="1585" spans="1:30" ht="15" x14ac:dyDescent="0.25">
      <c r="A1585" s="8"/>
      <c r="B1585" s="9"/>
      <c r="C1585" s="17"/>
      <c r="D1585" s="11"/>
      <c r="E1585" s="12"/>
      <c r="F1585" s="13"/>
      <c r="G1585" s="13"/>
      <c r="H1585" s="13"/>
      <c r="I1585" s="13"/>
      <c r="J1585" s="14"/>
      <c r="K1585" s="13"/>
      <c r="L1585" s="7"/>
      <c r="M1585" s="7"/>
      <c r="N1585" s="7"/>
      <c r="O1585" s="7"/>
      <c r="P1585" s="7"/>
      <c r="Q1585" s="7"/>
      <c r="R1585" s="7"/>
      <c r="S1585" s="7"/>
      <c r="T1585" s="7"/>
      <c r="U1585" s="7"/>
      <c r="V1585" s="7"/>
      <c r="W1585" s="7"/>
      <c r="X1585" s="7"/>
      <c r="Y1585" s="7"/>
      <c r="Z1585" s="7"/>
      <c r="AA1585" s="7"/>
      <c r="AB1585" s="7"/>
      <c r="AC1585" s="7"/>
      <c r="AD1585" s="7"/>
    </row>
    <row r="1586" spans="1:30" ht="15" x14ac:dyDescent="0.25">
      <c r="A1586" s="8"/>
      <c r="B1586" s="9"/>
      <c r="C1586" s="17"/>
      <c r="D1586" s="11"/>
      <c r="E1586" s="12"/>
      <c r="F1586" s="13"/>
      <c r="G1586" s="13"/>
      <c r="H1586" s="13"/>
      <c r="I1586" s="13"/>
      <c r="J1586" s="14"/>
      <c r="K1586" s="13"/>
      <c r="L1586" s="7"/>
      <c r="M1586" s="7"/>
      <c r="N1586" s="7"/>
      <c r="O1586" s="7"/>
      <c r="P1586" s="7"/>
      <c r="Q1586" s="7"/>
      <c r="R1586" s="7"/>
      <c r="S1586" s="7"/>
      <c r="T1586" s="7"/>
      <c r="U1586" s="7"/>
      <c r="V1586" s="7"/>
      <c r="W1586" s="7"/>
      <c r="X1586" s="7"/>
      <c r="Y1586" s="7"/>
      <c r="Z1586" s="7"/>
      <c r="AA1586" s="7"/>
      <c r="AB1586" s="7"/>
      <c r="AC1586" s="7"/>
      <c r="AD1586" s="7"/>
    </row>
    <row r="1587" spans="1:30" ht="15" x14ac:dyDescent="0.25">
      <c r="A1587" s="8"/>
      <c r="B1587" s="9"/>
      <c r="C1587" s="17"/>
      <c r="D1587" s="11"/>
      <c r="E1587" s="12"/>
      <c r="F1587" s="13"/>
      <c r="G1587" s="13"/>
      <c r="H1587" s="13"/>
      <c r="I1587" s="13"/>
      <c r="J1587" s="14"/>
      <c r="K1587" s="13"/>
      <c r="L1587" s="7"/>
      <c r="M1587" s="7"/>
      <c r="N1587" s="7"/>
      <c r="O1587" s="7"/>
      <c r="P1587" s="7"/>
      <c r="Q1587" s="7"/>
      <c r="R1587" s="7"/>
      <c r="S1587" s="7"/>
      <c r="T1587" s="7"/>
      <c r="U1587" s="7"/>
      <c r="V1587" s="7"/>
      <c r="W1587" s="7"/>
      <c r="X1587" s="7"/>
      <c r="Y1587" s="7"/>
      <c r="Z1587" s="7"/>
      <c r="AA1587" s="7"/>
      <c r="AB1587" s="7"/>
      <c r="AC1587" s="7"/>
      <c r="AD1587" s="7"/>
    </row>
    <row r="1588" spans="1:30" ht="15" x14ac:dyDescent="0.25">
      <c r="A1588" s="8"/>
      <c r="B1588" s="9"/>
      <c r="C1588" s="17"/>
      <c r="D1588" s="11"/>
      <c r="E1588" s="12"/>
      <c r="F1588" s="13"/>
      <c r="G1588" s="13"/>
      <c r="H1588" s="13"/>
      <c r="I1588" s="13"/>
      <c r="J1588" s="14"/>
      <c r="K1588" s="13"/>
      <c r="L1588" s="7"/>
      <c r="M1588" s="7"/>
      <c r="N1588" s="7"/>
      <c r="O1588" s="7"/>
      <c r="P1588" s="7"/>
      <c r="Q1588" s="7"/>
      <c r="R1588" s="7"/>
      <c r="S1588" s="7"/>
      <c r="T1588" s="7"/>
      <c r="U1588" s="7"/>
      <c r="V1588" s="7"/>
      <c r="W1588" s="7"/>
      <c r="X1588" s="7"/>
      <c r="Y1588" s="7"/>
      <c r="Z1588" s="7"/>
      <c r="AA1588" s="7"/>
      <c r="AB1588" s="7"/>
      <c r="AC1588" s="7"/>
      <c r="AD1588" s="7"/>
    </row>
    <row r="1589" spans="1:30" ht="15" x14ac:dyDescent="0.25">
      <c r="A1589" s="8"/>
      <c r="B1589" s="9"/>
      <c r="C1589" s="17"/>
      <c r="D1589" s="11"/>
      <c r="E1589" s="12"/>
      <c r="F1589" s="13"/>
      <c r="G1589" s="13"/>
      <c r="H1589" s="13"/>
      <c r="I1589" s="13"/>
      <c r="J1589" s="14"/>
      <c r="K1589" s="13"/>
      <c r="L1589" s="7"/>
      <c r="M1589" s="7"/>
      <c r="N1589" s="7"/>
      <c r="O1589" s="7"/>
      <c r="P1589" s="7"/>
      <c r="Q1589" s="7"/>
      <c r="R1589" s="7"/>
      <c r="S1589" s="7"/>
      <c r="T1589" s="7"/>
      <c r="U1589" s="7"/>
      <c r="V1589" s="7"/>
      <c r="W1589" s="7"/>
      <c r="X1589" s="7"/>
      <c r="Y1589" s="7"/>
      <c r="Z1589" s="7"/>
      <c r="AA1589" s="7"/>
      <c r="AB1589" s="7"/>
      <c r="AC1589" s="7"/>
      <c r="AD1589" s="7"/>
    </row>
    <row r="1590" spans="1:30" ht="15" x14ac:dyDescent="0.25">
      <c r="A1590" s="8"/>
      <c r="B1590" s="9"/>
      <c r="C1590" s="17"/>
      <c r="D1590" s="11"/>
      <c r="E1590" s="12"/>
      <c r="F1590" s="13"/>
      <c r="G1590" s="13"/>
      <c r="H1590" s="13"/>
      <c r="I1590" s="13"/>
      <c r="J1590" s="14"/>
      <c r="K1590" s="13"/>
      <c r="L1590" s="7"/>
      <c r="M1590" s="7"/>
      <c r="N1590" s="7"/>
      <c r="O1590" s="7"/>
      <c r="P1590" s="7"/>
      <c r="Q1590" s="7"/>
      <c r="R1590" s="7"/>
      <c r="S1590" s="7"/>
      <c r="T1590" s="7"/>
      <c r="U1590" s="7"/>
      <c r="V1590" s="7"/>
      <c r="W1590" s="7"/>
      <c r="X1590" s="7"/>
      <c r="Y1590" s="7"/>
      <c r="Z1590" s="7"/>
      <c r="AA1590" s="7"/>
      <c r="AB1590" s="7"/>
      <c r="AC1590" s="7"/>
      <c r="AD1590" s="7"/>
    </row>
    <row r="1591" spans="1:30" ht="15" x14ac:dyDescent="0.25">
      <c r="A1591" s="8"/>
      <c r="B1591" s="9"/>
      <c r="C1591" s="17"/>
      <c r="D1591" s="11"/>
      <c r="E1591" s="12"/>
      <c r="F1591" s="13"/>
      <c r="G1591" s="13"/>
      <c r="H1591" s="13"/>
      <c r="I1591" s="13"/>
      <c r="J1591" s="14"/>
      <c r="K1591" s="13"/>
      <c r="L1591" s="7"/>
      <c r="M1591" s="7"/>
      <c r="N1591" s="7"/>
      <c r="O1591" s="7"/>
      <c r="P1591" s="7"/>
      <c r="Q1591" s="7"/>
      <c r="R1591" s="7"/>
      <c r="S1591" s="7"/>
      <c r="T1591" s="7"/>
      <c r="U1591" s="7"/>
      <c r="V1591" s="7"/>
      <c r="W1591" s="7"/>
      <c r="X1591" s="7"/>
      <c r="Y1591" s="7"/>
      <c r="Z1591" s="7"/>
      <c r="AA1591" s="7"/>
      <c r="AB1591" s="7"/>
      <c r="AC1591" s="7"/>
      <c r="AD1591" s="7"/>
    </row>
    <row r="1592" spans="1:30" ht="15" x14ac:dyDescent="0.25">
      <c r="A1592" s="8"/>
      <c r="B1592" s="9"/>
      <c r="C1592" s="17"/>
      <c r="D1592" s="11"/>
      <c r="E1592" s="12"/>
      <c r="F1592" s="13"/>
      <c r="G1592" s="13"/>
      <c r="H1592" s="13"/>
      <c r="I1592" s="13"/>
      <c r="J1592" s="14"/>
      <c r="K1592" s="13"/>
      <c r="L1592" s="7"/>
      <c r="M1592" s="7"/>
      <c r="N1592" s="7"/>
      <c r="O1592" s="7"/>
      <c r="P1592" s="7"/>
      <c r="Q1592" s="7"/>
      <c r="R1592" s="7"/>
      <c r="S1592" s="7"/>
      <c r="T1592" s="7"/>
      <c r="U1592" s="7"/>
      <c r="V1592" s="7"/>
      <c r="W1592" s="7"/>
      <c r="X1592" s="7"/>
      <c r="Y1592" s="7"/>
      <c r="Z1592" s="7"/>
      <c r="AA1592" s="7"/>
      <c r="AB1592" s="7"/>
      <c r="AC1592" s="7"/>
      <c r="AD1592" s="7"/>
    </row>
    <row r="1593" spans="1:30" ht="15" x14ac:dyDescent="0.25">
      <c r="A1593" s="8"/>
      <c r="B1593" s="9"/>
      <c r="C1593" s="17"/>
      <c r="D1593" s="11"/>
      <c r="E1593" s="12"/>
      <c r="F1593" s="13"/>
      <c r="G1593" s="13"/>
      <c r="H1593" s="13"/>
      <c r="I1593" s="13"/>
      <c r="J1593" s="14"/>
      <c r="K1593" s="13"/>
      <c r="L1593" s="7"/>
      <c r="M1593" s="7"/>
      <c r="N1593" s="7"/>
      <c r="O1593" s="7"/>
      <c r="P1593" s="7"/>
      <c r="Q1593" s="7"/>
      <c r="R1593" s="7"/>
      <c r="S1593" s="7"/>
      <c r="T1593" s="7"/>
      <c r="U1593" s="7"/>
      <c r="V1593" s="7"/>
      <c r="W1593" s="7"/>
      <c r="X1593" s="7"/>
      <c r="Y1593" s="7"/>
      <c r="Z1593" s="7"/>
      <c r="AA1593" s="7"/>
      <c r="AB1593" s="7"/>
      <c r="AC1593" s="7"/>
      <c r="AD1593" s="7"/>
    </row>
    <row r="1594" spans="1:30" ht="15" x14ac:dyDescent="0.25">
      <c r="A1594" s="8"/>
      <c r="B1594" s="9"/>
      <c r="C1594" s="17"/>
      <c r="D1594" s="11"/>
      <c r="E1594" s="12"/>
      <c r="F1594" s="13"/>
      <c r="G1594" s="13"/>
      <c r="H1594" s="13"/>
      <c r="I1594" s="13"/>
      <c r="J1594" s="14"/>
      <c r="K1594" s="13"/>
      <c r="L1594" s="7"/>
      <c r="M1594" s="7"/>
      <c r="N1594" s="7"/>
      <c r="O1594" s="7"/>
      <c r="P1594" s="7"/>
      <c r="Q1594" s="7"/>
      <c r="R1594" s="7"/>
      <c r="S1594" s="7"/>
      <c r="T1594" s="7"/>
      <c r="U1594" s="7"/>
      <c r="V1594" s="7"/>
      <c r="W1594" s="7"/>
      <c r="X1594" s="7"/>
      <c r="Y1594" s="7"/>
      <c r="Z1594" s="7"/>
      <c r="AA1594" s="7"/>
      <c r="AB1594" s="7"/>
      <c r="AC1594" s="7"/>
      <c r="AD1594" s="7"/>
    </row>
    <row r="1595" spans="1:30" ht="15" x14ac:dyDescent="0.25">
      <c r="A1595" s="8"/>
      <c r="B1595" s="9"/>
      <c r="C1595" s="17"/>
      <c r="D1595" s="11"/>
      <c r="E1595" s="12"/>
      <c r="F1595" s="13"/>
      <c r="G1595" s="13"/>
      <c r="H1595" s="13"/>
      <c r="I1595" s="13"/>
      <c r="J1595" s="14"/>
      <c r="K1595" s="13"/>
      <c r="L1595" s="7"/>
      <c r="M1595" s="7"/>
      <c r="N1595" s="7"/>
      <c r="O1595" s="7"/>
      <c r="P1595" s="7"/>
      <c r="Q1595" s="7"/>
      <c r="R1595" s="7"/>
      <c r="S1595" s="7"/>
      <c r="T1595" s="7"/>
      <c r="U1595" s="7"/>
      <c r="V1595" s="7"/>
      <c r="W1595" s="7"/>
      <c r="X1595" s="7"/>
      <c r="Y1595" s="7"/>
      <c r="Z1595" s="7"/>
      <c r="AA1595" s="7"/>
      <c r="AB1595" s="7"/>
      <c r="AC1595" s="7"/>
      <c r="AD1595" s="7"/>
    </row>
    <row r="1596" spans="1:30" ht="15" x14ac:dyDescent="0.25">
      <c r="A1596" s="8"/>
      <c r="B1596" s="9"/>
      <c r="C1596" s="17"/>
      <c r="D1596" s="11"/>
      <c r="E1596" s="12"/>
      <c r="F1596" s="13"/>
      <c r="G1596" s="13"/>
      <c r="H1596" s="13"/>
      <c r="I1596" s="13"/>
      <c r="J1596" s="14"/>
      <c r="K1596" s="13"/>
      <c r="L1596" s="7"/>
      <c r="M1596" s="7"/>
      <c r="N1596" s="7"/>
      <c r="O1596" s="7"/>
      <c r="P1596" s="7"/>
      <c r="Q1596" s="7"/>
      <c r="R1596" s="7"/>
      <c r="S1596" s="7"/>
      <c r="T1596" s="7"/>
      <c r="U1596" s="7"/>
      <c r="V1596" s="7"/>
      <c r="W1596" s="7"/>
      <c r="X1596" s="7"/>
      <c r="Y1596" s="7"/>
      <c r="Z1596" s="7"/>
      <c r="AA1596" s="7"/>
      <c r="AB1596" s="7"/>
      <c r="AC1596" s="7"/>
      <c r="AD1596" s="7"/>
    </row>
    <row r="1597" spans="1:30" ht="15" x14ac:dyDescent="0.25">
      <c r="A1597" s="8"/>
      <c r="B1597" s="9"/>
      <c r="C1597" s="17"/>
      <c r="D1597" s="11"/>
      <c r="E1597" s="12"/>
      <c r="F1597" s="13"/>
      <c r="G1597" s="13"/>
      <c r="H1597" s="13"/>
      <c r="I1597" s="13"/>
      <c r="J1597" s="14"/>
      <c r="K1597" s="13"/>
      <c r="L1597" s="7"/>
      <c r="M1597" s="7"/>
      <c r="N1597" s="7"/>
      <c r="O1597" s="7"/>
      <c r="P1597" s="7"/>
      <c r="Q1597" s="7"/>
      <c r="R1597" s="7"/>
      <c r="S1597" s="7"/>
      <c r="T1597" s="7"/>
      <c r="U1597" s="7"/>
      <c r="V1597" s="7"/>
      <c r="W1597" s="7"/>
      <c r="X1597" s="7"/>
      <c r="Y1597" s="7"/>
      <c r="Z1597" s="7"/>
      <c r="AA1597" s="7"/>
      <c r="AB1597" s="7"/>
      <c r="AC1597" s="7"/>
      <c r="AD1597" s="7"/>
    </row>
    <row r="1598" spans="1:30" ht="15" x14ac:dyDescent="0.25">
      <c r="A1598" s="8"/>
      <c r="B1598" s="9"/>
      <c r="C1598" s="17"/>
      <c r="D1598" s="11"/>
      <c r="E1598" s="12"/>
      <c r="F1598" s="13"/>
      <c r="G1598" s="13"/>
      <c r="H1598" s="13"/>
      <c r="I1598" s="13"/>
      <c r="J1598" s="14"/>
      <c r="K1598" s="13"/>
      <c r="L1598" s="7"/>
      <c r="M1598" s="7"/>
      <c r="N1598" s="7"/>
      <c r="O1598" s="7"/>
      <c r="P1598" s="7"/>
      <c r="Q1598" s="7"/>
      <c r="R1598" s="7"/>
      <c r="S1598" s="7"/>
      <c r="T1598" s="7"/>
      <c r="U1598" s="7"/>
      <c r="V1598" s="7"/>
      <c r="W1598" s="7"/>
      <c r="X1598" s="7"/>
      <c r="Y1598" s="7"/>
      <c r="Z1598" s="7"/>
      <c r="AA1598" s="7"/>
      <c r="AB1598" s="7"/>
      <c r="AC1598" s="7"/>
      <c r="AD1598" s="7"/>
    </row>
    <row r="1599" spans="1:30" ht="15" x14ac:dyDescent="0.25">
      <c r="A1599" s="8"/>
      <c r="B1599" s="9"/>
      <c r="C1599" s="17"/>
      <c r="D1599" s="11"/>
      <c r="E1599" s="12"/>
      <c r="F1599" s="13"/>
      <c r="G1599" s="13"/>
      <c r="H1599" s="13"/>
      <c r="I1599" s="13"/>
      <c r="J1599" s="14"/>
      <c r="K1599" s="13"/>
      <c r="L1599" s="7"/>
      <c r="M1599" s="7"/>
      <c r="N1599" s="7"/>
      <c r="O1599" s="7"/>
      <c r="P1599" s="7"/>
      <c r="Q1599" s="7"/>
      <c r="R1599" s="7"/>
      <c r="S1599" s="7"/>
      <c r="T1599" s="7"/>
      <c r="U1599" s="7"/>
      <c r="V1599" s="7"/>
      <c r="W1599" s="7"/>
      <c r="X1599" s="7"/>
      <c r="Y1599" s="7"/>
      <c r="Z1599" s="7"/>
      <c r="AA1599" s="7"/>
      <c r="AB1599" s="7"/>
      <c r="AC1599" s="7"/>
      <c r="AD1599" s="7"/>
    </row>
    <row r="1600" spans="1:30" ht="15" x14ac:dyDescent="0.25">
      <c r="A1600" s="8"/>
      <c r="B1600" s="9"/>
      <c r="C1600" s="17"/>
      <c r="D1600" s="11"/>
      <c r="E1600" s="12"/>
      <c r="F1600" s="13"/>
      <c r="G1600" s="13"/>
      <c r="H1600" s="13"/>
      <c r="I1600" s="13"/>
      <c r="J1600" s="14"/>
      <c r="K1600" s="13"/>
      <c r="L1600" s="7"/>
      <c r="M1600" s="7"/>
      <c r="N1600" s="7"/>
      <c r="O1600" s="7"/>
      <c r="P1600" s="7"/>
      <c r="Q1600" s="7"/>
      <c r="R1600" s="7"/>
      <c r="S1600" s="7"/>
      <c r="T1600" s="7"/>
      <c r="U1600" s="7"/>
      <c r="V1600" s="7"/>
      <c r="W1600" s="7"/>
      <c r="X1600" s="7"/>
      <c r="Y1600" s="7"/>
      <c r="Z1600" s="7"/>
      <c r="AA1600" s="7"/>
      <c r="AB1600" s="7"/>
      <c r="AC1600" s="7"/>
      <c r="AD1600" s="7"/>
    </row>
    <row r="1601" spans="1:30" ht="15" x14ac:dyDescent="0.25">
      <c r="A1601" s="8"/>
      <c r="B1601" s="9"/>
      <c r="C1601" s="17"/>
      <c r="D1601" s="11"/>
      <c r="E1601" s="12"/>
      <c r="F1601" s="13"/>
      <c r="G1601" s="13"/>
      <c r="H1601" s="13"/>
      <c r="I1601" s="13"/>
      <c r="J1601" s="14"/>
      <c r="K1601" s="13"/>
      <c r="L1601" s="7"/>
      <c r="M1601" s="7"/>
      <c r="N1601" s="7"/>
      <c r="O1601" s="7"/>
      <c r="P1601" s="7"/>
      <c r="Q1601" s="7"/>
      <c r="R1601" s="7"/>
      <c r="S1601" s="7"/>
      <c r="T1601" s="7"/>
      <c r="U1601" s="7"/>
      <c r="V1601" s="7"/>
      <c r="W1601" s="7"/>
      <c r="X1601" s="7"/>
      <c r="Y1601" s="7"/>
      <c r="Z1601" s="7"/>
      <c r="AA1601" s="7"/>
      <c r="AB1601" s="7"/>
      <c r="AC1601" s="7"/>
      <c r="AD1601" s="7"/>
    </row>
    <row r="1602" spans="1:30" ht="15" x14ac:dyDescent="0.25">
      <c r="A1602" s="8"/>
      <c r="B1602" s="9"/>
      <c r="C1602" s="17"/>
      <c r="D1602" s="11"/>
      <c r="E1602" s="12"/>
      <c r="F1602" s="13"/>
      <c r="G1602" s="13"/>
      <c r="H1602" s="13"/>
      <c r="I1602" s="13"/>
      <c r="J1602" s="14"/>
      <c r="K1602" s="13"/>
      <c r="L1602" s="7"/>
      <c r="M1602" s="7"/>
      <c r="N1602" s="7"/>
      <c r="O1602" s="7"/>
      <c r="P1602" s="7"/>
      <c r="Q1602" s="7"/>
      <c r="R1602" s="7"/>
      <c r="S1602" s="7"/>
      <c r="T1602" s="7"/>
      <c r="U1602" s="7"/>
      <c r="V1602" s="7"/>
      <c r="W1602" s="7"/>
      <c r="X1602" s="7"/>
      <c r="Y1602" s="7"/>
      <c r="Z1602" s="7"/>
      <c r="AA1602" s="7"/>
      <c r="AB1602" s="7"/>
      <c r="AC1602" s="7"/>
      <c r="AD1602" s="7"/>
    </row>
    <row r="1603" spans="1:30" ht="15" x14ac:dyDescent="0.25">
      <c r="A1603" s="8"/>
      <c r="B1603" s="9"/>
      <c r="C1603" s="17"/>
      <c r="D1603" s="11"/>
      <c r="E1603" s="12"/>
      <c r="F1603" s="13"/>
      <c r="G1603" s="13"/>
      <c r="H1603" s="13"/>
      <c r="I1603" s="13"/>
      <c r="J1603" s="14"/>
      <c r="K1603" s="13"/>
      <c r="L1603" s="7"/>
      <c r="M1603" s="7"/>
      <c r="N1603" s="7"/>
      <c r="O1603" s="7"/>
      <c r="P1603" s="7"/>
      <c r="Q1603" s="7"/>
      <c r="R1603" s="7"/>
      <c r="S1603" s="7"/>
      <c r="T1603" s="7"/>
      <c r="U1603" s="7"/>
      <c r="V1603" s="7"/>
      <c r="W1603" s="7"/>
      <c r="X1603" s="7"/>
      <c r="Y1603" s="7"/>
      <c r="Z1603" s="7"/>
      <c r="AA1603" s="7"/>
      <c r="AB1603" s="7"/>
      <c r="AC1603" s="7"/>
      <c r="AD1603" s="7"/>
    </row>
    <row r="1604" spans="1:30" ht="15" x14ac:dyDescent="0.25">
      <c r="A1604" s="8"/>
      <c r="B1604" s="9"/>
      <c r="C1604" s="17"/>
      <c r="D1604" s="11"/>
      <c r="E1604" s="12"/>
      <c r="F1604" s="13"/>
      <c r="G1604" s="13"/>
      <c r="H1604" s="13"/>
      <c r="I1604" s="13"/>
      <c r="J1604" s="14"/>
      <c r="K1604" s="13"/>
      <c r="L1604" s="7"/>
      <c r="M1604" s="7"/>
      <c r="N1604" s="7"/>
      <c r="O1604" s="7"/>
      <c r="P1604" s="7"/>
      <c r="Q1604" s="7"/>
      <c r="R1604" s="7"/>
      <c r="S1604" s="7"/>
      <c r="T1604" s="7"/>
      <c r="U1604" s="7"/>
      <c r="V1604" s="7"/>
      <c r="W1604" s="7"/>
      <c r="X1604" s="7"/>
      <c r="Y1604" s="7"/>
      <c r="Z1604" s="7"/>
      <c r="AA1604" s="7"/>
      <c r="AB1604" s="7"/>
      <c r="AC1604" s="7"/>
      <c r="AD1604" s="7"/>
    </row>
    <row r="1605" spans="1:30" ht="15" x14ac:dyDescent="0.25">
      <c r="A1605" s="8"/>
      <c r="B1605" s="9"/>
      <c r="C1605" s="17"/>
      <c r="D1605" s="11"/>
      <c r="E1605" s="12"/>
      <c r="F1605" s="13"/>
      <c r="G1605" s="13"/>
      <c r="H1605" s="13"/>
      <c r="I1605" s="13"/>
      <c r="J1605" s="14"/>
      <c r="K1605" s="13"/>
      <c r="L1605" s="7"/>
      <c r="M1605" s="7"/>
      <c r="N1605" s="7"/>
      <c r="O1605" s="7"/>
      <c r="P1605" s="7"/>
      <c r="Q1605" s="7"/>
      <c r="R1605" s="7"/>
      <c r="S1605" s="7"/>
      <c r="T1605" s="7"/>
      <c r="U1605" s="7"/>
      <c r="V1605" s="7"/>
      <c r="W1605" s="7"/>
      <c r="X1605" s="7"/>
      <c r="Y1605" s="7"/>
      <c r="Z1605" s="7"/>
      <c r="AA1605" s="7"/>
      <c r="AB1605" s="7"/>
      <c r="AC1605" s="7"/>
      <c r="AD1605" s="7"/>
    </row>
    <row r="1606" spans="1:30" ht="15" x14ac:dyDescent="0.25">
      <c r="A1606" s="8"/>
      <c r="B1606" s="9"/>
      <c r="C1606" s="17"/>
      <c r="D1606" s="11"/>
      <c r="E1606" s="12"/>
      <c r="F1606" s="13"/>
      <c r="G1606" s="13"/>
      <c r="H1606" s="13"/>
      <c r="I1606" s="13"/>
      <c r="J1606" s="14"/>
      <c r="K1606" s="13"/>
      <c r="L1606" s="7"/>
      <c r="M1606" s="7"/>
      <c r="N1606" s="7"/>
      <c r="O1606" s="7"/>
      <c r="P1606" s="7"/>
      <c r="Q1606" s="7"/>
      <c r="R1606" s="7"/>
      <c r="S1606" s="7"/>
      <c r="T1606" s="7"/>
      <c r="U1606" s="7"/>
      <c r="V1606" s="7"/>
      <c r="W1606" s="7"/>
      <c r="X1606" s="7"/>
      <c r="Y1606" s="7"/>
      <c r="Z1606" s="7"/>
      <c r="AA1606" s="7"/>
      <c r="AB1606" s="7"/>
      <c r="AC1606" s="7"/>
      <c r="AD1606" s="7"/>
    </row>
    <row r="1607" spans="1:30" ht="15" x14ac:dyDescent="0.25">
      <c r="A1607" s="8"/>
      <c r="B1607" s="9"/>
      <c r="C1607" s="17"/>
      <c r="D1607" s="11"/>
      <c r="E1607" s="12"/>
      <c r="F1607" s="13"/>
      <c r="G1607" s="13"/>
      <c r="H1607" s="13"/>
      <c r="I1607" s="13"/>
      <c r="J1607" s="14"/>
      <c r="K1607" s="13"/>
      <c r="L1607" s="7"/>
      <c r="M1607" s="7"/>
      <c r="N1607" s="7"/>
      <c r="O1607" s="7"/>
      <c r="P1607" s="7"/>
      <c r="Q1607" s="7"/>
      <c r="R1607" s="7"/>
      <c r="S1607" s="7"/>
      <c r="T1607" s="7"/>
      <c r="U1607" s="7"/>
      <c r="V1607" s="7"/>
      <c r="W1607" s="7"/>
      <c r="X1607" s="7"/>
      <c r="Y1607" s="7"/>
      <c r="Z1607" s="7"/>
      <c r="AA1607" s="7"/>
      <c r="AB1607" s="7"/>
      <c r="AC1607" s="7"/>
      <c r="AD1607" s="7"/>
    </row>
    <row r="1608" spans="1:30" ht="15" x14ac:dyDescent="0.25">
      <c r="A1608" s="8"/>
      <c r="B1608" s="9"/>
      <c r="C1608" s="17"/>
      <c r="D1608" s="11"/>
      <c r="E1608" s="12"/>
      <c r="F1608" s="13"/>
      <c r="G1608" s="13"/>
      <c r="H1608" s="13"/>
      <c r="I1608" s="13"/>
      <c r="J1608" s="14"/>
      <c r="K1608" s="13"/>
      <c r="L1608" s="7"/>
      <c r="M1608" s="7"/>
      <c r="N1608" s="7"/>
      <c r="O1608" s="7"/>
      <c r="P1608" s="7"/>
      <c r="Q1608" s="7"/>
      <c r="R1608" s="7"/>
      <c r="S1608" s="7"/>
      <c r="T1608" s="7"/>
      <c r="U1608" s="7"/>
      <c r="V1608" s="7"/>
      <c r="W1608" s="7"/>
      <c r="X1608" s="7"/>
      <c r="Y1608" s="7"/>
      <c r="Z1608" s="7"/>
      <c r="AA1608" s="7"/>
      <c r="AB1608" s="7"/>
      <c r="AC1608" s="7"/>
      <c r="AD1608" s="7"/>
    </row>
    <row r="1609" spans="1:30" ht="15" x14ac:dyDescent="0.25">
      <c r="A1609" s="8"/>
      <c r="B1609" s="9"/>
      <c r="C1609" s="17"/>
      <c r="D1609" s="11"/>
      <c r="E1609" s="12"/>
      <c r="F1609" s="13"/>
      <c r="G1609" s="13"/>
      <c r="H1609" s="13"/>
      <c r="I1609" s="13"/>
      <c r="J1609" s="14"/>
      <c r="K1609" s="13"/>
      <c r="L1609" s="7"/>
      <c r="M1609" s="7"/>
      <c r="N1609" s="7"/>
      <c r="O1609" s="7"/>
      <c r="P1609" s="7"/>
      <c r="Q1609" s="7"/>
      <c r="R1609" s="7"/>
      <c r="S1609" s="7"/>
      <c r="T1609" s="7"/>
      <c r="U1609" s="7"/>
      <c r="V1609" s="7"/>
      <c r="W1609" s="7"/>
      <c r="X1609" s="7"/>
      <c r="Y1609" s="7"/>
      <c r="Z1609" s="7"/>
      <c r="AA1609" s="7"/>
      <c r="AB1609" s="7"/>
      <c r="AC1609" s="7"/>
      <c r="AD1609" s="7"/>
    </row>
    <row r="1610" spans="1:30" ht="15" x14ac:dyDescent="0.25">
      <c r="A1610" s="8"/>
      <c r="B1610" s="9"/>
      <c r="C1610" s="17"/>
      <c r="D1610" s="11"/>
      <c r="E1610" s="12"/>
      <c r="F1610" s="13"/>
      <c r="G1610" s="13"/>
      <c r="H1610" s="13"/>
      <c r="I1610" s="13"/>
      <c r="J1610" s="14"/>
      <c r="K1610" s="13"/>
      <c r="L1610" s="7"/>
      <c r="M1610" s="7"/>
      <c r="N1610" s="7"/>
      <c r="O1610" s="7"/>
      <c r="P1610" s="7"/>
      <c r="Q1610" s="7"/>
      <c r="R1610" s="7"/>
      <c r="S1610" s="7"/>
      <c r="T1610" s="7"/>
      <c r="U1610" s="7"/>
      <c r="V1610" s="7"/>
      <c r="W1610" s="7"/>
      <c r="X1610" s="7"/>
      <c r="Y1610" s="7"/>
      <c r="Z1610" s="7"/>
      <c r="AA1610" s="7"/>
      <c r="AB1610" s="7"/>
      <c r="AC1610" s="7"/>
      <c r="AD1610" s="7"/>
    </row>
    <row r="1611" spans="1:30" ht="15" x14ac:dyDescent="0.25">
      <c r="A1611" s="8"/>
      <c r="B1611" s="9"/>
      <c r="C1611" s="17"/>
      <c r="D1611" s="11"/>
      <c r="E1611" s="12"/>
      <c r="F1611" s="13"/>
      <c r="G1611" s="13"/>
      <c r="H1611" s="13"/>
      <c r="I1611" s="13"/>
      <c r="J1611" s="14"/>
      <c r="K1611" s="13"/>
      <c r="L1611" s="7"/>
      <c r="M1611" s="7"/>
      <c r="N1611" s="7"/>
      <c r="O1611" s="7"/>
      <c r="P1611" s="7"/>
      <c r="Q1611" s="7"/>
      <c r="R1611" s="7"/>
      <c r="S1611" s="7"/>
      <c r="T1611" s="7"/>
      <c r="U1611" s="7"/>
      <c r="V1611" s="7"/>
      <c r="W1611" s="7"/>
      <c r="X1611" s="7"/>
      <c r="Y1611" s="7"/>
      <c r="Z1611" s="7"/>
      <c r="AA1611" s="7"/>
      <c r="AB1611" s="7"/>
      <c r="AC1611" s="7"/>
      <c r="AD1611" s="7"/>
    </row>
    <row r="1612" spans="1:30" ht="15" x14ac:dyDescent="0.25">
      <c r="A1612" s="8"/>
      <c r="B1612" s="9"/>
      <c r="C1612" s="17"/>
      <c r="D1612" s="11"/>
      <c r="E1612" s="12"/>
      <c r="F1612" s="13"/>
      <c r="G1612" s="13"/>
      <c r="H1612" s="13"/>
      <c r="I1612" s="13"/>
      <c r="J1612" s="14"/>
      <c r="K1612" s="13"/>
      <c r="L1612" s="7"/>
      <c r="M1612" s="7"/>
      <c r="N1612" s="7"/>
      <c r="O1612" s="7"/>
      <c r="P1612" s="7"/>
      <c r="Q1612" s="7"/>
      <c r="R1612" s="7"/>
      <c r="S1612" s="7"/>
      <c r="T1612" s="7"/>
      <c r="U1612" s="7"/>
      <c r="V1612" s="7"/>
      <c r="W1612" s="7"/>
      <c r="X1612" s="7"/>
      <c r="Y1612" s="7"/>
      <c r="Z1612" s="7"/>
      <c r="AA1612" s="7"/>
      <c r="AB1612" s="7"/>
      <c r="AC1612" s="7"/>
      <c r="AD1612" s="7"/>
    </row>
    <row r="1613" spans="1:30" ht="15" x14ac:dyDescent="0.25">
      <c r="A1613" s="8"/>
      <c r="B1613" s="9"/>
      <c r="C1613" s="17"/>
      <c r="D1613" s="11"/>
      <c r="E1613" s="12"/>
      <c r="F1613" s="13"/>
      <c r="G1613" s="13"/>
      <c r="H1613" s="13"/>
      <c r="I1613" s="13"/>
      <c r="J1613" s="14"/>
      <c r="K1613" s="13"/>
      <c r="L1613" s="7"/>
      <c r="M1613" s="7"/>
      <c r="N1613" s="7"/>
      <c r="O1613" s="7"/>
      <c r="P1613" s="7"/>
      <c r="Q1613" s="7"/>
      <c r="R1613" s="7"/>
      <c r="S1613" s="7"/>
      <c r="T1613" s="7"/>
      <c r="U1613" s="7"/>
      <c r="V1613" s="7"/>
      <c r="W1613" s="7"/>
      <c r="X1613" s="7"/>
      <c r="Y1613" s="7"/>
      <c r="Z1613" s="7"/>
      <c r="AA1613" s="7"/>
      <c r="AB1613" s="7"/>
      <c r="AC1613" s="7"/>
      <c r="AD1613" s="7"/>
    </row>
    <row r="1614" spans="1:30" ht="15" x14ac:dyDescent="0.25">
      <c r="A1614" s="8"/>
      <c r="B1614" s="9"/>
      <c r="C1614" s="17"/>
      <c r="D1614" s="11"/>
      <c r="E1614" s="12"/>
      <c r="F1614" s="13"/>
      <c r="G1614" s="13"/>
      <c r="H1614" s="13"/>
      <c r="I1614" s="13"/>
      <c r="J1614" s="14"/>
      <c r="K1614" s="13"/>
      <c r="L1614" s="7"/>
      <c r="M1614" s="7"/>
      <c r="N1614" s="7"/>
      <c r="O1614" s="7"/>
      <c r="P1614" s="7"/>
      <c r="Q1614" s="7"/>
      <c r="R1614" s="7"/>
      <c r="S1614" s="7"/>
      <c r="T1614" s="7"/>
      <c r="U1614" s="7"/>
      <c r="V1614" s="7"/>
      <c r="W1614" s="7"/>
      <c r="X1614" s="7"/>
      <c r="Y1614" s="7"/>
      <c r="Z1614" s="7"/>
      <c r="AA1614" s="7"/>
      <c r="AB1614" s="7"/>
      <c r="AC1614" s="7"/>
      <c r="AD1614" s="7"/>
    </row>
    <row r="1615" spans="1:30" ht="15" x14ac:dyDescent="0.25">
      <c r="A1615" s="8"/>
      <c r="B1615" s="9"/>
      <c r="C1615" s="17"/>
      <c r="D1615" s="11"/>
      <c r="E1615" s="12"/>
      <c r="F1615" s="13"/>
      <c r="G1615" s="13"/>
      <c r="H1615" s="13"/>
      <c r="I1615" s="13"/>
      <c r="J1615" s="14"/>
      <c r="K1615" s="13"/>
      <c r="L1615" s="7"/>
      <c r="M1615" s="7"/>
      <c r="N1615" s="7"/>
      <c r="O1615" s="7"/>
      <c r="P1615" s="7"/>
      <c r="Q1615" s="7"/>
      <c r="R1615" s="7"/>
      <c r="S1615" s="7"/>
      <c r="T1615" s="7"/>
      <c r="U1615" s="7"/>
      <c r="V1615" s="7"/>
      <c r="W1615" s="7"/>
      <c r="X1615" s="7"/>
      <c r="Y1615" s="7"/>
      <c r="Z1615" s="7"/>
      <c r="AA1615" s="7"/>
      <c r="AB1615" s="7"/>
      <c r="AC1615" s="7"/>
      <c r="AD1615" s="7"/>
    </row>
    <row r="1616" spans="1:30" ht="15" x14ac:dyDescent="0.25">
      <c r="A1616" s="8"/>
      <c r="B1616" s="9"/>
      <c r="C1616" s="17"/>
      <c r="D1616" s="11"/>
      <c r="E1616" s="12"/>
      <c r="F1616" s="13"/>
      <c r="G1616" s="13"/>
      <c r="H1616" s="13"/>
      <c r="I1616" s="13"/>
      <c r="J1616" s="14"/>
      <c r="K1616" s="13"/>
      <c r="L1616" s="7"/>
      <c r="M1616" s="7"/>
      <c r="N1616" s="7"/>
      <c r="O1616" s="7"/>
      <c r="P1616" s="7"/>
      <c r="Q1616" s="7"/>
      <c r="R1616" s="7"/>
      <c r="S1616" s="7"/>
      <c r="T1616" s="7"/>
      <c r="U1616" s="7"/>
      <c r="V1616" s="7"/>
      <c r="W1616" s="7"/>
      <c r="X1616" s="7"/>
      <c r="Y1616" s="7"/>
      <c r="Z1616" s="7"/>
      <c r="AA1616" s="7"/>
      <c r="AB1616" s="7"/>
      <c r="AC1616" s="7"/>
      <c r="AD1616" s="7"/>
    </row>
    <row r="1617" spans="1:30" ht="15" x14ac:dyDescent="0.25">
      <c r="A1617" s="8"/>
      <c r="B1617" s="9"/>
      <c r="C1617" s="17"/>
      <c r="D1617" s="11"/>
      <c r="E1617" s="12"/>
      <c r="F1617" s="13"/>
      <c r="G1617" s="13"/>
      <c r="H1617" s="13"/>
      <c r="I1617" s="13"/>
      <c r="J1617" s="14"/>
      <c r="K1617" s="13"/>
      <c r="L1617" s="7"/>
      <c r="M1617" s="7"/>
      <c r="N1617" s="7"/>
      <c r="O1617" s="7"/>
      <c r="P1617" s="7"/>
      <c r="Q1617" s="7"/>
      <c r="R1617" s="7"/>
      <c r="S1617" s="7"/>
      <c r="T1617" s="7"/>
      <c r="U1617" s="7"/>
      <c r="V1617" s="7"/>
      <c r="W1617" s="7"/>
      <c r="X1617" s="7"/>
      <c r="Y1617" s="7"/>
      <c r="Z1617" s="7"/>
      <c r="AA1617" s="7"/>
      <c r="AB1617" s="7"/>
      <c r="AC1617" s="7"/>
      <c r="AD1617" s="7"/>
    </row>
    <row r="1618" spans="1:30" ht="15" x14ac:dyDescent="0.25">
      <c r="A1618" s="8"/>
      <c r="B1618" s="9"/>
      <c r="C1618" s="17"/>
      <c r="D1618" s="11"/>
      <c r="E1618" s="12"/>
      <c r="F1618" s="13"/>
      <c r="G1618" s="13"/>
      <c r="H1618" s="13"/>
      <c r="I1618" s="13"/>
      <c r="J1618" s="14"/>
      <c r="K1618" s="13"/>
      <c r="L1618" s="7"/>
      <c r="M1618" s="7"/>
      <c r="N1618" s="7"/>
      <c r="O1618" s="7"/>
      <c r="P1618" s="7"/>
      <c r="Q1618" s="7"/>
      <c r="R1618" s="7"/>
      <c r="S1618" s="7"/>
      <c r="T1618" s="7"/>
      <c r="U1618" s="7"/>
      <c r="V1618" s="7"/>
      <c r="W1618" s="7"/>
      <c r="X1618" s="7"/>
      <c r="Y1618" s="7"/>
      <c r="Z1618" s="7"/>
      <c r="AA1618" s="7"/>
      <c r="AB1618" s="7"/>
      <c r="AC1618" s="7"/>
      <c r="AD1618" s="7"/>
    </row>
    <row r="1619" spans="1:30" ht="15" x14ac:dyDescent="0.25">
      <c r="A1619" s="8"/>
      <c r="B1619" s="9"/>
      <c r="C1619" s="17"/>
      <c r="D1619" s="11"/>
      <c r="E1619" s="12"/>
      <c r="F1619" s="13"/>
      <c r="G1619" s="13"/>
      <c r="H1619" s="13"/>
      <c r="I1619" s="13"/>
      <c r="J1619" s="14"/>
      <c r="K1619" s="13"/>
      <c r="L1619" s="7"/>
      <c r="M1619" s="7"/>
      <c r="N1619" s="7"/>
      <c r="O1619" s="7"/>
      <c r="P1619" s="7"/>
      <c r="Q1619" s="7"/>
      <c r="R1619" s="7"/>
      <c r="S1619" s="7"/>
      <c r="T1619" s="7"/>
      <c r="U1619" s="7"/>
      <c r="V1619" s="7"/>
      <c r="W1619" s="7"/>
      <c r="X1619" s="7"/>
      <c r="Y1619" s="7"/>
      <c r="Z1619" s="7"/>
      <c r="AA1619" s="7"/>
      <c r="AB1619" s="7"/>
      <c r="AC1619" s="7"/>
      <c r="AD1619" s="7"/>
    </row>
    <row r="1620" spans="1:30" ht="15" x14ac:dyDescent="0.25">
      <c r="A1620" s="8"/>
      <c r="B1620" s="9"/>
      <c r="C1620" s="17"/>
      <c r="D1620" s="11"/>
      <c r="E1620" s="12"/>
      <c r="F1620" s="13"/>
      <c r="G1620" s="13"/>
      <c r="H1620" s="13"/>
      <c r="I1620" s="13"/>
      <c r="J1620" s="14"/>
      <c r="K1620" s="13"/>
      <c r="L1620" s="7"/>
      <c r="M1620" s="7"/>
      <c r="N1620" s="7"/>
      <c r="O1620" s="7"/>
      <c r="P1620" s="7"/>
      <c r="Q1620" s="7"/>
      <c r="R1620" s="7"/>
      <c r="S1620" s="7"/>
      <c r="T1620" s="7"/>
      <c r="U1620" s="7"/>
      <c r="V1620" s="7"/>
      <c r="W1620" s="7"/>
      <c r="X1620" s="7"/>
      <c r="Y1620" s="7"/>
      <c r="Z1620" s="7"/>
      <c r="AA1620" s="7"/>
      <c r="AB1620" s="7"/>
      <c r="AC1620" s="7"/>
      <c r="AD1620" s="7"/>
    </row>
    <row r="1621" spans="1:30" ht="15" x14ac:dyDescent="0.25">
      <c r="A1621" s="8"/>
      <c r="B1621" s="9"/>
      <c r="C1621" s="17"/>
      <c r="D1621" s="11"/>
      <c r="E1621" s="12"/>
      <c r="F1621" s="13"/>
      <c r="G1621" s="13"/>
      <c r="H1621" s="13"/>
      <c r="I1621" s="13"/>
      <c r="J1621" s="14"/>
      <c r="K1621" s="13"/>
      <c r="L1621" s="7"/>
      <c r="M1621" s="7"/>
      <c r="N1621" s="7"/>
      <c r="O1621" s="7"/>
      <c r="P1621" s="7"/>
      <c r="Q1621" s="7"/>
      <c r="R1621" s="7"/>
      <c r="S1621" s="7"/>
      <c r="T1621" s="7"/>
      <c r="U1621" s="7"/>
      <c r="V1621" s="7"/>
      <c r="W1621" s="7"/>
      <c r="X1621" s="7"/>
      <c r="Y1621" s="7"/>
      <c r="Z1621" s="7"/>
      <c r="AA1621" s="7"/>
      <c r="AB1621" s="7"/>
      <c r="AC1621" s="7"/>
      <c r="AD1621" s="7"/>
    </row>
    <row r="1622" spans="1:30" ht="15" x14ac:dyDescent="0.25">
      <c r="A1622" s="8"/>
      <c r="B1622" s="9"/>
      <c r="C1622" s="17"/>
      <c r="D1622" s="11"/>
      <c r="E1622" s="12"/>
      <c r="F1622" s="13"/>
      <c r="G1622" s="13"/>
      <c r="H1622" s="13"/>
      <c r="I1622" s="13"/>
      <c r="J1622" s="14"/>
      <c r="K1622" s="13"/>
      <c r="L1622" s="7"/>
      <c r="M1622" s="7"/>
      <c r="N1622" s="7"/>
      <c r="O1622" s="7"/>
      <c r="P1622" s="7"/>
      <c r="Q1622" s="7"/>
      <c r="R1622" s="7"/>
      <c r="S1622" s="7"/>
      <c r="T1622" s="7"/>
      <c r="U1622" s="7"/>
      <c r="V1622" s="7"/>
      <c r="W1622" s="7"/>
      <c r="X1622" s="7"/>
      <c r="Y1622" s="7"/>
      <c r="Z1622" s="7"/>
      <c r="AA1622" s="7"/>
      <c r="AB1622" s="7"/>
      <c r="AC1622" s="7"/>
      <c r="AD1622" s="7"/>
    </row>
    <row r="1623" spans="1:30" ht="15" x14ac:dyDescent="0.25">
      <c r="A1623" s="8"/>
      <c r="B1623" s="9"/>
      <c r="C1623" s="17"/>
      <c r="D1623" s="11"/>
      <c r="E1623" s="12"/>
      <c r="F1623" s="13"/>
      <c r="G1623" s="13"/>
      <c r="H1623" s="13"/>
      <c r="I1623" s="13"/>
      <c r="J1623" s="14"/>
      <c r="K1623" s="13"/>
      <c r="L1623" s="7"/>
      <c r="M1623" s="7"/>
      <c r="N1623" s="7"/>
      <c r="O1623" s="7"/>
      <c r="P1623" s="7"/>
      <c r="Q1623" s="7"/>
      <c r="R1623" s="7"/>
      <c r="S1623" s="7"/>
      <c r="T1623" s="7"/>
      <c r="U1623" s="7"/>
      <c r="V1623" s="7"/>
      <c r="W1623" s="7"/>
      <c r="X1623" s="7"/>
      <c r="Y1623" s="7"/>
      <c r="Z1623" s="7"/>
      <c r="AA1623" s="7"/>
      <c r="AB1623" s="7"/>
      <c r="AC1623" s="7"/>
      <c r="AD1623" s="7"/>
    </row>
    <row r="1624" spans="1:30" ht="15" x14ac:dyDescent="0.25">
      <c r="A1624" s="8"/>
      <c r="B1624" s="9"/>
      <c r="C1624" s="17"/>
      <c r="D1624" s="11"/>
      <c r="E1624" s="12"/>
      <c r="F1624" s="13"/>
      <c r="G1624" s="13"/>
      <c r="H1624" s="13"/>
      <c r="I1624" s="13"/>
      <c r="J1624" s="14"/>
      <c r="K1624" s="13"/>
      <c r="L1624" s="7"/>
      <c r="M1624" s="7"/>
      <c r="N1624" s="7"/>
      <c r="O1624" s="7"/>
      <c r="P1624" s="7"/>
      <c r="Q1624" s="7"/>
      <c r="R1624" s="7"/>
      <c r="S1624" s="7"/>
      <c r="T1624" s="7"/>
      <c r="U1624" s="7"/>
      <c r="V1624" s="7"/>
      <c r="W1624" s="7"/>
      <c r="X1624" s="7"/>
      <c r="Y1624" s="7"/>
      <c r="Z1624" s="7"/>
      <c r="AA1624" s="7"/>
      <c r="AB1624" s="7"/>
      <c r="AC1624" s="7"/>
      <c r="AD1624" s="7"/>
    </row>
    <row r="1625" spans="1:30" ht="15" x14ac:dyDescent="0.25">
      <c r="A1625" s="8"/>
      <c r="B1625" s="9"/>
      <c r="C1625" s="17"/>
      <c r="D1625" s="11"/>
      <c r="E1625" s="12"/>
      <c r="F1625" s="13"/>
      <c r="G1625" s="13"/>
      <c r="H1625" s="13"/>
      <c r="I1625" s="13"/>
      <c r="J1625" s="14"/>
      <c r="K1625" s="13"/>
      <c r="L1625" s="7"/>
      <c r="M1625" s="7"/>
      <c r="N1625" s="7"/>
      <c r="O1625" s="7"/>
      <c r="P1625" s="7"/>
      <c r="Q1625" s="7"/>
      <c r="R1625" s="7"/>
      <c r="S1625" s="7"/>
      <c r="T1625" s="7"/>
      <c r="U1625" s="7"/>
      <c r="V1625" s="7"/>
      <c r="W1625" s="7"/>
      <c r="X1625" s="7"/>
      <c r="Y1625" s="7"/>
      <c r="Z1625" s="7"/>
      <c r="AA1625" s="7"/>
      <c r="AB1625" s="7"/>
      <c r="AC1625" s="7"/>
      <c r="AD1625" s="7"/>
    </row>
    <row r="1626" spans="1:30" ht="15" x14ac:dyDescent="0.25">
      <c r="A1626" s="8"/>
      <c r="B1626" s="9"/>
      <c r="C1626" s="17"/>
      <c r="D1626" s="11"/>
      <c r="E1626" s="12"/>
      <c r="F1626" s="13"/>
      <c r="G1626" s="13"/>
      <c r="H1626" s="13"/>
      <c r="I1626" s="13"/>
      <c r="J1626" s="14"/>
      <c r="K1626" s="13"/>
      <c r="L1626" s="7"/>
      <c r="M1626" s="7"/>
      <c r="N1626" s="7"/>
      <c r="O1626" s="7"/>
      <c r="P1626" s="7"/>
      <c r="Q1626" s="7"/>
      <c r="R1626" s="7"/>
      <c r="S1626" s="7"/>
      <c r="T1626" s="7"/>
      <c r="U1626" s="7"/>
      <c r="V1626" s="7"/>
      <c r="W1626" s="7"/>
      <c r="X1626" s="7"/>
      <c r="Y1626" s="7"/>
      <c r="Z1626" s="7"/>
      <c r="AA1626" s="7"/>
      <c r="AB1626" s="7"/>
      <c r="AC1626" s="7"/>
      <c r="AD1626" s="7"/>
    </row>
    <row r="1627" spans="1:30" ht="15" x14ac:dyDescent="0.25">
      <c r="A1627" s="8"/>
      <c r="B1627" s="9"/>
      <c r="C1627" s="17"/>
      <c r="D1627" s="11"/>
      <c r="E1627" s="12"/>
      <c r="F1627" s="13"/>
      <c r="G1627" s="13"/>
      <c r="H1627" s="13"/>
      <c r="I1627" s="13"/>
      <c r="J1627" s="14"/>
      <c r="K1627" s="13"/>
      <c r="L1627" s="7"/>
      <c r="M1627" s="7"/>
      <c r="N1627" s="7"/>
      <c r="O1627" s="7"/>
      <c r="P1627" s="7"/>
      <c r="Q1627" s="7"/>
      <c r="R1627" s="7"/>
      <c r="S1627" s="7"/>
      <c r="T1627" s="7"/>
      <c r="U1627" s="7"/>
      <c r="V1627" s="7"/>
      <c r="W1627" s="7"/>
      <c r="X1627" s="7"/>
      <c r="Y1627" s="7"/>
      <c r="Z1627" s="7"/>
      <c r="AA1627" s="7"/>
      <c r="AB1627" s="7"/>
      <c r="AC1627" s="7"/>
      <c r="AD1627" s="7"/>
    </row>
    <row r="1628" spans="1:30" ht="15" x14ac:dyDescent="0.25">
      <c r="A1628" s="8"/>
      <c r="B1628" s="9"/>
      <c r="C1628" s="17"/>
      <c r="D1628" s="11"/>
      <c r="E1628" s="12"/>
      <c r="F1628" s="13"/>
      <c r="G1628" s="13"/>
      <c r="H1628" s="13"/>
      <c r="I1628" s="13"/>
      <c r="J1628" s="14"/>
      <c r="K1628" s="13"/>
      <c r="L1628" s="7"/>
      <c r="M1628" s="7"/>
      <c r="N1628" s="7"/>
      <c r="O1628" s="7"/>
      <c r="P1628" s="7"/>
      <c r="Q1628" s="7"/>
      <c r="R1628" s="7"/>
      <c r="S1628" s="7"/>
      <c r="T1628" s="7"/>
      <c r="U1628" s="7"/>
      <c r="V1628" s="7"/>
      <c r="W1628" s="7"/>
      <c r="X1628" s="7"/>
      <c r="Y1628" s="7"/>
      <c r="Z1628" s="7"/>
      <c r="AA1628" s="7"/>
      <c r="AB1628" s="7"/>
      <c r="AC1628" s="7"/>
      <c r="AD1628" s="7"/>
    </row>
    <row r="1629" spans="1:30" ht="15" x14ac:dyDescent="0.25">
      <c r="A1629" s="8"/>
      <c r="B1629" s="9"/>
      <c r="C1629" s="17"/>
      <c r="D1629" s="11"/>
      <c r="E1629" s="12"/>
      <c r="F1629" s="13"/>
      <c r="G1629" s="13"/>
      <c r="H1629" s="13"/>
      <c r="I1629" s="13"/>
      <c r="J1629" s="14"/>
      <c r="K1629" s="13"/>
      <c r="L1629" s="7"/>
      <c r="M1629" s="7"/>
      <c r="N1629" s="7"/>
      <c r="O1629" s="7"/>
      <c r="P1629" s="7"/>
      <c r="Q1629" s="7"/>
      <c r="R1629" s="7"/>
      <c r="S1629" s="7"/>
      <c r="T1629" s="7"/>
      <c r="U1629" s="7"/>
      <c r="V1629" s="7"/>
      <c r="W1629" s="7"/>
      <c r="X1629" s="7"/>
      <c r="Y1629" s="7"/>
      <c r="Z1629" s="7"/>
      <c r="AA1629" s="7"/>
      <c r="AB1629" s="7"/>
      <c r="AC1629" s="7"/>
      <c r="AD1629" s="7"/>
    </row>
    <row r="1630" spans="1:30" ht="15" x14ac:dyDescent="0.25">
      <c r="A1630" s="8"/>
      <c r="B1630" s="9"/>
      <c r="C1630" s="17"/>
      <c r="D1630" s="11"/>
      <c r="E1630" s="12"/>
      <c r="F1630" s="13"/>
      <c r="G1630" s="13"/>
      <c r="H1630" s="13"/>
      <c r="I1630" s="13"/>
      <c r="J1630" s="14"/>
      <c r="K1630" s="13"/>
      <c r="L1630" s="7"/>
      <c r="M1630" s="7"/>
      <c r="N1630" s="7"/>
      <c r="O1630" s="7"/>
      <c r="P1630" s="7"/>
      <c r="Q1630" s="7"/>
      <c r="R1630" s="7"/>
      <c r="S1630" s="7"/>
      <c r="T1630" s="7"/>
      <c r="U1630" s="7"/>
      <c r="V1630" s="7"/>
      <c r="W1630" s="7"/>
      <c r="X1630" s="7"/>
      <c r="Y1630" s="7"/>
      <c r="Z1630" s="7"/>
      <c r="AA1630" s="7"/>
      <c r="AB1630" s="7"/>
      <c r="AC1630" s="7"/>
      <c r="AD1630" s="7"/>
    </row>
    <row r="1631" spans="1:30" ht="15" x14ac:dyDescent="0.25">
      <c r="A1631" s="8"/>
      <c r="B1631" s="9"/>
      <c r="C1631" s="17"/>
      <c r="D1631" s="11"/>
      <c r="E1631" s="12"/>
      <c r="F1631" s="13"/>
      <c r="G1631" s="13"/>
      <c r="H1631" s="13"/>
      <c r="I1631" s="13"/>
      <c r="J1631" s="14"/>
      <c r="K1631" s="13"/>
      <c r="L1631" s="7"/>
      <c r="M1631" s="7"/>
      <c r="N1631" s="7"/>
      <c r="O1631" s="7"/>
      <c r="P1631" s="7"/>
      <c r="Q1631" s="7"/>
      <c r="R1631" s="7"/>
      <c r="S1631" s="7"/>
      <c r="T1631" s="7"/>
      <c r="U1631" s="7"/>
      <c r="V1631" s="7"/>
      <c r="W1631" s="7"/>
      <c r="X1631" s="7"/>
      <c r="Y1631" s="7"/>
      <c r="Z1631" s="7"/>
      <c r="AA1631" s="7"/>
      <c r="AB1631" s="7"/>
      <c r="AC1631" s="7"/>
      <c r="AD1631" s="7"/>
    </row>
    <row r="1632" spans="1:30" ht="15" x14ac:dyDescent="0.25">
      <c r="A1632" s="8"/>
      <c r="B1632" s="9"/>
      <c r="C1632" s="17"/>
      <c r="D1632" s="11"/>
      <c r="E1632" s="12"/>
      <c r="F1632" s="13"/>
      <c r="G1632" s="13"/>
      <c r="H1632" s="13"/>
      <c r="I1632" s="13"/>
      <c r="J1632" s="14"/>
      <c r="K1632" s="13"/>
      <c r="L1632" s="7"/>
      <c r="M1632" s="7"/>
      <c r="N1632" s="7"/>
      <c r="O1632" s="7"/>
      <c r="P1632" s="7"/>
      <c r="Q1632" s="7"/>
      <c r="R1632" s="7"/>
      <c r="S1632" s="7"/>
      <c r="T1632" s="7"/>
      <c r="U1632" s="7"/>
      <c r="V1632" s="7"/>
      <c r="W1632" s="7"/>
      <c r="X1632" s="7"/>
      <c r="Y1632" s="7"/>
      <c r="Z1632" s="7"/>
      <c r="AA1632" s="7"/>
      <c r="AB1632" s="7"/>
      <c r="AC1632" s="7"/>
      <c r="AD1632" s="7"/>
    </row>
    <row r="1633" spans="1:30" ht="15" x14ac:dyDescent="0.25">
      <c r="A1633" s="8"/>
      <c r="B1633" s="9"/>
      <c r="C1633" s="17"/>
      <c r="D1633" s="11"/>
      <c r="E1633" s="12"/>
      <c r="F1633" s="13"/>
      <c r="G1633" s="13"/>
      <c r="H1633" s="13"/>
      <c r="I1633" s="13"/>
      <c r="J1633" s="14"/>
      <c r="K1633" s="13"/>
      <c r="L1633" s="7"/>
      <c r="M1633" s="7"/>
      <c r="N1633" s="7"/>
      <c r="O1633" s="7"/>
      <c r="P1633" s="7"/>
      <c r="Q1633" s="7"/>
      <c r="R1633" s="7"/>
      <c r="S1633" s="7"/>
      <c r="T1633" s="7"/>
      <c r="U1633" s="7"/>
      <c r="V1633" s="7"/>
      <c r="W1633" s="7"/>
      <c r="X1633" s="7"/>
      <c r="Y1633" s="7"/>
      <c r="Z1633" s="7"/>
      <c r="AA1633" s="7"/>
      <c r="AB1633" s="7"/>
      <c r="AC1633" s="7"/>
      <c r="AD1633" s="7"/>
    </row>
    <row r="1634" spans="1:30" ht="15" x14ac:dyDescent="0.25">
      <c r="A1634" s="8"/>
      <c r="B1634" s="9"/>
      <c r="C1634" s="17"/>
      <c r="D1634" s="11"/>
      <c r="E1634" s="12"/>
      <c r="F1634" s="13"/>
      <c r="G1634" s="13"/>
      <c r="H1634" s="13"/>
      <c r="I1634" s="13"/>
      <c r="J1634" s="14"/>
      <c r="K1634" s="13"/>
      <c r="L1634" s="7"/>
      <c r="M1634" s="7"/>
      <c r="N1634" s="7"/>
      <c r="O1634" s="7"/>
      <c r="P1634" s="7"/>
      <c r="Q1634" s="7"/>
      <c r="R1634" s="7"/>
      <c r="S1634" s="7"/>
      <c r="T1634" s="7"/>
      <c r="U1634" s="7"/>
      <c r="V1634" s="7"/>
      <c r="W1634" s="7"/>
      <c r="X1634" s="7"/>
      <c r="Y1634" s="7"/>
      <c r="Z1634" s="7"/>
      <c r="AA1634" s="7"/>
      <c r="AB1634" s="7"/>
      <c r="AC1634" s="7"/>
      <c r="AD1634" s="7"/>
    </row>
    <row r="1635" spans="1:30" ht="15" x14ac:dyDescent="0.25">
      <c r="A1635" s="8"/>
      <c r="B1635" s="9"/>
      <c r="C1635" s="17"/>
      <c r="D1635" s="11"/>
      <c r="E1635" s="12"/>
      <c r="F1635" s="13"/>
      <c r="G1635" s="13"/>
      <c r="H1635" s="13"/>
      <c r="I1635" s="13"/>
      <c r="J1635" s="14"/>
      <c r="K1635" s="13"/>
      <c r="L1635" s="7"/>
      <c r="M1635" s="7"/>
      <c r="N1635" s="7"/>
      <c r="O1635" s="7"/>
      <c r="P1635" s="7"/>
      <c r="Q1635" s="7"/>
      <c r="R1635" s="7"/>
      <c r="S1635" s="7"/>
      <c r="T1635" s="7"/>
      <c r="U1635" s="7"/>
      <c r="V1635" s="7"/>
      <c r="W1635" s="7"/>
      <c r="X1635" s="7"/>
      <c r="Y1635" s="7"/>
      <c r="Z1635" s="7"/>
      <c r="AA1635" s="7"/>
      <c r="AB1635" s="7"/>
      <c r="AC1635" s="7"/>
      <c r="AD1635" s="7"/>
    </row>
    <row r="1636" spans="1:30" ht="15" x14ac:dyDescent="0.25">
      <c r="A1636" s="8"/>
      <c r="B1636" s="9"/>
      <c r="C1636" s="17"/>
      <c r="D1636" s="11"/>
      <c r="E1636" s="12"/>
      <c r="F1636" s="13"/>
      <c r="G1636" s="13"/>
      <c r="H1636" s="13"/>
      <c r="I1636" s="13"/>
      <c r="J1636" s="14"/>
      <c r="K1636" s="13"/>
      <c r="L1636" s="7"/>
      <c r="M1636" s="7"/>
      <c r="N1636" s="7"/>
      <c r="O1636" s="7"/>
      <c r="P1636" s="7"/>
      <c r="Q1636" s="7"/>
      <c r="R1636" s="7"/>
      <c r="S1636" s="7"/>
      <c r="T1636" s="7"/>
      <c r="U1636" s="7"/>
      <c r="V1636" s="7"/>
      <c r="W1636" s="7"/>
      <c r="X1636" s="7"/>
      <c r="Y1636" s="7"/>
      <c r="Z1636" s="7"/>
      <c r="AA1636" s="7"/>
      <c r="AB1636" s="7"/>
      <c r="AC1636" s="7"/>
      <c r="AD1636" s="7"/>
    </row>
    <row r="1637" spans="1:30" ht="15" x14ac:dyDescent="0.25">
      <c r="A1637" s="8"/>
      <c r="B1637" s="9"/>
      <c r="C1637" s="17"/>
      <c r="D1637" s="11"/>
      <c r="E1637" s="12"/>
      <c r="F1637" s="13"/>
      <c r="G1637" s="13"/>
      <c r="H1637" s="13"/>
      <c r="I1637" s="13"/>
      <c r="J1637" s="14"/>
      <c r="K1637" s="13"/>
      <c r="L1637" s="7"/>
      <c r="M1637" s="7"/>
      <c r="N1637" s="7"/>
      <c r="O1637" s="7"/>
      <c r="P1637" s="7"/>
      <c r="Q1637" s="7"/>
      <c r="R1637" s="7"/>
      <c r="S1637" s="7"/>
      <c r="T1637" s="7"/>
      <c r="U1637" s="7"/>
      <c r="V1637" s="7"/>
      <c r="W1637" s="7"/>
      <c r="X1637" s="7"/>
      <c r="Y1637" s="7"/>
      <c r="Z1637" s="7"/>
      <c r="AA1637" s="7"/>
      <c r="AB1637" s="7"/>
      <c r="AC1637" s="7"/>
      <c r="AD1637" s="7"/>
    </row>
    <row r="1638" spans="1:30" ht="15" x14ac:dyDescent="0.25">
      <c r="A1638" s="8"/>
      <c r="B1638" s="9"/>
      <c r="C1638" s="17"/>
      <c r="D1638" s="11"/>
      <c r="E1638" s="12"/>
      <c r="F1638" s="13"/>
      <c r="G1638" s="13"/>
      <c r="H1638" s="13"/>
      <c r="I1638" s="13"/>
      <c r="J1638" s="14"/>
      <c r="K1638" s="13"/>
      <c r="L1638" s="7"/>
      <c r="M1638" s="7"/>
      <c r="N1638" s="7"/>
      <c r="O1638" s="7"/>
      <c r="P1638" s="7"/>
      <c r="Q1638" s="7"/>
      <c r="R1638" s="7"/>
      <c r="S1638" s="7"/>
      <c r="T1638" s="7"/>
      <c r="U1638" s="7"/>
      <c r="V1638" s="7"/>
      <c r="W1638" s="7"/>
      <c r="X1638" s="7"/>
      <c r="Y1638" s="7"/>
      <c r="Z1638" s="7"/>
      <c r="AA1638" s="7"/>
      <c r="AB1638" s="7"/>
      <c r="AC1638" s="7"/>
      <c r="AD1638" s="7"/>
    </row>
    <row r="1639" spans="1:30" ht="15" x14ac:dyDescent="0.25">
      <c r="A1639" s="8"/>
      <c r="B1639" s="9"/>
      <c r="C1639" s="17"/>
      <c r="D1639" s="11"/>
      <c r="E1639" s="12"/>
      <c r="F1639" s="13"/>
      <c r="G1639" s="13"/>
      <c r="H1639" s="13"/>
      <c r="I1639" s="13"/>
      <c r="J1639" s="14"/>
      <c r="K1639" s="13"/>
      <c r="L1639" s="7"/>
      <c r="M1639" s="7"/>
      <c r="N1639" s="7"/>
      <c r="O1639" s="7"/>
      <c r="P1639" s="7"/>
      <c r="Q1639" s="7"/>
      <c r="R1639" s="7"/>
      <c r="S1639" s="7"/>
      <c r="T1639" s="7"/>
      <c r="U1639" s="7"/>
      <c r="V1639" s="7"/>
      <c r="W1639" s="7"/>
      <c r="X1639" s="7"/>
      <c r="Y1639" s="7"/>
      <c r="Z1639" s="7"/>
      <c r="AA1639" s="7"/>
      <c r="AB1639" s="7"/>
      <c r="AC1639" s="7"/>
      <c r="AD1639" s="7"/>
    </row>
    <row r="1640" spans="1:30" ht="15" x14ac:dyDescent="0.25">
      <c r="A1640" s="8"/>
      <c r="B1640" s="9"/>
      <c r="C1640" s="17"/>
      <c r="D1640" s="11"/>
      <c r="E1640" s="12"/>
      <c r="F1640" s="13"/>
      <c r="G1640" s="13"/>
      <c r="H1640" s="13"/>
      <c r="I1640" s="13"/>
      <c r="J1640" s="14"/>
      <c r="K1640" s="13"/>
      <c r="L1640" s="7"/>
      <c r="M1640" s="7"/>
      <c r="N1640" s="7"/>
      <c r="O1640" s="7"/>
      <c r="P1640" s="7"/>
      <c r="Q1640" s="7"/>
      <c r="R1640" s="7"/>
      <c r="S1640" s="7"/>
      <c r="T1640" s="7"/>
      <c r="U1640" s="7"/>
      <c r="V1640" s="7"/>
      <c r="W1640" s="7"/>
      <c r="X1640" s="7"/>
      <c r="Y1640" s="7"/>
      <c r="Z1640" s="7"/>
      <c r="AA1640" s="7"/>
      <c r="AB1640" s="7"/>
      <c r="AC1640" s="7"/>
      <c r="AD1640" s="7"/>
    </row>
    <row r="1641" spans="1:30" ht="15" x14ac:dyDescent="0.25">
      <c r="A1641" s="8"/>
      <c r="B1641" s="9"/>
      <c r="C1641" s="17"/>
      <c r="D1641" s="11"/>
      <c r="E1641" s="12"/>
      <c r="F1641" s="13"/>
      <c r="G1641" s="13"/>
      <c r="H1641" s="13"/>
      <c r="I1641" s="13"/>
      <c r="J1641" s="14"/>
      <c r="K1641" s="13"/>
      <c r="L1641" s="7"/>
      <c r="M1641" s="7"/>
      <c r="N1641" s="7"/>
      <c r="O1641" s="7"/>
      <c r="P1641" s="7"/>
      <c r="Q1641" s="7"/>
      <c r="R1641" s="7"/>
      <c r="S1641" s="7"/>
      <c r="T1641" s="7"/>
      <c r="U1641" s="7"/>
      <c r="V1641" s="7"/>
      <c r="W1641" s="7"/>
      <c r="X1641" s="7"/>
      <c r="Y1641" s="7"/>
      <c r="Z1641" s="7"/>
      <c r="AA1641" s="7"/>
      <c r="AB1641" s="7"/>
      <c r="AC1641" s="7"/>
      <c r="AD1641" s="7"/>
    </row>
    <row r="1642" spans="1:30" ht="15" x14ac:dyDescent="0.25">
      <c r="A1642" s="8"/>
      <c r="B1642" s="9"/>
      <c r="C1642" s="17"/>
      <c r="D1642" s="11"/>
      <c r="E1642" s="12"/>
      <c r="F1642" s="13"/>
      <c r="G1642" s="13"/>
      <c r="H1642" s="13"/>
      <c r="I1642" s="13"/>
      <c r="J1642" s="14"/>
      <c r="K1642" s="13"/>
      <c r="L1642" s="7"/>
      <c r="M1642" s="7"/>
      <c r="N1642" s="7"/>
      <c r="O1642" s="7"/>
      <c r="P1642" s="7"/>
      <c r="Q1642" s="7"/>
      <c r="R1642" s="7"/>
      <c r="S1642" s="7"/>
      <c r="T1642" s="7"/>
      <c r="U1642" s="7"/>
      <c r="V1642" s="7"/>
      <c r="W1642" s="7"/>
      <c r="X1642" s="7"/>
      <c r="Y1642" s="7"/>
      <c r="Z1642" s="7"/>
      <c r="AA1642" s="7"/>
      <c r="AB1642" s="7"/>
      <c r="AC1642" s="7"/>
      <c r="AD1642" s="7"/>
    </row>
    <row r="1643" spans="1:30" ht="15" x14ac:dyDescent="0.25">
      <c r="A1643" s="8"/>
      <c r="B1643" s="9"/>
      <c r="C1643" s="17"/>
      <c r="D1643" s="11"/>
      <c r="E1643" s="12"/>
      <c r="F1643" s="13"/>
      <c r="G1643" s="13"/>
      <c r="H1643" s="13"/>
      <c r="I1643" s="13"/>
      <c r="J1643" s="14"/>
      <c r="K1643" s="13"/>
      <c r="L1643" s="7"/>
      <c r="M1643" s="7"/>
      <c r="N1643" s="7"/>
      <c r="O1643" s="7"/>
      <c r="P1643" s="7"/>
      <c r="Q1643" s="7"/>
      <c r="R1643" s="7"/>
      <c r="S1643" s="7"/>
      <c r="T1643" s="7"/>
      <c r="U1643" s="7"/>
      <c r="V1643" s="7"/>
      <c r="W1643" s="7"/>
      <c r="X1643" s="7"/>
      <c r="Y1643" s="7"/>
      <c r="Z1643" s="7"/>
      <c r="AA1643" s="7"/>
      <c r="AB1643" s="7"/>
      <c r="AC1643" s="7"/>
      <c r="AD1643" s="7"/>
    </row>
    <row r="1644" spans="1:30" ht="15" x14ac:dyDescent="0.25">
      <c r="A1644" s="8"/>
      <c r="B1644" s="9"/>
      <c r="C1644" s="17"/>
      <c r="D1644" s="11"/>
      <c r="E1644" s="12"/>
      <c r="F1644" s="13"/>
      <c r="G1644" s="13"/>
      <c r="H1644" s="13"/>
      <c r="I1644" s="13"/>
      <c r="J1644" s="14"/>
      <c r="K1644" s="13"/>
      <c r="L1644" s="7"/>
      <c r="M1644" s="7"/>
      <c r="N1644" s="7"/>
      <c r="O1644" s="7"/>
      <c r="P1644" s="7"/>
      <c r="Q1644" s="7"/>
      <c r="R1644" s="7"/>
      <c r="S1644" s="7"/>
      <c r="T1644" s="7"/>
      <c r="U1644" s="7"/>
      <c r="V1644" s="7"/>
      <c r="W1644" s="7"/>
      <c r="X1644" s="7"/>
      <c r="Y1644" s="7"/>
      <c r="Z1644" s="7"/>
      <c r="AA1644" s="7"/>
      <c r="AB1644" s="7"/>
      <c r="AC1644" s="7"/>
      <c r="AD1644" s="7"/>
    </row>
    <row r="1645" spans="1:30" ht="15" x14ac:dyDescent="0.25">
      <c r="A1645" s="8"/>
      <c r="B1645" s="9"/>
      <c r="C1645" s="17"/>
      <c r="D1645" s="11"/>
      <c r="E1645" s="12"/>
      <c r="F1645" s="13"/>
      <c r="G1645" s="13"/>
      <c r="H1645" s="13"/>
      <c r="I1645" s="13"/>
      <c r="J1645" s="14"/>
      <c r="K1645" s="13"/>
      <c r="L1645" s="7"/>
      <c r="M1645" s="7"/>
      <c r="N1645" s="7"/>
      <c r="O1645" s="7"/>
      <c r="P1645" s="7"/>
      <c r="Q1645" s="7"/>
      <c r="R1645" s="7"/>
      <c r="S1645" s="7"/>
      <c r="T1645" s="7"/>
      <c r="U1645" s="7"/>
      <c r="V1645" s="7"/>
      <c r="W1645" s="7"/>
      <c r="X1645" s="7"/>
      <c r="Y1645" s="7"/>
      <c r="Z1645" s="7"/>
      <c r="AA1645" s="7"/>
      <c r="AB1645" s="7"/>
      <c r="AC1645" s="7"/>
      <c r="AD1645" s="7"/>
    </row>
    <row r="1646" spans="1:30" ht="15" x14ac:dyDescent="0.25">
      <c r="A1646" s="8"/>
      <c r="B1646" s="9"/>
      <c r="C1646" s="17"/>
      <c r="D1646" s="11"/>
      <c r="E1646" s="12"/>
      <c r="F1646" s="13"/>
      <c r="G1646" s="13"/>
      <c r="H1646" s="13"/>
      <c r="I1646" s="13"/>
      <c r="J1646" s="14"/>
      <c r="K1646" s="13"/>
      <c r="L1646" s="7"/>
      <c r="M1646" s="7"/>
      <c r="N1646" s="7"/>
      <c r="O1646" s="7"/>
      <c r="P1646" s="7"/>
      <c r="Q1646" s="7"/>
      <c r="R1646" s="7"/>
      <c r="S1646" s="7"/>
      <c r="T1646" s="7"/>
      <c r="U1646" s="7"/>
      <c r="V1646" s="7"/>
      <c r="W1646" s="7"/>
      <c r="X1646" s="7"/>
      <c r="Y1646" s="7"/>
      <c r="Z1646" s="7"/>
      <c r="AA1646" s="7"/>
      <c r="AB1646" s="7"/>
      <c r="AC1646" s="7"/>
      <c r="AD1646" s="7"/>
    </row>
    <row r="1647" spans="1:30" ht="15" x14ac:dyDescent="0.25">
      <c r="A1647" s="8"/>
      <c r="B1647" s="9"/>
      <c r="C1647" s="17"/>
      <c r="D1647" s="11"/>
      <c r="E1647" s="12"/>
      <c r="F1647" s="13"/>
      <c r="G1647" s="13"/>
      <c r="H1647" s="13"/>
      <c r="I1647" s="13"/>
      <c r="J1647" s="14"/>
      <c r="K1647" s="13"/>
      <c r="L1647" s="7"/>
      <c r="M1647" s="7"/>
      <c r="N1647" s="7"/>
      <c r="O1647" s="7"/>
      <c r="P1647" s="7"/>
      <c r="Q1647" s="7"/>
      <c r="R1647" s="7"/>
      <c r="S1647" s="7"/>
      <c r="T1647" s="7"/>
      <c r="U1647" s="7"/>
      <c r="V1647" s="7"/>
      <c r="W1647" s="7"/>
      <c r="X1647" s="7"/>
      <c r="Y1647" s="7"/>
      <c r="Z1647" s="7"/>
      <c r="AA1647" s="7"/>
      <c r="AB1647" s="7"/>
      <c r="AC1647" s="7"/>
      <c r="AD1647" s="7"/>
    </row>
    <row r="1648" spans="1:30" ht="15" x14ac:dyDescent="0.25">
      <c r="A1648" s="8"/>
      <c r="B1648" s="9"/>
      <c r="C1648" s="17"/>
      <c r="D1648" s="11"/>
      <c r="E1648" s="12"/>
      <c r="F1648" s="13"/>
      <c r="G1648" s="13"/>
      <c r="H1648" s="13"/>
      <c r="I1648" s="13"/>
      <c r="J1648" s="14"/>
      <c r="K1648" s="13"/>
      <c r="L1648" s="7"/>
      <c r="M1648" s="7"/>
      <c r="N1648" s="7"/>
      <c r="O1648" s="7"/>
      <c r="P1648" s="7"/>
      <c r="Q1648" s="7"/>
      <c r="R1648" s="7"/>
      <c r="S1648" s="7"/>
      <c r="T1648" s="7"/>
      <c r="U1648" s="7"/>
      <c r="V1648" s="7"/>
      <c r="W1648" s="7"/>
      <c r="X1648" s="7"/>
      <c r="Y1648" s="7"/>
      <c r="Z1648" s="7"/>
      <c r="AA1648" s="7"/>
      <c r="AB1648" s="7"/>
      <c r="AC1648" s="7"/>
      <c r="AD1648" s="7"/>
    </row>
    <row r="1649" spans="1:30" ht="15" x14ac:dyDescent="0.25">
      <c r="A1649" s="8"/>
      <c r="B1649" s="9"/>
      <c r="C1649" s="17"/>
      <c r="D1649" s="11"/>
      <c r="E1649" s="12"/>
      <c r="F1649" s="13"/>
      <c r="G1649" s="13"/>
      <c r="H1649" s="13"/>
      <c r="I1649" s="13"/>
      <c r="J1649" s="14"/>
      <c r="K1649" s="13"/>
      <c r="L1649" s="7"/>
      <c r="M1649" s="7"/>
      <c r="N1649" s="7"/>
      <c r="O1649" s="7"/>
      <c r="P1649" s="7"/>
      <c r="Q1649" s="7"/>
      <c r="R1649" s="7"/>
      <c r="S1649" s="7"/>
      <c r="T1649" s="7"/>
      <c r="U1649" s="7"/>
      <c r="V1649" s="7"/>
      <c r="W1649" s="7"/>
      <c r="X1649" s="7"/>
      <c r="Y1649" s="7"/>
      <c r="Z1649" s="7"/>
      <c r="AA1649" s="7"/>
      <c r="AB1649" s="7"/>
      <c r="AC1649" s="7"/>
      <c r="AD1649" s="7"/>
    </row>
    <row r="1650" spans="1:30" ht="15" x14ac:dyDescent="0.25">
      <c r="A1650" s="8"/>
      <c r="B1650" s="9"/>
      <c r="C1650" s="17"/>
      <c r="D1650" s="11"/>
      <c r="E1650" s="12"/>
      <c r="F1650" s="13"/>
      <c r="G1650" s="13"/>
      <c r="H1650" s="13"/>
      <c r="I1650" s="13"/>
      <c r="J1650" s="14"/>
      <c r="K1650" s="13"/>
      <c r="L1650" s="7"/>
      <c r="M1650" s="7"/>
      <c r="N1650" s="7"/>
      <c r="O1650" s="7"/>
      <c r="P1650" s="7"/>
      <c r="Q1650" s="7"/>
      <c r="R1650" s="7"/>
      <c r="S1650" s="7"/>
      <c r="T1650" s="7"/>
      <c r="U1650" s="7"/>
      <c r="V1650" s="7"/>
      <c r="W1650" s="7"/>
      <c r="X1650" s="7"/>
      <c r="Y1650" s="7"/>
      <c r="Z1650" s="7"/>
      <c r="AA1650" s="7"/>
      <c r="AB1650" s="7"/>
      <c r="AC1650" s="7"/>
      <c r="AD1650" s="7"/>
    </row>
    <row r="1651" spans="1:30" ht="15" x14ac:dyDescent="0.25">
      <c r="A1651" s="8"/>
      <c r="B1651" s="9"/>
      <c r="C1651" s="17"/>
      <c r="D1651" s="11"/>
      <c r="E1651" s="12"/>
      <c r="F1651" s="13"/>
      <c r="G1651" s="13"/>
      <c r="H1651" s="13"/>
      <c r="I1651" s="13"/>
      <c r="J1651" s="14"/>
      <c r="K1651" s="13"/>
      <c r="L1651" s="7"/>
      <c r="M1651" s="7"/>
      <c r="N1651" s="7"/>
      <c r="O1651" s="7"/>
      <c r="P1651" s="7"/>
      <c r="Q1651" s="7"/>
      <c r="R1651" s="7"/>
      <c r="S1651" s="7"/>
      <c r="T1651" s="7"/>
      <c r="U1651" s="7"/>
      <c r="V1651" s="7"/>
      <c r="W1651" s="7"/>
      <c r="X1651" s="7"/>
      <c r="Y1651" s="7"/>
      <c r="Z1651" s="7"/>
      <c r="AA1651" s="7"/>
      <c r="AB1651" s="7"/>
      <c r="AC1651" s="7"/>
      <c r="AD1651" s="7"/>
    </row>
    <row r="1652" spans="1:30" ht="15" x14ac:dyDescent="0.25">
      <c r="A1652" s="8"/>
      <c r="B1652" s="9"/>
      <c r="C1652" s="17"/>
      <c r="D1652" s="11"/>
      <c r="E1652" s="12"/>
      <c r="F1652" s="13"/>
      <c r="G1652" s="13"/>
      <c r="H1652" s="13"/>
      <c r="I1652" s="13"/>
      <c r="J1652" s="14"/>
      <c r="K1652" s="13"/>
      <c r="L1652" s="7"/>
      <c r="M1652" s="7"/>
      <c r="N1652" s="7"/>
      <c r="O1652" s="7"/>
      <c r="P1652" s="7"/>
      <c r="Q1652" s="7"/>
      <c r="R1652" s="7"/>
      <c r="S1652" s="7"/>
      <c r="T1652" s="7"/>
      <c r="U1652" s="7"/>
      <c r="V1652" s="7"/>
      <c r="W1652" s="7"/>
      <c r="X1652" s="7"/>
      <c r="Y1652" s="7"/>
      <c r="Z1652" s="7"/>
      <c r="AA1652" s="7"/>
      <c r="AB1652" s="7"/>
      <c r="AC1652" s="7"/>
      <c r="AD1652" s="7"/>
    </row>
    <row r="1653" spans="1:30" ht="15" x14ac:dyDescent="0.25">
      <c r="A1653" s="8"/>
      <c r="B1653" s="9"/>
      <c r="C1653" s="17"/>
      <c r="D1653" s="11"/>
      <c r="E1653" s="12"/>
      <c r="F1653" s="13"/>
      <c r="G1653" s="13"/>
      <c r="H1653" s="13"/>
      <c r="I1653" s="13"/>
      <c r="J1653" s="14"/>
      <c r="K1653" s="13"/>
      <c r="L1653" s="7"/>
      <c r="M1653" s="7"/>
      <c r="N1653" s="7"/>
      <c r="O1653" s="7"/>
      <c r="P1653" s="7"/>
      <c r="Q1653" s="7"/>
      <c r="R1653" s="7"/>
      <c r="S1653" s="7"/>
      <c r="T1653" s="7"/>
      <c r="U1653" s="7"/>
      <c r="V1653" s="7"/>
      <c r="W1653" s="7"/>
      <c r="X1653" s="7"/>
      <c r="Y1653" s="7"/>
      <c r="Z1653" s="7"/>
      <c r="AA1653" s="7"/>
      <c r="AB1653" s="7"/>
      <c r="AC1653" s="7"/>
      <c r="AD1653" s="7"/>
    </row>
    <row r="1654" spans="1:30" ht="15" x14ac:dyDescent="0.25">
      <c r="A1654" s="8"/>
      <c r="B1654" s="9"/>
      <c r="C1654" s="17"/>
      <c r="D1654" s="11"/>
      <c r="E1654" s="12"/>
      <c r="F1654" s="13"/>
      <c r="G1654" s="13"/>
      <c r="H1654" s="13"/>
      <c r="I1654" s="13"/>
      <c r="J1654" s="14"/>
      <c r="K1654" s="13"/>
      <c r="L1654" s="7"/>
      <c r="M1654" s="7"/>
      <c r="N1654" s="7"/>
      <c r="O1654" s="7"/>
      <c r="P1654" s="7"/>
      <c r="Q1654" s="7"/>
      <c r="R1654" s="7"/>
      <c r="S1654" s="7"/>
      <c r="T1654" s="7"/>
      <c r="U1654" s="7"/>
      <c r="V1654" s="7"/>
      <c r="W1654" s="7"/>
      <c r="X1654" s="7"/>
      <c r="Y1654" s="7"/>
      <c r="Z1654" s="7"/>
      <c r="AA1654" s="7"/>
      <c r="AB1654" s="7"/>
      <c r="AC1654" s="7"/>
      <c r="AD1654" s="7"/>
    </row>
    <row r="1655" spans="1:30" ht="15" x14ac:dyDescent="0.25">
      <c r="A1655" s="8"/>
      <c r="B1655" s="9"/>
      <c r="C1655" s="17"/>
      <c r="D1655" s="11"/>
      <c r="E1655" s="12"/>
      <c r="F1655" s="13"/>
      <c r="G1655" s="13"/>
      <c r="H1655" s="13"/>
      <c r="I1655" s="13"/>
      <c r="J1655" s="14"/>
      <c r="K1655" s="13"/>
      <c r="L1655" s="7"/>
      <c r="M1655" s="7"/>
      <c r="N1655" s="7"/>
      <c r="O1655" s="7"/>
      <c r="P1655" s="7"/>
      <c r="Q1655" s="7"/>
      <c r="R1655" s="7"/>
      <c r="S1655" s="7"/>
      <c r="T1655" s="7"/>
      <c r="U1655" s="7"/>
      <c r="V1655" s="7"/>
      <c r="W1655" s="7"/>
      <c r="X1655" s="7"/>
      <c r="Y1655" s="7"/>
      <c r="Z1655" s="7"/>
      <c r="AA1655" s="7"/>
      <c r="AB1655" s="7"/>
      <c r="AC1655" s="7"/>
      <c r="AD1655" s="7"/>
    </row>
    <row r="1656" spans="1:30" ht="15" x14ac:dyDescent="0.25">
      <c r="A1656" s="8"/>
      <c r="B1656" s="9"/>
      <c r="C1656" s="17"/>
      <c r="D1656" s="11"/>
      <c r="E1656" s="12"/>
      <c r="F1656" s="13"/>
      <c r="G1656" s="13"/>
      <c r="H1656" s="13"/>
      <c r="I1656" s="13"/>
      <c r="J1656" s="14"/>
      <c r="K1656" s="13"/>
      <c r="L1656" s="7"/>
      <c r="M1656" s="7"/>
      <c r="N1656" s="7"/>
      <c r="O1656" s="7"/>
      <c r="P1656" s="7"/>
      <c r="Q1656" s="7"/>
      <c r="R1656" s="7"/>
      <c r="S1656" s="7"/>
      <c r="T1656" s="7"/>
      <c r="U1656" s="7"/>
      <c r="V1656" s="7"/>
      <c r="W1656" s="7"/>
      <c r="X1656" s="7"/>
      <c r="Y1656" s="7"/>
      <c r="Z1656" s="7"/>
      <c r="AA1656" s="7"/>
      <c r="AB1656" s="7"/>
      <c r="AC1656" s="7"/>
      <c r="AD1656" s="7"/>
    </row>
    <row r="1657" spans="1:30" ht="15" x14ac:dyDescent="0.25">
      <c r="A1657" s="8"/>
      <c r="B1657" s="9"/>
      <c r="C1657" s="17"/>
      <c r="D1657" s="11"/>
      <c r="E1657" s="12"/>
      <c r="F1657" s="13"/>
      <c r="G1657" s="13"/>
      <c r="H1657" s="13"/>
      <c r="I1657" s="13"/>
      <c r="J1657" s="14"/>
      <c r="K1657" s="13"/>
      <c r="L1657" s="7"/>
      <c r="M1657" s="7"/>
      <c r="N1657" s="7"/>
      <c r="O1657" s="7"/>
      <c r="P1657" s="7"/>
      <c r="Q1657" s="7"/>
      <c r="R1657" s="7"/>
      <c r="S1657" s="7"/>
      <c r="T1657" s="7"/>
      <c r="U1657" s="7"/>
      <c r="V1657" s="7"/>
      <c r="W1657" s="7"/>
      <c r="X1657" s="7"/>
      <c r="Y1657" s="7"/>
      <c r="Z1657" s="7"/>
      <c r="AA1657" s="7"/>
      <c r="AB1657" s="7"/>
      <c r="AC1657" s="7"/>
      <c r="AD1657" s="7"/>
    </row>
    <row r="1658" spans="1:30" ht="15" x14ac:dyDescent="0.25">
      <c r="A1658" s="8"/>
      <c r="B1658" s="9"/>
      <c r="C1658" s="17"/>
      <c r="D1658" s="11"/>
      <c r="E1658" s="12"/>
      <c r="F1658" s="13"/>
      <c r="G1658" s="13"/>
      <c r="H1658" s="13"/>
      <c r="I1658" s="13"/>
      <c r="J1658" s="14"/>
      <c r="K1658" s="13"/>
      <c r="L1658" s="7"/>
      <c r="M1658" s="7"/>
      <c r="N1658" s="7"/>
      <c r="O1658" s="7"/>
      <c r="P1658" s="7"/>
      <c r="Q1658" s="7"/>
      <c r="R1658" s="7"/>
      <c r="S1658" s="7"/>
      <c r="T1658" s="7"/>
      <c r="U1658" s="7"/>
      <c r="V1658" s="7"/>
      <c r="W1658" s="7"/>
      <c r="X1658" s="7"/>
      <c r="Y1658" s="7"/>
      <c r="Z1658" s="7"/>
      <c r="AA1658" s="7"/>
      <c r="AB1658" s="7"/>
      <c r="AC1658" s="7"/>
      <c r="AD1658" s="7"/>
    </row>
    <row r="1659" spans="1:30" ht="15" x14ac:dyDescent="0.25">
      <c r="A1659" s="8"/>
      <c r="B1659" s="9"/>
      <c r="C1659" s="17"/>
      <c r="D1659" s="11"/>
      <c r="E1659" s="12"/>
      <c r="F1659" s="13"/>
      <c r="G1659" s="13"/>
      <c r="H1659" s="13"/>
      <c r="I1659" s="13"/>
      <c r="J1659" s="14"/>
      <c r="K1659" s="13"/>
      <c r="L1659" s="7"/>
      <c r="M1659" s="7"/>
      <c r="N1659" s="7"/>
      <c r="O1659" s="7"/>
      <c r="P1659" s="7"/>
      <c r="Q1659" s="7"/>
      <c r="R1659" s="7"/>
      <c r="S1659" s="7"/>
      <c r="T1659" s="7"/>
      <c r="U1659" s="7"/>
      <c r="V1659" s="7"/>
      <c r="W1659" s="7"/>
      <c r="X1659" s="7"/>
      <c r="Y1659" s="7"/>
      <c r="Z1659" s="7"/>
      <c r="AA1659" s="7"/>
      <c r="AB1659" s="7"/>
      <c r="AC1659" s="7"/>
      <c r="AD1659" s="7"/>
    </row>
    <row r="1660" spans="1:30" ht="15" x14ac:dyDescent="0.25">
      <c r="A1660" s="8"/>
      <c r="B1660" s="9"/>
      <c r="C1660" s="17"/>
      <c r="D1660" s="11"/>
      <c r="E1660" s="12"/>
      <c r="F1660" s="13"/>
      <c r="G1660" s="13"/>
      <c r="H1660" s="13"/>
      <c r="I1660" s="13"/>
      <c r="J1660" s="14"/>
      <c r="K1660" s="13"/>
      <c r="L1660" s="7"/>
      <c r="M1660" s="7"/>
      <c r="N1660" s="7"/>
      <c r="O1660" s="7"/>
      <c r="P1660" s="7"/>
      <c r="Q1660" s="7"/>
      <c r="R1660" s="7"/>
      <c r="S1660" s="7"/>
      <c r="T1660" s="7"/>
      <c r="U1660" s="7"/>
      <c r="V1660" s="7"/>
      <c r="W1660" s="7"/>
      <c r="X1660" s="7"/>
      <c r="Y1660" s="7"/>
      <c r="Z1660" s="7"/>
      <c r="AA1660" s="7"/>
      <c r="AB1660" s="7"/>
      <c r="AC1660" s="7"/>
      <c r="AD1660" s="7"/>
    </row>
    <row r="1661" spans="1:30" ht="15" x14ac:dyDescent="0.25">
      <c r="A1661" s="8"/>
      <c r="B1661" s="9"/>
      <c r="C1661" s="17"/>
      <c r="D1661" s="11"/>
      <c r="E1661" s="12"/>
      <c r="F1661" s="13"/>
      <c r="G1661" s="13"/>
      <c r="H1661" s="13"/>
      <c r="I1661" s="13"/>
      <c r="J1661" s="14"/>
      <c r="K1661" s="13"/>
      <c r="L1661" s="7"/>
      <c r="M1661" s="7"/>
      <c r="N1661" s="7"/>
      <c r="O1661" s="7"/>
      <c r="P1661" s="7"/>
      <c r="Q1661" s="7"/>
      <c r="R1661" s="7"/>
      <c r="S1661" s="7"/>
      <c r="T1661" s="7"/>
      <c r="U1661" s="7"/>
      <c r="V1661" s="7"/>
      <c r="W1661" s="7"/>
      <c r="X1661" s="7"/>
      <c r="Y1661" s="7"/>
      <c r="Z1661" s="7"/>
      <c r="AA1661" s="7"/>
      <c r="AB1661" s="7"/>
      <c r="AC1661" s="7"/>
      <c r="AD1661" s="7"/>
    </row>
    <row r="1662" spans="1:30" ht="15" x14ac:dyDescent="0.25">
      <c r="A1662" s="8"/>
      <c r="B1662" s="9"/>
      <c r="C1662" s="17"/>
      <c r="D1662" s="11"/>
      <c r="E1662" s="12"/>
      <c r="F1662" s="13"/>
      <c r="G1662" s="13"/>
      <c r="H1662" s="13"/>
      <c r="I1662" s="13"/>
      <c r="J1662" s="14"/>
      <c r="K1662" s="13"/>
      <c r="L1662" s="7"/>
      <c r="M1662" s="7"/>
      <c r="N1662" s="7"/>
      <c r="O1662" s="7"/>
      <c r="P1662" s="7"/>
      <c r="Q1662" s="7"/>
      <c r="R1662" s="7"/>
      <c r="S1662" s="7"/>
      <c r="T1662" s="7"/>
      <c r="U1662" s="7"/>
      <c r="V1662" s="7"/>
      <c r="W1662" s="7"/>
      <c r="X1662" s="7"/>
      <c r="Y1662" s="7"/>
      <c r="Z1662" s="7"/>
      <c r="AA1662" s="7"/>
      <c r="AB1662" s="7"/>
      <c r="AC1662" s="7"/>
      <c r="AD1662" s="7"/>
    </row>
    <row r="1663" spans="1:30" ht="15" x14ac:dyDescent="0.25">
      <c r="A1663" s="8"/>
      <c r="B1663" s="9"/>
      <c r="C1663" s="17"/>
      <c r="D1663" s="11"/>
      <c r="E1663" s="12"/>
      <c r="F1663" s="13"/>
      <c r="G1663" s="13"/>
      <c r="H1663" s="13"/>
      <c r="I1663" s="13"/>
      <c r="J1663" s="14"/>
      <c r="K1663" s="13"/>
      <c r="L1663" s="7"/>
      <c r="M1663" s="7"/>
      <c r="N1663" s="7"/>
      <c r="O1663" s="7"/>
      <c r="P1663" s="7"/>
      <c r="Q1663" s="7"/>
      <c r="R1663" s="7"/>
      <c r="S1663" s="7"/>
      <c r="T1663" s="7"/>
      <c r="U1663" s="7"/>
      <c r="V1663" s="7"/>
      <c r="W1663" s="7"/>
      <c r="X1663" s="7"/>
      <c r="Y1663" s="7"/>
      <c r="Z1663" s="7"/>
      <c r="AA1663" s="7"/>
      <c r="AB1663" s="7"/>
      <c r="AC1663" s="7"/>
      <c r="AD1663" s="7"/>
    </row>
    <row r="1664" spans="1:30" ht="15" x14ac:dyDescent="0.25">
      <c r="A1664" s="8"/>
      <c r="B1664" s="9"/>
      <c r="C1664" s="17"/>
      <c r="D1664" s="11"/>
      <c r="E1664" s="12"/>
      <c r="F1664" s="13"/>
      <c r="G1664" s="13"/>
      <c r="H1664" s="13"/>
      <c r="I1664" s="13"/>
      <c r="J1664" s="14"/>
      <c r="K1664" s="13"/>
      <c r="L1664" s="7"/>
      <c r="M1664" s="7"/>
      <c r="N1664" s="7"/>
      <c r="O1664" s="7"/>
      <c r="P1664" s="7"/>
      <c r="Q1664" s="7"/>
      <c r="R1664" s="7"/>
      <c r="S1664" s="7"/>
      <c r="T1664" s="7"/>
      <c r="U1664" s="7"/>
      <c r="V1664" s="7"/>
      <c r="W1664" s="7"/>
      <c r="X1664" s="7"/>
      <c r="Y1664" s="7"/>
      <c r="Z1664" s="7"/>
      <c r="AA1664" s="7"/>
      <c r="AB1664" s="7"/>
      <c r="AC1664" s="7"/>
      <c r="AD1664" s="7"/>
    </row>
    <row r="1665" spans="1:30" ht="15" x14ac:dyDescent="0.25">
      <c r="A1665" s="8"/>
      <c r="B1665" s="9"/>
      <c r="C1665" s="17"/>
      <c r="D1665" s="11"/>
      <c r="E1665" s="12"/>
      <c r="F1665" s="13"/>
      <c r="G1665" s="13"/>
      <c r="H1665" s="13"/>
      <c r="I1665" s="13"/>
      <c r="J1665" s="14"/>
      <c r="K1665" s="13"/>
      <c r="L1665" s="7"/>
      <c r="M1665" s="7"/>
      <c r="N1665" s="7"/>
      <c r="O1665" s="7"/>
      <c r="P1665" s="7"/>
      <c r="Q1665" s="7"/>
      <c r="R1665" s="7"/>
      <c r="S1665" s="7"/>
      <c r="T1665" s="7"/>
      <c r="U1665" s="7"/>
      <c r="V1665" s="7"/>
      <c r="W1665" s="7"/>
      <c r="X1665" s="7"/>
      <c r="Y1665" s="7"/>
      <c r="Z1665" s="7"/>
      <c r="AA1665" s="7"/>
      <c r="AB1665" s="7"/>
      <c r="AC1665" s="7"/>
      <c r="AD1665" s="7"/>
    </row>
    <row r="1666" spans="1:30" ht="15" x14ac:dyDescent="0.25">
      <c r="A1666" s="8"/>
      <c r="B1666" s="9"/>
      <c r="C1666" s="17"/>
      <c r="D1666" s="11"/>
      <c r="E1666" s="12"/>
      <c r="F1666" s="13"/>
      <c r="G1666" s="13"/>
      <c r="H1666" s="13"/>
      <c r="I1666" s="13"/>
      <c r="J1666" s="14"/>
      <c r="K1666" s="13"/>
      <c r="L1666" s="7"/>
      <c r="M1666" s="7"/>
      <c r="N1666" s="7"/>
      <c r="O1666" s="7"/>
      <c r="P1666" s="7"/>
      <c r="Q1666" s="7"/>
      <c r="R1666" s="7"/>
      <c r="S1666" s="7"/>
      <c r="T1666" s="7"/>
      <c r="U1666" s="7"/>
      <c r="V1666" s="7"/>
      <c r="W1666" s="7"/>
      <c r="X1666" s="7"/>
      <c r="Y1666" s="7"/>
      <c r="Z1666" s="7"/>
      <c r="AA1666" s="7"/>
      <c r="AB1666" s="7"/>
      <c r="AC1666" s="7"/>
      <c r="AD1666" s="7"/>
    </row>
    <row r="1667" spans="1:30" ht="15" x14ac:dyDescent="0.25">
      <c r="A1667" s="8"/>
      <c r="B1667" s="9"/>
      <c r="C1667" s="17"/>
      <c r="D1667" s="11"/>
      <c r="E1667" s="12"/>
      <c r="F1667" s="13"/>
      <c r="G1667" s="13"/>
      <c r="H1667" s="13"/>
      <c r="I1667" s="13"/>
      <c r="J1667" s="14"/>
      <c r="K1667" s="13"/>
      <c r="L1667" s="7"/>
      <c r="M1667" s="7"/>
      <c r="N1667" s="7"/>
      <c r="O1667" s="7"/>
      <c r="P1667" s="7"/>
      <c r="Q1667" s="7"/>
      <c r="R1667" s="7"/>
      <c r="S1667" s="7"/>
      <c r="T1667" s="7"/>
      <c r="U1667" s="7"/>
      <c r="V1667" s="7"/>
      <c r="W1667" s="7"/>
      <c r="X1667" s="7"/>
      <c r="Y1667" s="7"/>
      <c r="Z1667" s="7"/>
      <c r="AA1667" s="7"/>
      <c r="AB1667" s="7"/>
      <c r="AC1667" s="7"/>
      <c r="AD1667" s="7"/>
    </row>
    <row r="1668" spans="1:30" ht="15" x14ac:dyDescent="0.25">
      <c r="A1668" s="8"/>
      <c r="B1668" s="9"/>
      <c r="C1668" s="17"/>
      <c r="D1668" s="11"/>
      <c r="E1668" s="12"/>
      <c r="F1668" s="13"/>
      <c r="G1668" s="13"/>
      <c r="H1668" s="13"/>
      <c r="I1668" s="13"/>
      <c r="J1668" s="14"/>
      <c r="K1668" s="13"/>
      <c r="L1668" s="7"/>
      <c r="M1668" s="7"/>
      <c r="N1668" s="7"/>
      <c r="O1668" s="7"/>
      <c r="P1668" s="7"/>
      <c r="Q1668" s="7"/>
      <c r="R1668" s="7"/>
      <c r="S1668" s="7"/>
      <c r="T1668" s="7"/>
      <c r="U1668" s="7"/>
      <c r="V1668" s="7"/>
      <c r="W1668" s="7"/>
      <c r="X1668" s="7"/>
      <c r="Y1668" s="7"/>
      <c r="Z1668" s="7"/>
      <c r="AA1668" s="7"/>
      <c r="AB1668" s="7"/>
      <c r="AC1668" s="7"/>
      <c r="AD1668" s="7"/>
    </row>
    <row r="1669" spans="1:30" ht="15" x14ac:dyDescent="0.25">
      <c r="A1669" s="8"/>
      <c r="B1669" s="9"/>
      <c r="C1669" s="17"/>
      <c r="D1669" s="11"/>
      <c r="E1669" s="12"/>
      <c r="F1669" s="13"/>
      <c r="G1669" s="13"/>
      <c r="H1669" s="13"/>
      <c r="I1669" s="13"/>
      <c r="J1669" s="14"/>
      <c r="K1669" s="13"/>
      <c r="L1669" s="7"/>
      <c r="M1669" s="7"/>
      <c r="N1669" s="7"/>
      <c r="O1669" s="7"/>
      <c r="P1669" s="7"/>
      <c r="Q1669" s="7"/>
      <c r="R1669" s="7"/>
      <c r="S1669" s="7"/>
      <c r="T1669" s="7"/>
      <c r="U1669" s="7"/>
      <c r="V1669" s="7"/>
      <c r="W1669" s="7"/>
      <c r="X1669" s="7"/>
      <c r="Y1669" s="7"/>
      <c r="Z1669" s="7"/>
      <c r="AA1669" s="7"/>
      <c r="AB1669" s="7"/>
      <c r="AC1669" s="7"/>
      <c r="AD1669" s="7"/>
    </row>
    <row r="1670" spans="1:30" ht="15" x14ac:dyDescent="0.25">
      <c r="A1670" s="8"/>
      <c r="B1670" s="9"/>
      <c r="C1670" s="17"/>
      <c r="D1670" s="11"/>
      <c r="E1670" s="12"/>
      <c r="F1670" s="13"/>
      <c r="G1670" s="13"/>
      <c r="H1670" s="13"/>
      <c r="I1670" s="13"/>
      <c r="J1670" s="14"/>
      <c r="K1670" s="13"/>
      <c r="L1670" s="7"/>
      <c r="M1670" s="7"/>
      <c r="N1670" s="7"/>
      <c r="O1670" s="7"/>
      <c r="P1670" s="7"/>
      <c r="Q1670" s="7"/>
      <c r="R1670" s="7"/>
      <c r="S1670" s="7"/>
      <c r="T1670" s="7"/>
      <c r="U1670" s="7"/>
      <c r="V1670" s="7"/>
      <c r="W1670" s="7"/>
      <c r="X1670" s="7"/>
      <c r="Y1670" s="7"/>
      <c r="Z1670" s="7"/>
      <c r="AA1670" s="7"/>
      <c r="AB1670" s="7"/>
      <c r="AC1670" s="7"/>
      <c r="AD1670" s="7"/>
    </row>
    <row r="1671" spans="1:30" ht="15" x14ac:dyDescent="0.25">
      <c r="A1671" s="8"/>
      <c r="B1671" s="9"/>
      <c r="C1671" s="17"/>
      <c r="D1671" s="11"/>
      <c r="E1671" s="12"/>
      <c r="F1671" s="13"/>
      <c r="G1671" s="13"/>
      <c r="H1671" s="13"/>
      <c r="I1671" s="13"/>
      <c r="J1671" s="14"/>
      <c r="K1671" s="13"/>
      <c r="L1671" s="7"/>
      <c r="M1671" s="7"/>
      <c r="N1671" s="7"/>
      <c r="O1671" s="7"/>
      <c r="P1671" s="7"/>
      <c r="Q1671" s="7"/>
      <c r="R1671" s="7"/>
      <c r="S1671" s="7"/>
      <c r="T1671" s="7"/>
      <c r="U1671" s="7"/>
      <c r="V1671" s="7"/>
      <c r="W1671" s="7"/>
      <c r="X1671" s="7"/>
      <c r="Y1671" s="7"/>
      <c r="Z1671" s="7"/>
      <c r="AA1671" s="7"/>
      <c r="AB1671" s="7"/>
      <c r="AC1671" s="7"/>
      <c r="AD1671" s="7"/>
    </row>
    <row r="1672" spans="1:30" ht="15" x14ac:dyDescent="0.25">
      <c r="A1672" s="8"/>
      <c r="B1672" s="9"/>
      <c r="C1672" s="17"/>
      <c r="D1672" s="11"/>
      <c r="E1672" s="12"/>
      <c r="F1672" s="13"/>
      <c r="G1672" s="13"/>
      <c r="H1672" s="13"/>
      <c r="I1672" s="13"/>
      <c r="J1672" s="14"/>
      <c r="K1672" s="13"/>
      <c r="L1672" s="7"/>
      <c r="M1672" s="7"/>
      <c r="N1672" s="7"/>
      <c r="O1672" s="7"/>
      <c r="P1672" s="7"/>
      <c r="Q1672" s="7"/>
      <c r="R1672" s="7"/>
      <c r="S1672" s="7"/>
      <c r="T1672" s="7"/>
      <c r="U1672" s="7"/>
      <c r="V1672" s="7"/>
      <c r="W1672" s="7"/>
      <c r="X1672" s="7"/>
      <c r="Y1672" s="7"/>
      <c r="Z1672" s="7"/>
      <c r="AA1672" s="7"/>
      <c r="AB1672" s="7"/>
      <c r="AC1672" s="7"/>
      <c r="AD1672" s="7"/>
    </row>
    <row r="1673" spans="1:30" ht="15" x14ac:dyDescent="0.25">
      <c r="A1673" s="8"/>
      <c r="B1673" s="9"/>
      <c r="C1673" s="17"/>
      <c r="D1673" s="11"/>
      <c r="E1673" s="12"/>
      <c r="F1673" s="13"/>
      <c r="G1673" s="13"/>
      <c r="H1673" s="13"/>
      <c r="I1673" s="13"/>
      <c r="J1673" s="14"/>
      <c r="K1673" s="13"/>
      <c r="L1673" s="7"/>
      <c r="M1673" s="7"/>
      <c r="N1673" s="7"/>
      <c r="O1673" s="7"/>
      <c r="P1673" s="7"/>
      <c r="Q1673" s="7"/>
      <c r="R1673" s="7"/>
      <c r="S1673" s="7"/>
      <c r="T1673" s="7"/>
      <c r="U1673" s="7"/>
      <c r="V1673" s="7"/>
      <c r="W1673" s="7"/>
      <c r="X1673" s="7"/>
      <c r="Y1673" s="7"/>
      <c r="Z1673" s="7"/>
      <c r="AA1673" s="7"/>
      <c r="AB1673" s="7"/>
      <c r="AC1673" s="7"/>
      <c r="AD1673" s="7"/>
    </row>
    <row r="1674" spans="1:30" ht="15" x14ac:dyDescent="0.25">
      <c r="A1674" s="8"/>
      <c r="B1674" s="9"/>
      <c r="C1674" s="17"/>
      <c r="D1674" s="11"/>
      <c r="E1674" s="12"/>
      <c r="F1674" s="13"/>
      <c r="G1674" s="13"/>
      <c r="H1674" s="13"/>
      <c r="I1674" s="13"/>
      <c r="J1674" s="14"/>
      <c r="K1674" s="13"/>
      <c r="L1674" s="7"/>
      <c r="M1674" s="7"/>
      <c r="N1674" s="7"/>
      <c r="O1674" s="7"/>
      <c r="P1674" s="7"/>
      <c r="Q1674" s="7"/>
      <c r="R1674" s="7"/>
      <c r="S1674" s="7"/>
      <c r="T1674" s="7"/>
      <c r="U1674" s="7"/>
      <c r="V1674" s="7"/>
      <c r="W1674" s="7"/>
      <c r="X1674" s="7"/>
      <c r="Y1674" s="7"/>
      <c r="Z1674" s="7"/>
      <c r="AA1674" s="7"/>
      <c r="AB1674" s="7"/>
      <c r="AC1674" s="7"/>
      <c r="AD1674" s="7"/>
    </row>
    <row r="1675" spans="1:30" ht="15" x14ac:dyDescent="0.25">
      <c r="A1675" s="8"/>
      <c r="B1675" s="9"/>
      <c r="C1675" s="17"/>
      <c r="D1675" s="11"/>
      <c r="E1675" s="12"/>
      <c r="F1675" s="13"/>
      <c r="G1675" s="13"/>
      <c r="H1675" s="13"/>
      <c r="I1675" s="13"/>
      <c r="J1675" s="14"/>
      <c r="K1675" s="13"/>
      <c r="L1675" s="7"/>
      <c r="M1675" s="7"/>
      <c r="N1675" s="7"/>
      <c r="O1675" s="7"/>
      <c r="P1675" s="7"/>
      <c r="Q1675" s="7"/>
      <c r="R1675" s="7"/>
      <c r="S1675" s="7"/>
      <c r="T1675" s="7"/>
      <c r="U1675" s="7"/>
      <c r="V1675" s="7"/>
      <c r="W1675" s="7"/>
      <c r="X1675" s="7"/>
      <c r="Y1675" s="7"/>
      <c r="Z1675" s="7"/>
      <c r="AA1675" s="7"/>
      <c r="AB1675" s="7"/>
      <c r="AC1675" s="7"/>
      <c r="AD1675" s="7"/>
    </row>
    <row r="1676" spans="1:30" ht="15" x14ac:dyDescent="0.25">
      <c r="A1676" s="8"/>
      <c r="B1676" s="9"/>
      <c r="C1676" s="17"/>
      <c r="D1676" s="11"/>
      <c r="E1676" s="12"/>
      <c r="F1676" s="13"/>
      <c r="G1676" s="13"/>
      <c r="H1676" s="13"/>
      <c r="I1676" s="13"/>
      <c r="J1676" s="14"/>
      <c r="K1676" s="13"/>
      <c r="L1676" s="7"/>
      <c r="M1676" s="7"/>
      <c r="N1676" s="7"/>
      <c r="O1676" s="7"/>
      <c r="P1676" s="7"/>
      <c r="Q1676" s="7"/>
      <c r="R1676" s="7"/>
      <c r="S1676" s="7"/>
      <c r="T1676" s="7"/>
      <c r="U1676" s="7"/>
      <c r="V1676" s="7"/>
      <c r="W1676" s="7"/>
      <c r="X1676" s="7"/>
      <c r="Y1676" s="7"/>
      <c r="Z1676" s="7"/>
      <c r="AA1676" s="7"/>
      <c r="AB1676" s="7"/>
      <c r="AC1676" s="7"/>
      <c r="AD1676" s="7"/>
    </row>
    <row r="1677" spans="1:30" ht="15" x14ac:dyDescent="0.25">
      <c r="A1677" s="8"/>
      <c r="B1677" s="9"/>
      <c r="C1677" s="17"/>
      <c r="D1677" s="11"/>
      <c r="E1677" s="12"/>
      <c r="F1677" s="13"/>
      <c r="G1677" s="13"/>
      <c r="H1677" s="13"/>
      <c r="I1677" s="13"/>
      <c r="J1677" s="14"/>
      <c r="K1677" s="13"/>
      <c r="L1677" s="7"/>
      <c r="M1677" s="7"/>
      <c r="N1677" s="7"/>
      <c r="O1677" s="7"/>
      <c r="P1677" s="7"/>
      <c r="Q1677" s="7"/>
      <c r="R1677" s="7"/>
      <c r="S1677" s="7"/>
      <c r="T1677" s="7"/>
      <c r="U1677" s="7"/>
      <c r="V1677" s="7"/>
      <c r="W1677" s="7"/>
      <c r="X1677" s="7"/>
      <c r="Y1677" s="7"/>
      <c r="Z1677" s="7"/>
      <c r="AA1677" s="7"/>
      <c r="AB1677" s="7"/>
      <c r="AC1677" s="7"/>
      <c r="AD1677" s="7"/>
    </row>
    <row r="1678" spans="1:30" ht="15" x14ac:dyDescent="0.25">
      <c r="A1678" s="8"/>
      <c r="B1678" s="9"/>
      <c r="C1678" s="17"/>
      <c r="D1678" s="11"/>
      <c r="E1678" s="12"/>
      <c r="F1678" s="13"/>
      <c r="G1678" s="13"/>
      <c r="H1678" s="13"/>
      <c r="I1678" s="13"/>
      <c r="J1678" s="14"/>
      <c r="K1678" s="13"/>
      <c r="L1678" s="7"/>
      <c r="M1678" s="7"/>
      <c r="N1678" s="7"/>
      <c r="O1678" s="7"/>
      <c r="P1678" s="7"/>
      <c r="Q1678" s="7"/>
      <c r="R1678" s="7"/>
      <c r="S1678" s="7"/>
      <c r="T1678" s="7"/>
      <c r="U1678" s="7"/>
      <c r="V1678" s="7"/>
      <c r="W1678" s="7"/>
      <c r="X1678" s="7"/>
      <c r="Y1678" s="7"/>
      <c r="Z1678" s="7"/>
      <c r="AA1678" s="7"/>
      <c r="AB1678" s="7"/>
      <c r="AC1678" s="7"/>
      <c r="AD1678" s="7"/>
    </row>
    <row r="1679" spans="1:30" ht="15" x14ac:dyDescent="0.25">
      <c r="A1679" s="8"/>
      <c r="B1679" s="9"/>
      <c r="C1679" s="17"/>
      <c r="D1679" s="11"/>
      <c r="E1679" s="12"/>
      <c r="F1679" s="13"/>
      <c r="G1679" s="13"/>
      <c r="H1679" s="13"/>
      <c r="I1679" s="13"/>
      <c r="J1679" s="14"/>
      <c r="K1679" s="13"/>
      <c r="L1679" s="7"/>
      <c r="M1679" s="7"/>
      <c r="N1679" s="7"/>
      <c r="O1679" s="7"/>
      <c r="P1679" s="7"/>
      <c r="Q1679" s="7"/>
      <c r="R1679" s="7"/>
      <c r="S1679" s="7"/>
      <c r="T1679" s="7"/>
      <c r="U1679" s="7"/>
      <c r="V1679" s="7"/>
      <c r="W1679" s="7"/>
      <c r="X1679" s="7"/>
      <c r="Y1679" s="7"/>
      <c r="Z1679" s="7"/>
      <c r="AA1679" s="7"/>
      <c r="AB1679" s="7"/>
      <c r="AC1679" s="7"/>
      <c r="AD1679" s="7"/>
    </row>
    <row r="1680" spans="1:30" ht="15" x14ac:dyDescent="0.25">
      <c r="A1680" s="8"/>
      <c r="B1680" s="9"/>
      <c r="C1680" s="17"/>
      <c r="D1680" s="11"/>
      <c r="E1680" s="12"/>
      <c r="F1680" s="13"/>
      <c r="G1680" s="13"/>
      <c r="H1680" s="13"/>
      <c r="I1680" s="13"/>
      <c r="J1680" s="14"/>
      <c r="K1680" s="13"/>
      <c r="L1680" s="7"/>
      <c r="M1680" s="7"/>
      <c r="N1680" s="7"/>
      <c r="O1680" s="7"/>
      <c r="P1680" s="7"/>
      <c r="Q1680" s="7"/>
      <c r="R1680" s="7"/>
      <c r="S1680" s="7"/>
      <c r="T1680" s="7"/>
      <c r="U1680" s="7"/>
      <c r="V1680" s="7"/>
      <c r="W1680" s="7"/>
      <c r="X1680" s="7"/>
      <c r="Y1680" s="7"/>
      <c r="Z1680" s="7"/>
      <c r="AA1680" s="7"/>
      <c r="AB1680" s="7"/>
      <c r="AC1680" s="7"/>
      <c r="AD1680" s="7"/>
    </row>
    <row r="1681" spans="1:30" ht="15" x14ac:dyDescent="0.25">
      <c r="A1681" s="8"/>
      <c r="B1681" s="9"/>
      <c r="C1681" s="17"/>
      <c r="D1681" s="11"/>
      <c r="E1681" s="12"/>
      <c r="F1681" s="13"/>
      <c r="G1681" s="13"/>
      <c r="H1681" s="13"/>
      <c r="I1681" s="13"/>
      <c r="J1681" s="14"/>
      <c r="K1681" s="13"/>
      <c r="L1681" s="7"/>
      <c r="M1681" s="7"/>
      <c r="N1681" s="7"/>
      <c r="O1681" s="7"/>
      <c r="P1681" s="7"/>
      <c r="Q1681" s="7"/>
      <c r="R1681" s="7"/>
      <c r="S1681" s="7"/>
      <c r="T1681" s="7"/>
      <c r="U1681" s="7"/>
      <c r="V1681" s="7"/>
      <c r="W1681" s="7"/>
      <c r="X1681" s="7"/>
      <c r="Y1681" s="7"/>
      <c r="Z1681" s="7"/>
      <c r="AA1681" s="7"/>
      <c r="AB1681" s="7"/>
      <c r="AC1681" s="7"/>
      <c r="AD1681" s="7"/>
    </row>
    <row r="1682" spans="1:30" ht="15" x14ac:dyDescent="0.25">
      <c r="A1682" s="8"/>
      <c r="B1682" s="9"/>
      <c r="C1682" s="17"/>
      <c r="D1682" s="11"/>
      <c r="E1682" s="12"/>
      <c r="F1682" s="13"/>
      <c r="G1682" s="13"/>
      <c r="H1682" s="13"/>
      <c r="I1682" s="13"/>
      <c r="J1682" s="14"/>
      <c r="K1682" s="13"/>
      <c r="L1682" s="7"/>
      <c r="M1682" s="7"/>
      <c r="N1682" s="7"/>
      <c r="O1682" s="7"/>
      <c r="P1682" s="7"/>
      <c r="Q1682" s="7"/>
      <c r="R1682" s="7"/>
      <c r="S1682" s="7"/>
      <c r="T1682" s="7"/>
      <c r="U1682" s="7"/>
      <c r="V1682" s="7"/>
      <c r="W1682" s="7"/>
      <c r="X1682" s="7"/>
      <c r="Y1682" s="7"/>
      <c r="Z1682" s="7"/>
      <c r="AA1682" s="7"/>
      <c r="AB1682" s="7"/>
      <c r="AC1682" s="7"/>
      <c r="AD1682" s="7"/>
    </row>
    <row r="1683" spans="1:30" ht="15" x14ac:dyDescent="0.25">
      <c r="A1683" s="8"/>
      <c r="B1683" s="9"/>
      <c r="C1683" s="17"/>
      <c r="D1683" s="11"/>
      <c r="E1683" s="12"/>
      <c r="F1683" s="13"/>
      <c r="G1683" s="13"/>
      <c r="H1683" s="13"/>
      <c r="I1683" s="13"/>
      <c r="J1683" s="14"/>
      <c r="K1683" s="13"/>
      <c r="L1683" s="7"/>
      <c r="M1683" s="7"/>
      <c r="N1683" s="7"/>
      <c r="O1683" s="7"/>
      <c r="P1683" s="7"/>
      <c r="Q1683" s="7"/>
      <c r="R1683" s="7"/>
      <c r="S1683" s="7"/>
      <c r="T1683" s="7"/>
      <c r="U1683" s="7"/>
      <c r="V1683" s="7"/>
      <c r="W1683" s="7"/>
      <c r="X1683" s="7"/>
      <c r="Y1683" s="7"/>
      <c r="Z1683" s="7"/>
      <c r="AA1683" s="7"/>
      <c r="AB1683" s="7"/>
      <c r="AC1683" s="7"/>
      <c r="AD1683" s="7"/>
    </row>
    <row r="1684" spans="1:30" ht="15" x14ac:dyDescent="0.25">
      <c r="A1684" s="8"/>
      <c r="B1684" s="9"/>
      <c r="C1684" s="17"/>
      <c r="D1684" s="11"/>
      <c r="E1684" s="12"/>
      <c r="F1684" s="13"/>
      <c r="G1684" s="13"/>
      <c r="H1684" s="13"/>
      <c r="I1684" s="13"/>
      <c r="J1684" s="14"/>
      <c r="K1684" s="13"/>
      <c r="L1684" s="7"/>
      <c r="M1684" s="7"/>
      <c r="N1684" s="7"/>
      <c r="O1684" s="7"/>
      <c r="P1684" s="7"/>
      <c r="Q1684" s="7"/>
      <c r="R1684" s="7"/>
      <c r="S1684" s="7"/>
      <c r="T1684" s="7"/>
      <c r="U1684" s="7"/>
      <c r="V1684" s="7"/>
      <c r="W1684" s="7"/>
      <c r="X1684" s="7"/>
      <c r="Y1684" s="7"/>
      <c r="Z1684" s="7"/>
      <c r="AA1684" s="7"/>
      <c r="AB1684" s="7"/>
      <c r="AC1684" s="7"/>
      <c r="AD1684" s="7"/>
    </row>
    <row r="1685" spans="1:30" ht="15" x14ac:dyDescent="0.25">
      <c r="A1685" s="8"/>
      <c r="B1685" s="9"/>
      <c r="C1685" s="17"/>
      <c r="D1685" s="11"/>
      <c r="E1685" s="12"/>
      <c r="F1685" s="13"/>
      <c r="G1685" s="13"/>
      <c r="H1685" s="13"/>
      <c r="I1685" s="13"/>
      <c r="J1685" s="14"/>
      <c r="K1685" s="13"/>
      <c r="L1685" s="7"/>
      <c r="M1685" s="7"/>
      <c r="N1685" s="7"/>
      <c r="O1685" s="7"/>
      <c r="P1685" s="7"/>
      <c r="Q1685" s="7"/>
      <c r="R1685" s="7"/>
      <c r="S1685" s="7"/>
      <c r="T1685" s="7"/>
      <c r="U1685" s="7"/>
      <c r="V1685" s="7"/>
      <c r="W1685" s="7"/>
      <c r="X1685" s="7"/>
      <c r="Y1685" s="7"/>
      <c r="Z1685" s="7"/>
      <c r="AA1685" s="7"/>
      <c r="AB1685" s="7"/>
      <c r="AC1685" s="7"/>
      <c r="AD1685" s="7"/>
    </row>
    <row r="1686" spans="1:30" ht="15" x14ac:dyDescent="0.25">
      <c r="A1686" s="8"/>
      <c r="B1686" s="9"/>
      <c r="C1686" s="17"/>
      <c r="D1686" s="11"/>
      <c r="E1686" s="12"/>
      <c r="F1686" s="13"/>
      <c r="G1686" s="13"/>
      <c r="H1686" s="13"/>
      <c r="I1686" s="13"/>
      <c r="J1686" s="14"/>
      <c r="K1686" s="13"/>
      <c r="L1686" s="7"/>
      <c r="M1686" s="7"/>
      <c r="N1686" s="7"/>
      <c r="O1686" s="7"/>
      <c r="P1686" s="7"/>
      <c r="Q1686" s="7"/>
      <c r="R1686" s="7"/>
      <c r="S1686" s="7"/>
      <c r="T1686" s="7"/>
      <c r="U1686" s="7"/>
      <c r="V1686" s="7"/>
      <c r="W1686" s="7"/>
      <c r="X1686" s="7"/>
      <c r="Y1686" s="7"/>
      <c r="Z1686" s="7"/>
      <c r="AA1686" s="7"/>
      <c r="AB1686" s="7"/>
      <c r="AC1686" s="7"/>
      <c r="AD1686" s="7"/>
    </row>
    <row r="1687" spans="1:30" ht="15" x14ac:dyDescent="0.25">
      <c r="A1687" s="8"/>
      <c r="B1687" s="9"/>
      <c r="C1687" s="17"/>
      <c r="D1687" s="11"/>
      <c r="E1687" s="12"/>
      <c r="F1687" s="13"/>
      <c r="G1687" s="13"/>
      <c r="H1687" s="13"/>
      <c r="I1687" s="13"/>
      <c r="J1687" s="14"/>
      <c r="K1687" s="13"/>
      <c r="L1687" s="7"/>
      <c r="M1687" s="7"/>
      <c r="N1687" s="7"/>
      <c r="O1687" s="7"/>
      <c r="P1687" s="7"/>
      <c r="Q1687" s="7"/>
      <c r="R1687" s="7"/>
      <c r="S1687" s="7"/>
      <c r="T1687" s="7"/>
      <c r="U1687" s="7"/>
      <c r="V1687" s="7"/>
      <c r="W1687" s="7"/>
      <c r="X1687" s="7"/>
      <c r="Y1687" s="7"/>
      <c r="Z1687" s="7"/>
      <c r="AA1687" s="7"/>
      <c r="AB1687" s="7"/>
      <c r="AC1687" s="7"/>
      <c r="AD1687" s="7"/>
    </row>
    <row r="1688" spans="1:30" ht="15" x14ac:dyDescent="0.25">
      <c r="A1688" s="8"/>
      <c r="B1688" s="9"/>
      <c r="C1688" s="17"/>
      <c r="D1688" s="11"/>
      <c r="E1688" s="12"/>
      <c r="F1688" s="13"/>
      <c r="G1688" s="13"/>
      <c r="H1688" s="13"/>
      <c r="I1688" s="13"/>
      <c r="J1688" s="14"/>
      <c r="K1688" s="13"/>
      <c r="L1688" s="7"/>
      <c r="M1688" s="7"/>
      <c r="N1688" s="7"/>
      <c r="O1688" s="7"/>
      <c r="P1688" s="7"/>
      <c r="Q1688" s="7"/>
      <c r="R1688" s="7"/>
      <c r="S1688" s="7"/>
      <c r="T1688" s="7"/>
      <c r="U1688" s="7"/>
      <c r="V1688" s="7"/>
      <c r="W1688" s="7"/>
      <c r="X1688" s="7"/>
      <c r="Y1688" s="7"/>
      <c r="Z1688" s="7"/>
      <c r="AA1688" s="7"/>
      <c r="AB1688" s="7"/>
      <c r="AC1688" s="7"/>
      <c r="AD1688" s="7"/>
    </row>
    <row r="1689" spans="1:30" ht="15" x14ac:dyDescent="0.25">
      <c r="A1689" s="8"/>
      <c r="B1689" s="9"/>
      <c r="C1689" s="17"/>
      <c r="D1689" s="11"/>
      <c r="E1689" s="12"/>
      <c r="F1689" s="13"/>
      <c r="G1689" s="13"/>
      <c r="H1689" s="13"/>
      <c r="I1689" s="13"/>
      <c r="J1689" s="14"/>
      <c r="K1689" s="13"/>
      <c r="L1689" s="7"/>
      <c r="M1689" s="7"/>
      <c r="N1689" s="7"/>
      <c r="O1689" s="7"/>
      <c r="P1689" s="7"/>
      <c r="Q1689" s="7"/>
      <c r="R1689" s="7"/>
      <c r="S1689" s="7"/>
      <c r="T1689" s="7"/>
      <c r="U1689" s="7"/>
      <c r="V1689" s="7"/>
      <c r="W1689" s="7"/>
      <c r="X1689" s="7"/>
      <c r="Y1689" s="7"/>
      <c r="Z1689" s="7"/>
      <c r="AA1689" s="7"/>
      <c r="AB1689" s="7"/>
      <c r="AC1689" s="7"/>
      <c r="AD1689" s="7"/>
    </row>
    <row r="1690" spans="1:30" ht="15" x14ac:dyDescent="0.25">
      <c r="A1690" s="8"/>
      <c r="B1690" s="9"/>
      <c r="C1690" s="17"/>
      <c r="D1690" s="11"/>
      <c r="E1690" s="12"/>
      <c r="F1690" s="13"/>
      <c r="G1690" s="13"/>
      <c r="H1690" s="13"/>
      <c r="I1690" s="13"/>
      <c r="J1690" s="14"/>
      <c r="K1690" s="13"/>
      <c r="L1690" s="7"/>
      <c r="M1690" s="7"/>
      <c r="N1690" s="7"/>
      <c r="O1690" s="7"/>
      <c r="P1690" s="7"/>
      <c r="Q1690" s="7"/>
      <c r="R1690" s="7"/>
      <c r="S1690" s="7"/>
      <c r="T1690" s="7"/>
      <c r="U1690" s="7"/>
      <c r="V1690" s="7"/>
      <c r="W1690" s="7"/>
      <c r="X1690" s="7"/>
      <c r="Y1690" s="7"/>
      <c r="Z1690" s="7"/>
      <c r="AA1690" s="7"/>
      <c r="AB1690" s="7"/>
      <c r="AC1690" s="7"/>
      <c r="AD1690" s="7"/>
    </row>
    <row r="1691" spans="1:30" ht="15" x14ac:dyDescent="0.25">
      <c r="A1691" s="8"/>
      <c r="B1691" s="9"/>
      <c r="C1691" s="17"/>
      <c r="D1691" s="11"/>
      <c r="E1691" s="12"/>
      <c r="F1691" s="13"/>
      <c r="G1691" s="13"/>
      <c r="H1691" s="13"/>
      <c r="I1691" s="13"/>
      <c r="J1691" s="14"/>
      <c r="K1691" s="13"/>
      <c r="L1691" s="7"/>
      <c r="M1691" s="7"/>
      <c r="N1691" s="7"/>
      <c r="O1691" s="7"/>
      <c r="P1691" s="7"/>
      <c r="Q1691" s="7"/>
      <c r="R1691" s="7"/>
      <c r="S1691" s="7"/>
      <c r="T1691" s="7"/>
      <c r="U1691" s="7"/>
      <c r="V1691" s="7"/>
      <c r="W1691" s="7"/>
      <c r="X1691" s="7"/>
      <c r="Y1691" s="7"/>
      <c r="Z1691" s="7"/>
      <c r="AA1691" s="7"/>
      <c r="AB1691" s="7"/>
      <c r="AC1691" s="7"/>
      <c r="AD1691" s="7"/>
    </row>
    <row r="1692" spans="1:30" ht="15" x14ac:dyDescent="0.25">
      <c r="A1692" s="8"/>
      <c r="B1692" s="9"/>
      <c r="C1692" s="17"/>
      <c r="D1692" s="11"/>
      <c r="E1692" s="12"/>
      <c r="F1692" s="13"/>
      <c r="G1692" s="13"/>
      <c r="H1692" s="13"/>
      <c r="I1692" s="13"/>
      <c r="J1692" s="14"/>
      <c r="K1692" s="13"/>
      <c r="L1692" s="7"/>
      <c r="M1692" s="7"/>
      <c r="N1692" s="7"/>
      <c r="O1692" s="7"/>
      <c r="P1692" s="7"/>
      <c r="Q1692" s="7"/>
      <c r="R1692" s="7"/>
      <c r="S1692" s="7"/>
      <c r="T1692" s="7"/>
      <c r="U1692" s="7"/>
      <c r="V1692" s="7"/>
      <c r="W1692" s="7"/>
      <c r="X1692" s="7"/>
      <c r="Y1692" s="7"/>
      <c r="Z1692" s="7"/>
      <c r="AA1692" s="7"/>
      <c r="AB1692" s="7"/>
      <c r="AC1692" s="7"/>
      <c r="AD1692" s="7"/>
    </row>
    <row r="1693" spans="1:30" ht="15" x14ac:dyDescent="0.25">
      <c r="A1693" s="8"/>
      <c r="B1693" s="9"/>
      <c r="C1693" s="17"/>
      <c r="D1693" s="11"/>
      <c r="E1693" s="12"/>
      <c r="F1693" s="13"/>
      <c r="G1693" s="13"/>
      <c r="H1693" s="13"/>
      <c r="I1693" s="13"/>
      <c r="J1693" s="14"/>
      <c r="K1693" s="13"/>
      <c r="L1693" s="7"/>
      <c r="M1693" s="7"/>
      <c r="N1693" s="7"/>
      <c r="O1693" s="7"/>
      <c r="P1693" s="7"/>
      <c r="Q1693" s="7"/>
      <c r="R1693" s="7"/>
      <c r="S1693" s="7"/>
      <c r="T1693" s="7"/>
      <c r="U1693" s="7"/>
      <c r="V1693" s="7"/>
      <c r="W1693" s="7"/>
      <c r="X1693" s="7"/>
      <c r="Y1693" s="7"/>
      <c r="Z1693" s="7"/>
      <c r="AA1693" s="7"/>
      <c r="AB1693" s="7"/>
      <c r="AC1693" s="7"/>
      <c r="AD1693" s="7"/>
    </row>
    <row r="1694" spans="1:30" ht="15" x14ac:dyDescent="0.25">
      <c r="A1694" s="8"/>
      <c r="B1694" s="9"/>
      <c r="C1694" s="17"/>
      <c r="D1694" s="11"/>
      <c r="E1694" s="12"/>
      <c r="F1694" s="13"/>
      <c r="G1694" s="13"/>
      <c r="H1694" s="13"/>
      <c r="I1694" s="13"/>
      <c r="J1694" s="14"/>
      <c r="K1694" s="13"/>
      <c r="L1694" s="7"/>
      <c r="M1694" s="7"/>
      <c r="N1694" s="7"/>
      <c r="O1694" s="7"/>
      <c r="P1694" s="7"/>
      <c r="Q1694" s="7"/>
      <c r="R1694" s="7"/>
      <c r="S1694" s="7"/>
      <c r="T1694" s="7"/>
      <c r="U1694" s="7"/>
      <c r="V1694" s="7"/>
      <c r="W1694" s="7"/>
      <c r="X1694" s="7"/>
      <c r="Y1694" s="7"/>
      <c r="Z1694" s="7"/>
      <c r="AA1694" s="7"/>
      <c r="AB1694" s="7"/>
      <c r="AC1694" s="7"/>
      <c r="AD1694" s="7"/>
    </row>
    <row r="1695" spans="1:30" ht="15" x14ac:dyDescent="0.25">
      <c r="A1695" s="8"/>
      <c r="B1695" s="9"/>
      <c r="C1695" s="17"/>
      <c r="D1695" s="11"/>
      <c r="E1695" s="12"/>
      <c r="F1695" s="13"/>
      <c r="G1695" s="13"/>
      <c r="H1695" s="13"/>
      <c r="I1695" s="13"/>
      <c r="J1695" s="14"/>
      <c r="K1695" s="13"/>
      <c r="L1695" s="7"/>
      <c r="M1695" s="7"/>
      <c r="N1695" s="7"/>
      <c r="O1695" s="7"/>
      <c r="P1695" s="7"/>
      <c r="Q1695" s="7"/>
      <c r="R1695" s="7"/>
      <c r="S1695" s="7"/>
      <c r="T1695" s="7"/>
      <c r="U1695" s="7"/>
      <c r="V1695" s="7"/>
      <c r="W1695" s="7"/>
      <c r="X1695" s="7"/>
      <c r="Y1695" s="7"/>
      <c r="Z1695" s="7"/>
      <c r="AA1695" s="7"/>
      <c r="AB1695" s="7"/>
      <c r="AC1695" s="7"/>
      <c r="AD1695" s="7"/>
    </row>
    <row r="1696" spans="1:30" ht="15" x14ac:dyDescent="0.25">
      <c r="A1696" s="8"/>
      <c r="B1696" s="9"/>
      <c r="C1696" s="17"/>
      <c r="D1696" s="11"/>
      <c r="E1696" s="12"/>
      <c r="F1696" s="13"/>
      <c r="G1696" s="13"/>
      <c r="H1696" s="13"/>
      <c r="I1696" s="13"/>
      <c r="J1696" s="14"/>
      <c r="K1696" s="13"/>
      <c r="L1696" s="7"/>
      <c r="M1696" s="7"/>
      <c r="N1696" s="7"/>
      <c r="O1696" s="7"/>
      <c r="P1696" s="7"/>
      <c r="Q1696" s="7"/>
      <c r="R1696" s="7"/>
      <c r="S1696" s="7"/>
      <c r="T1696" s="7"/>
      <c r="U1696" s="7"/>
      <c r="V1696" s="7"/>
      <c r="W1696" s="7"/>
      <c r="X1696" s="7"/>
      <c r="Y1696" s="7"/>
      <c r="Z1696" s="7"/>
      <c r="AA1696" s="7"/>
      <c r="AB1696" s="7"/>
      <c r="AC1696" s="7"/>
      <c r="AD1696" s="7"/>
    </row>
    <row r="1697" spans="1:30" ht="15" x14ac:dyDescent="0.25">
      <c r="A1697" s="8"/>
      <c r="B1697" s="9"/>
      <c r="C1697" s="17"/>
      <c r="D1697" s="11"/>
      <c r="E1697" s="12"/>
      <c r="F1697" s="13"/>
      <c r="G1697" s="13"/>
      <c r="H1697" s="13"/>
      <c r="I1697" s="13"/>
      <c r="J1697" s="14"/>
      <c r="K1697" s="13"/>
      <c r="L1697" s="7"/>
      <c r="M1697" s="7"/>
      <c r="N1697" s="7"/>
      <c r="O1697" s="7"/>
      <c r="P1697" s="7"/>
      <c r="Q1697" s="7"/>
      <c r="R1697" s="7"/>
      <c r="S1697" s="7"/>
      <c r="T1697" s="7"/>
      <c r="U1697" s="7"/>
      <c r="V1697" s="7"/>
      <c r="W1697" s="7"/>
      <c r="X1697" s="7"/>
      <c r="Y1697" s="7"/>
      <c r="Z1697" s="7"/>
      <c r="AA1697" s="7"/>
      <c r="AB1697" s="7"/>
      <c r="AC1697" s="7"/>
      <c r="AD1697" s="7"/>
    </row>
    <row r="1698" spans="1:30" ht="15" x14ac:dyDescent="0.25">
      <c r="A1698" s="8"/>
      <c r="B1698" s="9"/>
      <c r="C1698" s="17"/>
      <c r="D1698" s="11"/>
      <c r="E1698" s="12"/>
      <c r="F1698" s="13"/>
      <c r="G1698" s="13"/>
      <c r="H1698" s="13"/>
      <c r="I1698" s="13"/>
      <c r="J1698" s="14"/>
      <c r="K1698" s="13"/>
      <c r="L1698" s="7"/>
      <c r="M1698" s="7"/>
      <c r="N1698" s="7"/>
      <c r="O1698" s="7"/>
      <c r="P1698" s="7"/>
      <c r="Q1698" s="7"/>
      <c r="R1698" s="7"/>
      <c r="S1698" s="7"/>
      <c r="T1698" s="7"/>
      <c r="U1698" s="7"/>
      <c r="V1698" s="7"/>
      <c r="W1698" s="7"/>
      <c r="X1698" s="7"/>
      <c r="Y1698" s="7"/>
      <c r="Z1698" s="7"/>
      <c r="AA1698" s="7"/>
      <c r="AB1698" s="7"/>
      <c r="AC1698" s="7"/>
      <c r="AD1698" s="7"/>
    </row>
    <row r="1699" spans="1:30" ht="15" x14ac:dyDescent="0.25">
      <c r="A1699" s="8"/>
      <c r="B1699" s="9"/>
      <c r="C1699" s="17"/>
      <c r="D1699" s="11"/>
      <c r="E1699" s="12"/>
      <c r="F1699" s="13"/>
      <c r="G1699" s="13"/>
      <c r="H1699" s="13"/>
      <c r="I1699" s="13"/>
      <c r="J1699" s="14"/>
      <c r="K1699" s="13"/>
      <c r="L1699" s="7"/>
      <c r="M1699" s="7"/>
      <c r="N1699" s="7"/>
      <c r="O1699" s="7"/>
      <c r="P1699" s="7"/>
      <c r="Q1699" s="7"/>
      <c r="R1699" s="7"/>
      <c r="S1699" s="7"/>
      <c r="T1699" s="7"/>
      <c r="U1699" s="7"/>
      <c r="V1699" s="7"/>
      <c r="W1699" s="7"/>
      <c r="X1699" s="7"/>
      <c r="Y1699" s="7"/>
      <c r="Z1699" s="7"/>
      <c r="AA1699" s="7"/>
      <c r="AB1699" s="7"/>
      <c r="AC1699" s="7"/>
      <c r="AD1699" s="7"/>
    </row>
    <row r="1700" spans="1:30" ht="15" x14ac:dyDescent="0.25">
      <c r="A1700" s="8"/>
      <c r="B1700" s="9"/>
      <c r="C1700" s="17"/>
      <c r="D1700" s="11"/>
      <c r="E1700" s="12"/>
      <c r="F1700" s="13"/>
      <c r="G1700" s="13"/>
      <c r="H1700" s="13"/>
      <c r="I1700" s="13"/>
      <c r="J1700" s="14"/>
      <c r="K1700" s="13"/>
      <c r="L1700" s="7"/>
      <c r="M1700" s="7"/>
      <c r="N1700" s="7"/>
      <c r="O1700" s="7"/>
      <c r="P1700" s="7"/>
      <c r="Q1700" s="7"/>
      <c r="R1700" s="7"/>
      <c r="S1700" s="7"/>
      <c r="T1700" s="7"/>
      <c r="U1700" s="7"/>
      <c r="V1700" s="7"/>
      <c r="W1700" s="7"/>
      <c r="X1700" s="7"/>
      <c r="Y1700" s="7"/>
      <c r="Z1700" s="7"/>
      <c r="AA1700" s="7"/>
      <c r="AB1700" s="7"/>
      <c r="AC1700" s="7"/>
      <c r="AD1700" s="7"/>
    </row>
    <row r="1701" spans="1:30" ht="15" x14ac:dyDescent="0.25">
      <c r="A1701" s="8"/>
      <c r="B1701" s="9"/>
      <c r="C1701" s="17"/>
      <c r="D1701" s="11"/>
      <c r="E1701" s="12"/>
      <c r="F1701" s="13"/>
      <c r="G1701" s="13"/>
      <c r="H1701" s="13"/>
      <c r="I1701" s="13"/>
      <c r="J1701" s="14"/>
      <c r="K1701" s="13"/>
      <c r="L1701" s="7"/>
      <c r="M1701" s="7"/>
      <c r="N1701" s="7"/>
      <c r="O1701" s="7"/>
      <c r="P1701" s="7"/>
      <c r="Q1701" s="7"/>
      <c r="R1701" s="7"/>
      <c r="S1701" s="7"/>
      <c r="T1701" s="7"/>
      <c r="U1701" s="7"/>
      <c r="V1701" s="7"/>
      <c r="W1701" s="7"/>
      <c r="X1701" s="7"/>
      <c r="Y1701" s="7"/>
      <c r="Z1701" s="7"/>
      <c r="AA1701" s="7"/>
      <c r="AB1701" s="7"/>
      <c r="AC1701" s="7"/>
      <c r="AD1701" s="7"/>
    </row>
    <row r="1702" spans="1:30" ht="15" x14ac:dyDescent="0.25">
      <c r="A1702" s="8"/>
      <c r="B1702" s="9"/>
      <c r="C1702" s="17"/>
      <c r="D1702" s="11"/>
      <c r="E1702" s="12"/>
      <c r="F1702" s="13"/>
      <c r="G1702" s="13"/>
      <c r="H1702" s="13"/>
      <c r="I1702" s="13"/>
      <c r="J1702" s="14"/>
      <c r="K1702" s="13"/>
      <c r="L1702" s="7"/>
      <c r="M1702" s="7"/>
      <c r="N1702" s="7"/>
      <c r="O1702" s="7"/>
      <c r="P1702" s="7"/>
      <c r="Q1702" s="7"/>
      <c r="R1702" s="7"/>
      <c r="S1702" s="7"/>
      <c r="T1702" s="7"/>
      <c r="U1702" s="7"/>
      <c r="V1702" s="7"/>
      <c r="W1702" s="7"/>
      <c r="X1702" s="7"/>
      <c r="Y1702" s="7"/>
      <c r="Z1702" s="7"/>
      <c r="AA1702" s="7"/>
      <c r="AB1702" s="7"/>
      <c r="AC1702" s="7"/>
      <c r="AD1702" s="7"/>
    </row>
    <row r="1703" spans="1:30" ht="15" x14ac:dyDescent="0.25">
      <c r="A1703" s="8"/>
      <c r="B1703" s="9"/>
      <c r="C1703" s="17"/>
      <c r="D1703" s="11"/>
      <c r="E1703" s="12"/>
      <c r="F1703" s="13"/>
      <c r="G1703" s="13"/>
      <c r="H1703" s="13"/>
      <c r="I1703" s="13"/>
      <c r="J1703" s="14"/>
      <c r="K1703" s="13"/>
      <c r="L1703" s="7"/>
      <c r="M1703" s="7"/>
      <c r="N1703" s="7"/>
      <c r="O1703" s="7"/>
      <c r="P1703" s="7"/>
      <c r="Q1703" s="7"/>
      <c r="R1703" s="7"/>
      <c r="S1703" s="7"/>
      <c r="T1703" s="7"/>
      <c r="U1703" s="7"/>
      <c r="V1703" s="7"/>
      <c r="W1703" s="7"/>
      <c r="X1703" s="7"/>
      <c r="Y1703" s="7"/>
      <c r="Z1703" s="7"/>
      <c r="AA1703" s="7"/>
      <c r="AB1703" s="7"/>
      <c r="AC1703" s="7"/>
      <c r="AD1703" s="7"/>
    </row>
    <row r="1704" spans="1:30" ht="15" x14ac:dyDescent="0.25">
      <c r="A1704" s="8"/>
      <c r="B1704" s="9"/>
      <c r="C1704" s="17"/>
      <c r="D1704" s="11"/>
      <c r="E1704" s="12"/>
      <c r="F1704" s="13"/>
      <c r="G1704" s="13"/>
      <c r="H1704" s="13"/>
      <c r="I1704" s="13"/>
      <c r="J1704" s="14"/>
      <c r="K1704" s="13"/>
      <c r="L1704" s="7"/>
      <c r="M1704" s="7"/>
      <c r="N1704" s="7"/>
      <c r="O1704" s="7"/>
      <c r="P1704" s="7"/>
      <c r="Q1704" s="7"/>
      <c r="R1704" s="7"/>
      <c r="S1704" s="7"/>
      <c r="T1704" s="7"/>
      <c r="U1704" s="7"/>
      <c r="V1704" s="7"/>
      <c r="W1704" s="7"/>
      <c r="X1704" s="7"/>
      <c r="Y1704" s="7"/>
      <c r="Z1704" s="7"/>
      <c r="AA1704" s="7"/>
      <c r="AB1704" s="7"/>
      <c r="AC1704" s="7"/>
      <c r="AD1704" s="7"/>
    </row>
    <row r="1705" spans="1:30" ht="15" x14ac:dyDescent="0.25">
      <c r="A1705" s="8"/>
      <c r="B1705" s="9"/>
      <c r="C1705" s="17"/>
      <c r="D1705" s="11"/>
      <c r="E1705" s="12"/>
      <c r="F1705" s="13"/>
      <c r="G1705" s="13"/>
      <c r="H1705" s="13"/>
      <c r="I1705" s="13"/>
      <c r="J1705" s="14"/>
      <c r="K1705" s="13"/>
      <c r="L1705" s="7"/>
      <c r="M1705" s="7"/>
      <c r="N1705" s="7"/>
      <c r="O1705" s="7"/>
      <c r="P1705" s="7"/>
      <c r="Q1705" s="7"/>
      <c r="R1705" s="7"/>
      <c r="S1705" s="7"/>
      <c r="T1705" s="7"/>
      <c r="U1705" s="7"/>
      <c r="V1705" s="7"/>
      <c r="W1705" s="7"/>
      <c r="X1705" s="7"/>
      <c r="Y1705" s="7"/>
      <c r="Z1705" s="7"/>
      <c r="AA1705" s="7"/>
      <c r="AB1705" s="7"/>
      <c r="AC1705" s="7"/>
      <c r="AD1705" s="7"/>
    </row>
    <row r="1706" spans="1:30" ht="15" x14ac:dyDescent="0.25">
      <c r="A1706" s="8"/>
      <c r="B1706" s="9"/>
      <c r="C1706" s="17"/>
      <c r="D1706" s="11"/>
      <c r="E1706" s="12"/>
      <c r="F1706" s="13"/>
      <c r="G1706" s="13"/>
      <c r="H1706" s="13"/>
      <c r="I1706" s="13"/>
      <c r="J1706" s="14"/>
      <c r="K1706" s="13"/>
      <c r="L1706" s="7"/>
      <c r="M1706" s="7"/>
      <c r="N1706" s="7"/>
      <c r="O1706" s="7"/>
      <c r="P1706" s="7"/>
      <c r="Q1706" s="7"/>
      <c r="R1706" s="7"/>
      <c r="S1706" s="7"/>
      <c r="T1706" s="7"/>
      <c r="U1706" s="7"/>
      <c r="V1706" s="7"/>
      <c r="W1706" s="7"/>
      <c r="X1706" s="7"/>
      <c r="Y1706" s="7"/>
      <c r="Z1706" s="7"/>
      <c r="AA1706" s="7"/>
      <c r="AB1706" s="7"/>
      <c r="AC1706" s="7"/>
      <c r="AD1706" s="7"/>
    </row>
    <row r="1707" spans="1:30" ht="15" x14ac:dyDescent="0.25">
      <c r="A1707" s="8"/>
      <c r="B1707" s="9"/>
      <c r="C1707" s="17"/>
      <c r="D1707" s="11"/>
      <c r="E1707" s="12"/>
      <c r="F1707" s="13"/>
      <c r="G1707" s="13"/>
      <c r="H1707" s="13"/>
      <c r="I1707" s="13"/>
      <c r="J1707" s="14"/>
      <c r="K1707" s="13"/>
      <c r="L1707" s="7"/>
      <c r="M1707" s="7"/>
      <c r="N1707" s="7"/>
      <c r="O1707" s="7"/>
      <c r="P1707" s="7"/>
      <c r="Q1707" s="7"/>
      <c r="R1707" s="7"/>
      <c r="S1707" s="7"/>
      <c r="T1707" s="7"/>
      <c r="U1707" s="7"/>
      <c r="V1707" s="7"/>
      <c r="W1707" s="7"/>
      <c r="X1707" s="7"/>
      <c r="Y1707" s="7"/>
      <c r="Z1707" s="7"/>
      <c r="AA1707" s="7"/>
      <c r="AB1707" s="7"/>
      <c r="AC1707" s="7"/>
      <c r="AD1707" s="7"/>
    </row>
    <row r="1708" spans="1:30" ht="15" x14ac:dyDescent="0.25">
      <c r="A1708" s="8"/>
      <c r="B1708" s="9"/>
      <c r="C1708" s="17"/>
      <c r="D1708" s="11"/>
      <c r="E1708" s="12"/>
      <c r="F1708" s="13"/>
      <c r="G1708" s="13"/>
      <c r="H1708" s="13"/>
      <c r="I1708" s="13"/>
      <c r="J1708" s="14"/>
      <c r="K1708" s="13"/>
      <c r="L1708" s="7"/>
      <c r="M1708" s="7"/>
      <c r="N1708" s="7"/>
      <c r="O1708" s="7"/>
      <c r="P1708" s="7"/>
      <c r="Q1708" s="7"/>
      <c r="R1708" s="7"/>
      <c r="S1708" s="7"/>
      <c r="T1708" s="7"/>
      <c r="U1708" s="7"/>
      <c r="V1708" s="7"/>
      <c r="W1708" s="7"/>
      <c r="X1708" s="7"/>
      <c r="Y1708" s="7"/>
      <c r="Z1708" s="7"/>
      <c r="AA1708" s="7"/>
      <c r="AB1708" s="7"/>
      <c r="AC1708" s="7"/>
      <c r="AD1708" s="7"/>
    </row>
    <row r="1709" spans="1:30" ht="15" x14ac:dyDescent="0.25">
      <c r="A1709" s="8"/>
      <c r="B1709" s="9"/>
      <c r="C1709" s="17"/>
      <c r="D1709" s="11"/>
      <c r="E1709" s="12"/>
      <c r="F1709" s="13"/>
      <c r="G1709" s="13"/>
      <c r="H1709" s="13"/>
      <c r="I1709" s="13"/>
      <c r="J1709" s="14"/>
      <c r="K1709" s="13"/>
      <c r="L1709" s="7"/>
      <c r="M1709" s="7"/>
      <c r="N1709" s="7"/>
      <c r="O1709" s="7"/>
      <c r="P1709" s="7"/>
      <c r="Q1709" s="7"/>
      <c r="R1709" s="7"/>
      <c r="S1709" s="7"/>
      <c r="T1709" s="7"/>
      <c r="U1709" s="7"/>
      <c r="V1709" s="7"/>
      <c r="W1709" s="7"/>
      <c r="X1709" s="7"/>
      <c r="Y1709" s="7"/>
      <c r="Z1709" s="7"/>
      <c r="AA1709" s="7"/>
      <c r="AB1709" s="7"/>
      <c r="AC1709" s="7"/>
      <c r="AD1709" s="7"/>
    </row>
    <row r="1710" spans="1:30" ht="15" x14ac:dyDescent="0.25">
      <c r="A1710" s="8"/>
      <c r="B1710" s="9"/>
      <c r="C1710" s="17"/>
      <c r="D1710" s="11"/>
      <c r="E1710" s="12"/>
      <c r="F1710" s="13"/>
      <c r="G1710" s="13"/>
      <c r="H1710" s="13"/>
      <c r="I1710" s="13"/>
      <c r="J1710" s="14"/>
      <c r="K1710" s="13"/>
      <c r="L1710" s="7"/>
      <c r="M1710" s="7"/>
      <c r="N1710" s="7"/>
      <c r="O1710" s="7"/>
      <c r="P1710" s="7"/>
      <c r="Q1710" s="7"/>
      <c r="R1710" s="7"/>
      <c r="S1710" s="7"/>
      <c r="T1710" s="7"/>
      <c r="U1710" s="7"/>
      <c r="V1710" s="7"/>
      <c r="W1710" s="7"/>
      <c r="X1710" s="7"/>
      <c r="Y1710" s="7"/>
      <c r="Z1710" s="7"/>
      <c r="AA1710" s="7"/>
      <c r="AB1710" s="7"/>
      <c r="AC1710" s="7"/>
      <c r="AD1710" s="7"/>
    </row>
    <row r="1711" spans="1:30" ht="15" x14ac:dyDescent="0.25">
      <c r="A1711" s="8"/>
      <c r="B1711" s="9"/>
      <c r="C1711" s="17"/>
      <c r="D1711" s="11"/>
      <c r="E1711" s="12"/>
      <c r="F1711" s="13"/>
      <c r="G1711" s="13"/>
      <c r="H1711" s="13"/>
      <c r="I1711" s="13"/>
      <c r="J1711" s="14"/>
      <c r="K1711" s="13"/>
      <c r="L1711" s="7"/>
      <c r="M1711" s="7"/>
      <c r="N1711" s="7"/>
      <c r="O1711" s="7"/>
      <c r="P1711" s="7"/>
      <c r="Q1711" s="7"/>
      <c r="R1711" s="7"/>
      <c r="S1711" s="7"/>
      <c r="T1711" s="7"/>
      <c r="U1711" s="7"/>
      <c r="V1711" s="7"/>
      <c r="W1711" s="7"/>
      <c r="X1711" s="7"/>
      <c r="Y1711" s="7"/>
      <c r="Z1711" s="7"/>
      <c r="AA1711" s="7"/>
      <c r="AB1711" s="7"/>
      <c r="AC1711" s="7"/>
      <c r="AD1711" s="7"/>
    </row>
    <row r="1712" spans="1:30" ht="15" x14ac:dyDescent="0.25">
      <c r="A1712" s="8"/>
      <c r="B1712" s="9"/>
      <c r="C1712" s="17"/>
      <c r="D1712" s="11"/>
      <c r="E1712" s="12"/>
      <c r="F1712" s="13"/>
      <c r="G1712" s="13"/>
      <c r="H1712" s="13"/>
      <c r="I1712" s="13"/>
      <c r="J1712" s="14"/>
      <c r="K1712" s="13"/>
      <c r="L1712" s="7"/>
      <c r="M1712" s="7"/>
      <c r="N1712" s="7"/>
      <c r="O1712" s="7"/>
      <c r="P1712" s="7"/>
      <c r="Q1712" s="7"/>
      <c r="R1712" s="7"/>
      <c r="S1712" s="7"/>
      <c r="T1712" s="7"/>
      <c r="U1712" s="7"/>
      <c r="V1712" s="7"/>
      <c r="W1712" s="7"/>
      <c r="X1712" s="7"/>
      <c r="Y1712" s="7"/>
      <c r="Z1712" s="7"/>
      <c r="AA1712" s="7"/>
      <c r="AB1712" s="7"/>
      <c r="AC1712" s="7"/>
      <c r="AD1712" s="7"/>
    </row>
    <row r="1713" spans="1:30" ht="15" x14ac:dyDescent="0.25">
      <c r="A1713" s="8"/>
      <c r="B1713" s="9"/>
      <c r="C1713" s="17"/>
      <c r="D1713" s="11"/>
      <c r="E1713" s="12"/>
      <c r="F1713" s="13"/>
      <c r="G1713" s="13"/>
      <c r="H1713" s="13"/>
      <c r="I1713" s="13"/>
      <c r="J1713" s="14"/>
      <c r="K1713" s="13"/>
      <c r="L1713" s="7"/>
      <c r="M1713" s="7"/>
      <c r="N1713" s="7"/>
      <c r="O1713" s="7"/>
      <c r="P1713" s="7"/>
      <c r="Q1713" s="7"/>
      <c r="R1713" s="7"/>
      <c r="S1713" s="7"/>
      <c r="T1713" s="7"/>
      <c r="U1713" s="7"/>
      <c r="V1713" s="7"/>
      <c r="W1713" s="7"/>
      <c r="X1713" s="7"/>
      <c r="Y1713" s="7"/>
      <c r="Z1713" s="7"/>
      <c r="AA1713" s="7"/>
      <c r="AB1713" s="7"/>
      <c r="AC1713" s="7"/>
      <c r="AD1713" s="7"/>
    </row>
    <row r="1714" spans="1:30" ht="15" x14ac:dyDescent="0.25">
      <c r="A1714" s="8"/>
      <c r="B1714" s="9"/>
      <c r="C1714" s="17"/>
      <c r="D1714" s="11"/>
      <c r="E1714" s="12"/>
      <c r="F1714" s="13"/>
      <c r="G1714" s="13"/>
      <c r="H1714" s="13"/>
      <c r="I1714" s="13"/>
      <c r="J1714" s="14"/>
      <c r="K1714" s="13"/>
      <c r="L1714" s="7"/>
      <c r="M1714" s="7"/>
      <c r="N1714" s="7"/>
      <c r="O1714" s="7"/>
      <c r="P1714" s="7"/>
      <c r="Q1714" s="7"/>
      <c r="R1714" s="7"/>
      <c r="S1714" s="7"/>
      <c r="T1714" s="7"/>
      <c r="U1714" s="7"/>
      <c r="V1714" s="7"/>
      <c r="W1714" s="7"/>
      <c r="X1714" s="7"/>
      <c r="Y1714" s="7"/>
      <c r="Z1714" s="7"/>
      <c r="AA1714" s="7"/>
      <c r="AB1714" s="7"/>
      <c r="AC1714" s="7"/>
      <c r="AD1714" s="7"/>
    </row>
    <row r="1715" spans="1:30" ht="15" x14ac:dyDescent="0.25">
      <c r="A1715" s="8"/>
      <c r="B1715" s="9"/>
      <c r="C1715" s="17"/>
      <c r="D1715" s="11"/>
      <c r="E1715" s="12"/>
      <c r="F1715" s="13"/>
      <c r="G1715" s="13"/>
      <c r="H1715" s="13"/>
      <c r="I1715" s="13"/>
      <c r="J1715" s="14"/>
      <c r="K1715" s="13"/>
      <c r="L1715" s="7"/>
      <c r="M1715" s="7"/>
      <c r="N1715" s="7"/>
      <c r="O1715" s="7"/>
      <c r="P1715" s="7"/>
      <c r="Q1715" s="7"/>
      <c r="R1715" s="7"/>
      <c r="S1715" s="7"/>
      <c r="T1715" s="7"/>
      <c r="U1715" s="7"/>
      <c r="V1715" s="7"/>
      <c r="W1715" s="7"/>
      <c r="X1715" s="7"/>
      <c r="Y1715" s="7"/>
      <c r="Z1715" s="7"/>
      <c r="AA1715" s="7"/>
      <c r="AB1715" s="7"/>
      <c r="AC1715" s="7"/>
      <c r="AD1715" s="7"/>
    </row>
    <row r="1716" spans="1:30" ht="15" x14ac:dyDescent="0.25">
      <c r="A1716" s="8"/>
      <c r="B1716" s="9"/>
      <c r="C1716" s="17"/>
      <c r="D1716" s="11"/>
      <c r="E1716" s="12"/>
      <c r="F1716" s="13"/>
      <c r="G1716" s="13"/>
      <c r="H1716" s="13"/>
      <c r="I1716" s="13"/>
      <c r="J1716" s="14"/>
      <c r="K1716" s="13"/>
      <c r="L1716" s="7"/>
      <c r="M1716" s="7"/>
      <c r="N1716" s="7"/>
      <c r="O1716" s="7"/>
      <c r="P1716" s="7"/>
      <c r="Q1716" s="7"/>
      <c r="R1716" s="7"/>
      <c r="S1716" s="7"/>
      <c r="T1716" s="7"/>
      <c r="U1716" s="7"/>
      <c r="V1716" s="7"/>
      <c r="W1716" s="7"/>
      <c r="X1716" s="7"/>
      <c r="Y1716" s="7"/>
      <c r="Z1716" s="7"/>
      <c r="AA1716" s="7"/>
      <c r="AB1716" s="7"/>
      <c r="AC1716" s="7"/>
      <c r="AD1716" s="7"/>
    </row>
    <row r="1717" spans="1:30" ht="15" x14ac:dyDescent="0.25">
      <c r="A1717" s="8"/>
      <c r="B1717" s="9"/>
      <c r="C1717" s="17"/>
      <c r="D1717" s="11"/>
      <c r="E1717" s="12"/>
      <c r="F1717" s="13"/>
      <c r="G1717" s="13"/>
      <c r="H1717" s="13"/>
      <c r="I1717" s="13"/>
      <c r="J1717" s="14"/>
      <c r="K1717" s="13"/>
      <c r="L1717" s="7"/>
      <c r="M1717" s="7"/>
      <c r="N1717" s="7"/>
      <c r="O1717" s="7"/>
      <c r="P1717" s="7"/>
      <c r="Q1717" s="7"/>
      <c r="R1717" s="7"/>
      <c r="S1717" s="7"/>
      <c r="T1717" s="7"/>
      <c r="U1717" s="7"/>
      <c r="V1717" s="7"/>
      <c r="W1717" s="7"/>
      <c r="X1717" s="7"/>
      <c r="Y1717" s="7"/>
      <c r="Z1717" s="7"/>
      <c r="AA1717" s="7"/>
      <c r="AB1717" s="7"/>
      <c r="AC1717" s="7"/>
      <c r="AD1717" s="7"/>
    </row>
    <row r="1718" spans="1:30" ht="15" x14ac:dyDescent="0.25">
      <c r="A1718" s="8"/>
      <c r="B1718" s="9"/>
      <c r="C1718" s="17"/>
      <c r="D1718" s="11"/>
      <c r="E1718" s="12"/>
      <c r="F1718" s="13"/>
      <c r="G1718" s="13"/>
      <c r="H1718" s="13"/>
      <c r="I1718" s="13"/>
      <c r="J1718" s="14"/>
      <c r="K1718" s="13"/>
      <c r="L1718" s="7"/>
      <c r="M1718" s="7"/>
      <c r="N1718" s="7"/>
      <c r="O1718" s="7"/>
      <c r="P1718" s="7"/>
      <c r="Q1718" s="7"/>
      <c r="R1718" s="7"/>
      <c r="S1718" s="7"/>
      <c r="T1718" s="7"/>
      <c r="U1718" s="7"/>
      <c r="V1718" s="7"/>
      <c r="W1718" s="7"/>
      <c r="X1718" s="7"/>
      <c r="Y1718" s="7"/>
      <c r="Z1718" s="7"/>
      <c r="AA1718" s="7"/>
      <c r="AB1718" s="7"/>
      <c r="AC1718" s="7"/>
      <c r="AD1718" s="7"/>
    </row>
    <row r="1719" spans="1:30" ht="15" x14ac:dyDescent="0.25">
      <c r="A1719" s="8"/>
      <c r="B1719" s="9"/>
      <c r="C1719" s="17"/>
      <c r="D1719" s="11"/>
      <c r="E1719" s="12"/>
      <c r="F1719" s="13"/>
      <c r="G1719" s="13"/>
      <c r="H1719" s="13"/>
      <c r="I1719" s="13"/>
      <c r="J1719" s="14"/>
      <c r="K1719" s="13"/>
      <c r="L1719" s="7"/>
      <c r="M1719" s="7"/>
      <c r="N1719" s="7"/>
      <c r="O1719" s="7"/>
      <c r="P1719" s="7"/>
      <c r="Q1719" s="7"/>
      <c r="R1719" s="7"/>
      <c r="S1719" s="7"/>
      <c r="T1719" s="7"/>
      <c r="U1719" s="7"/>
      <c r="V1719" s="7"/>
      <c r="W1719" s="7"/>
      <c r="X1719" s="7"/>
      <c r="Y1719" s="7"/>
      <c r="Z1719" s="7"/>
      <c r="AA1719" s="7"/>
      <c r="AB1719" s="7"/>
      <c r="AC1719" s="7"/>
      <c r="AD1719" s="7"/>
    </row>
    <row r="1720" spans="1:30" ht="15" x14ac:dyDescent="0.25">
      <c r="A1720" s="8"/>
      <c r="B1720" s="9"/>
      <c r="C1720" s="17"/>
      <c r="D1720" s="11"/>
      <c r="E1720" s="12"/>
      <c r="F1720" s="13"/>
      <c r="G1720" s="13"/>
      <c r="H1720" s="13"/>
      <c r="I1720" s="13"/>
      <c r="J1720" s="14"/>
      <c r="K1720" s="13"/>
      <c r="L1720" s="7"/>
      <c r="M1720" s="7"/>
      <c r="N1720" s="7"/>
      <c r="O1720" s="7"/>
      <c r="P1720" s="7"/>
      <c r="Q1720" s="7"/>
      <c r="R1720" s="7"/>
      <c r="S1720" s="7"/>
      <c r="T1720" s="7"/>
      <c r="U1720" s="7"/>
      <c r="V1720" s="7"/>
      <c r="W1720" s="7"/>
      <c r="X1720" s="7"/>
      <c r="Y1720" s="7"/>
      <c r="Z1720" s="7"/>
      <c r="AA1720" s="7"/>
      <c r="AB1720" s="7"/>
      <c r="AC1720" s="7"/>
      <c r="AD1720" s="7"/>
    </row>
    <row r="1721" spans="1:30" ht="15" x14ac:dyDescent="0.25">
      <c r="A1721" s="8"/>
      <c r="B1721" s="9"/>
      <c r="C1721" s="17"/>
      <c r="D1721" s="11"/>
      <c r="E1721" s="12"/>
      <c r="F1721" s="13"/>
      <c r="G1721" s="13"/>
      <c r="H1721" s="13"/>
      <c r="I1721" s="13"/>
      <c r="J1721" s="14"/>
      <c r="K1721" s="13"/>
      <c r="L1721" s="7"/>
      <c r="M1721" s="7"/>
      <c r="N1721" s="7"/>
      <c r="O1721" s="7"/>
      <c r="P1721" s="7"/>
      <c r="Q1721" s="7"/>
      <c r="R1721" s="7"/>
      <c r="S1721" s="7"/>
      <c r="T1721" s="7"/>
      <c r="U1721" s="7"/>
      <c r="V1721" s="7"/>
      <c r="W1721" s="7"/>
      <c r="X1721" s="7"/>
      <c r="Y1721" s="7"/>
      <c r="Z1721" s="7"/>
      <c r="AA1721" s="7"/>
      <c r="AB1721" s="7"/>
      <c r="AC1721" s="7"/>
      <c r="AD1721" s="7"/>
    </row>
    <row r="1722" spans="1:30" ht="15" x14ac:dyDescent="0.25">
      <c r="A1722" s="8"/>
      <c r="B1722" s="9"/>
      <c r="C1722" s="17"/>
      <c r="D1722" s="11"/>
      <c r="E1722" s="12"/>
      <c r="F1722" s="13"/>
      <c r="G1722" s="13"/>
      <c r="H1722" s="13"/>
      <c r="I1722" s="13"/>
      <c r="J1722" s="14"/>
      <c r="K1722" s="13"/>
      <c r="L1722" s="7"/>
      <c r="M1722" s="7"/>
      <c r="N1722" s="7"/>
      <c r="O1722" s="7"/>
      <c r="P1722" s="7"/>
      <c r="Q1722" s="7"/>
      <c r="R1722" s="7"/>
      <c r="S1722" s="7"/>
      <c r="T1722" s="7"/>
      <c r="U1722" s="7"/>
      <c r="V1722" s="7"/>
      <c r="W1722" s="7"/>
      <c r="X1722" s="7"/>
      <c r="Y1722" s="7"/>
      <c r="Z1722" s="7"/>
      <c r="AA1722" s="7"/>
      <c r="AB1722" s="7"/>
      <c r="AC1722" s="7"/>
      <c r="AD1722" s="7"/>
    </row>
    <row r="1723" spans="1:30" ht="15" x14ac:dyDescent="0.25">
      <c r="A1723" s="8"/>
      <c r="B1723" s="9"/>
      <c r="C1723" s="17"/>
      <c r="D1723" s="11"/>
      <c r="E1723" s="12"/>
      <c r="F1723" s="13"/>
      <c r="G1723" s="13"/>
      <c r="H1723" s="13"/>
      <c r="I1723" s="13"/>
      <c r="J1723" s="14"/>
      <c r="K1723" s="13"/>
      <c r="L1723" s="7"/>
      <c r="M1723" s="7"/>
      <c r="N1723" s="7"/>
      <c r="O1723" s="7"/>
      <c r="P1723" s="7"/>
      <c r="Q1723" s="7"/>
      <c r="R1723" s="7"/>
      <c r="S1723" s="7"/>
      <c r="T1723" s="7"/>
      <c r="U1723" s="7"/>
      <c r="V1723" s="7"/>
      <c r="W1723" s="7"/>
      <c r="X1723" s="7"/>
      <c r="Y1723" s="7"/>
      <c r="Z1723" s="7"/>
      <c r="AA1723" s="7"/>
      <c r="AB1723" s="7"/>
      <c r="AC1723" s="7"/>
      <c r="AD1723" s="7"/>
    </row>
    <row r="1724" spans="1:30" ht="15" x14ac:dyDescent="0.25">
      <c r="A1724" s="8"/>
      <c r="B1724" s="9"/>
      <c r="C1724" s="17"/>
      <c r="D1724" s="11"/>
      <c r="E1724" s="12"/>
      <c r="F1724" s="13"/>
      <c r="G1724" s="13"/>
      <c r="H1724" s="13"/>
      <c r="I1724" s="13"/>
      <c r="J1724" s="14"/>
      <c r="K1724" s="13"/>
      <c r="L1724" s="7"/>
      <c r="M1724" s="7"/>
      <c r="N1724" s="7"/>
      <c r="O1724" s="7"/>
      <c r="P1724" s="7"/>
      <c r="Q1724" s="7"/>
      <c r="R1724" s="7"/>
      <c r="S1724" s="7"/>
      <c r="T1724" s="7"/>
      <c r="U1724" s="7"/>
      <c r="V1724" s="7"/>
      <c r="W1724" s="7"/>
      <c r="X1724" s="7"/>
      <c r="Y1724" s="7"/>
      <c r="Z1724" s="7"/>
      <c r="AA1724" s="7"/>
      <c r="AB1724" s="7"/>
      <c r="AC1724" s="7"/>
      <c r="AD1724" s="7"/>
    </row>
    <row r="1725" spans="1:30" ht="15" x14ac:dyDescent="0.25">
      <c r="A1725" s="8"/>
      <c r="B1725" s="9"/>
      <c r="C1725" s="17"/>
      <c r="D1725" s="11"/>
      <c r="E1725" s="12"/>
      <c r="F1725" s="13"/>
      <c r="G1725" s="13"/>
      <c r="H1725" s="13"/>
      <c r="I1725" s="13"/>
      <c r="J1725" s="14"/>
      <c r="K1725" s="13"/>
      <c r="L1725" s="7"/>
      <c r="M1725" s="7"/>
      <c r="N1725" s="7"/>
      <c r="O1725" s="7"/>
      <c r="P1725" s="7"/>
      <c r="Q1725" s="7"/>
      <c r="R1725" s="7"/>
      <c r="S1725" s="7"/>
      <c r="T1725" s="7"/>
      <c r="U1725" s="7"/>
      <c r="V1725" s="7"/>
      <c r="W1725" s="7"/>
      <c r="X1725" s="7"/>
      <c r="Y1725" s="7"/>
      <c r="Z1725" s="7"/>
      <c r="AA1725" s="7"/>
      <c r="AB1725" s="7"/>
      <c r="AC1725" s="7"/>
      <c r="AD1725" s="7"/>
    </row>
    <row r="1726" spans="1:30" ht="15" x14ac:dyDescent="0.25">
      <c r="A1726" s="8"/>
      <c r="B1726" s="9"/>
      <c r="C1726" s="17"/>
      <c r="D1726" s="11"/>
      <c r="E1726" s="12"/>
      <c r="F1726" s="13"/>
      <c r="G1726" s="13"/>
      <c r="H1726" s="13"/>
      <c r="I1726" s="13"/>
      <c r="J1726" s="14"/>
      <c r="K1726" s="13"/>
      <c r="L1726" s="7"/>
      <c r="M1726" s="7"/>
      <c r="N1726" s="7"/>
      <c r="O1726" s="7"/>
      <c r="P1726" s="7"/>
      <c r="Q1726" s="7"/>
      <c r="R1726" s="7"/>
      <c r="S1726" s="7"/>
      <c r="T1726" s="7"/>
      <c r="U1726" s="7"/>
      <c r="V1726" s="7"/>
      <c r="W1726" s="7"/>
      <c r="X1726" s="7"/>
      <c r="Y1726" s="7"/>
      <c r="Z1726" s="7"/>
      <c r="AA1726" s="7"/>
      <c r="AB1726" s="7"/>
      <c r="AC1726" s="7"/>
      <c r="AD1726" s="7"/>
    </row>
    <row r="1727" spans="1:30" ht="15" x14ac:dyDescent="0.25">
      <c r="A1727" s="8"/>
      <c r="B1727" s="9"/>
      <c r="C1727" s="17"/>
      <c r="D1727" s="11"/>
      <c r="E1727" s="12"/>
      <c r="F1727" s="13"/>
      <c r="G1727" s="13"/>
      <c r="H1727" s="13"/>
      <c r="I1727" s="13"/>
      <c r="J1727" s="14"/>
      <c r="K1727" s="13"/>
      <c r="L1727" s="7"/>
      <c r="M1727" s="7"/>
      <c r="N1727" s="7"/>
      <c r="O1727" s="7"/>
      <c r="P1727" s="7"/>
      <c r="Q1727" s="7"/>
      <c r="R1727" s="7"/>
      <c r="S1727" s="7"/>
      <c r="T1727" s="7"/>
      <c r="U1727" s="7"/>
      <c r="V1727" s="7"/>
      <c r="W1727" s="7"/>
      <c r="X1727" s="7"/>
      <c r="Y1727" s="7"/>
      <c r="Z1727" s="7"/>
      <c r="AA1727" s="7"/>
      <c r="AB1727" s="7"/>
      <c r="AC1727" s="7"/>
      <c r="AD1727" s="7"/>
    </row>
    <row r="1728" spans="1:30" ht="15" x14ac:dyDescent="0.25">
      <c r="A1728" s="8"/>
      <c r="B1728" s="9"/>
      <c r="C1728" s="17"/>
      <c r="D1728" s="11"/>
      <c r="E1728" s="12"/>
      <c r="F1728" s="13"/>
      <c r="G1728" s="13"/>
      <c r="H1728" s="13"/>
      <c r="I1728" s="13"/>
      <c r="J1728" s="14"/>
      <c r="K1728" s="13"/>
      <c r="L1728" s="7"/>
      <c r="M1728" s="7"/>
      <c r="N1728" s="7"/>
      <c r="O1728" s="7"/>
      <c r="P1728" s="7"/>
      <c r="Q1728" s="7"/>
      <c r="R1728" s="7"/>
      <c r="S1728" s="7"/>
      <c r="T1728" s="7"/>
      <c r="U1728" s="7"/>
      <c r="V1728" s="7"/>
      <c r="W1728" s="7"/>
      <c r="X1728" s="7"/>
      <c r="Y1728" s="7"/>
      <c r="Z1728" s="7"/>
      <c r="AA1728" s="7"/>
      <c r="AB1728" s="7"/>
      <c r="AC1728" s="7"/>
      <c r="AD1728" s="7"/>
    </row>
    <row r="1729" spans="1:30" ht="15" x14ac:dyDescent="0.25">
      <c r="A1729" s="8"/>
      <c r="B1729" s="9"/>
      <c r="C1729" s="17"/>
      <c r="D1729" s="11"/>
      <c r="E1729" s="12"/>
      <c r="F1729" s="13"/>
      <c r="G1729" s="13"/>
      <c r="H1729" s="13"/>
      <c r="I1729" s="13"/>
      <c r="J1729" s="14"/>
      <c r="K1729" s="13"/>
      <c r="L1729" s="7"/>
      <c r="M1729" s="7"/>
      <c r="N1729" s="7"/>
      <c r="O1729" s="7"/>
      <c r="P1729" s="7"/>
      <c r="Q1729" s="7"/>
      <c r="R1729" s="7"/>
      <c r="S1729" s="7"/>
      <c r="T1729" s="7"/>
      <c r="U1729" s="7"/>
      <c r="V1729" s="7"/>
      <c r="W1729" s="7"/>
      <c r="X1729" s="7"/>
      <c r="Y1729" s="7"/>
      <c r="Z1729" s="7"/>
      <c r="AA1729" s="7"/>
      <c r="AB1729" s="7"/>
      <c r="AC1729" s="7"/>
      <c r="AD1729" s="7"/>
    </row>
    <row r="1730" spans="1:30" ht="15" x14ac:dyDescent="0.25">
      <c r="A1730" s="8"/>
      <c r="B1730" s="9"/>
      <c r="C1730" s="17"/>
      <c r="D1730" s="11"/>
      <c r="E1730" s="12"/>
      <c r="F1730" s="13"/>
      <c r="G1730" s="13"/>
      <c r="H1730" s="13"/>
      <c r="I1730" s="13"/>
      <c r="J1730" s="14"/>
      <c r="K1730" s="13"/>
      <c r="L1730" s="7"/>
      <c r="M1730" s="7"/>
      <c r="N1730" s="7"/>
      <c r="O1730" s="7"/>
      <c r="P1730" s="7"/>
      <c r="Q1730" s="7"/>
      <c r="R1730" s="7"/>
      <c r="S1730" s="7"/>
      <c r="T1730" s="7"/>
      <c r="U1730" s="7"/>
      <c r="V1730" s="7"/>
      <c r="W1730" s="7"/>
      <c r="X1730" s="7"/>
      <c r="Y1730" s="7"/>
      <c r="Z1730" s="7"/>
      <c r="AA1730" s="7"/>
      <c r="AB1730" s="7"/>
      <c r="AC1730" s="7"/>
      <c r="AD1730" s="7"/>
    </row>
    <row r="1731" spans="1:30" ht="15" x14ac:dyDescent="0.25">
      <c r="A1731" s="8"/>
      <c r="B1731" s="9"/>
      <c r="C1731" s="17"/>
      <c r="D1731" s="11"/>
      <c r="E1731" s="12"/>
      <c r="F1731" s="13"/>
      <c r="G1731" s="13"/>
      <c r="H1731" s="13"/>
      <c r="I1731" s="13"/>
      <c r="J1731" s="14"/>
      <c r="K1731" s="13"/>
      <c r="L1731" s="7"/>
      <c r="M1731" s="7"/>
      <c r="N1731" s="7"/>
      <c r="O1731" s="7"/>
      <c r="P1731" s="7"/>
      <c r="Q1731" s="7"/>
      <c r="R1731" s="7"/>
      <c r="S1731" s="7"/>
      <c r="T1731" s="7"/>
      <c r="U1731" s="7"/>
      <c r="V1731" s="7"/>
      <c r="W1731" s="7"/>
      <c r="X1731" s="7"/>
      <c r="Y1731" s="7"/>
      <c r="Z1731" s="7"/>
      <c r="AA1731" s="7"/>
      <c r="AB1731" s="7"/>
      <c r="AC1731" s="7"/>
      <c r="AD1731" s="7"/>
    </row>
    <row r="1732" spans="1:30" ht="15" x14ac:dyDescent="0.25">
      <c r="A1732" s="8"/>
      <c r="B1732" s="9"/>
      <c r="C1732" s="17"/>
      <c r="D1732" s="11"/>
      <c r="E1732" s="12"/>
      <c r="F1732" s="13"/>
      <c r="G1732" s="13"/>
      <c r="H1732" s="13"/>
      <c r="I1732" s="13"/>
      <c r="J1732" s="14"/>
      <c r="K1732" s="13"/>
      <c r="L1732" s="7"/>
      <c r="M1732" s="7"/>
      <c r="N1732" s="7"/>
      <c r="O1732" s="7"/>
      <c r="P1732" s="7"/>
      <c r="Q1732" s="7"/>
      <c r="R1732" s="7"/>
      <c r="S1732" s="7"/>
      <c r="T1732" s="7"/>
      <c r="U1732" s="7"/>
      <c r="V1732" s="7"/>
      <c r="W1732" s="7"/>
      <c r="X1732" s="7"/>
      <c r="Y1732" s="7"/>
      <c r="Z1732" s="7"/>
      <c r="AA1732" s="7"/>
      <c r="AB1732" s="7"/>
      <c r="AC1732" s="7"/>
      <c r="AD1732" s="7"/>
    </row>
    <row r="1733" spans="1:30" ht="15" x14ac:dyDescent="0.25">
      <c r="A1733" s="8"/>
      <c r="B1733" s="9"/>
      <c r="C1733" s="17"/>
      <c r="D1733" s="11"/>
      <c r="E1733" s="12"/>
      <c r="F1733" s="13"/>
      <c r="G1733" s="13"/>
      <c r="H1733" s="13"/>
      <c r="I1733" s="13"/>
      <c r="J1733" s="14"/>
      <c r="K1733" s="13"/>
      <c r="L1733" s="7"/>
      <c r="M1733" s="7"/>
      <c r="N1733" s="7"/>
      <c r="O1733" s="7"/>
      <c r="P1733" s="7"/>
      <c r="Q1733" s="7"/>
      <c r="R1733" s="7"/>
      <c r="S1733" s="7"/>
      <c r="T1733" s="7"/>
      <c r="U1733" s="7"/>
      <c r="V1733" s="7"/>
      <c r="W1733" s="7"/>
      <c r="X1733" s="7"/>
      <c r="Y1733" s="7"/>
      <c r="Z1733" s="7"/>
      <c r="AA1733" s="7"/>
      <c r="AB1733" s="7"/>
      <c r="AC1733" s="7"/>
      <c r="AD1733" s="7"/>
    </row>
    <row r="1734" spans="1:30" ht="15" x14ac:dyDescent="0.25">
      <c r="A1734" s="8"/>
      <c r="B1734" s="9"/>
      <c r="C1734" s="17"/>
      <c r="D1734" s="11"/>
      <c r="E1734" s="12"/>
      <c r="F1734" s="13"/>
      <c r="G1734" s="13"/>
      <c r="H1734" s="13"/>
      <c r="I1734" s="13"/>
      <c r="J1734" s="14"/>
      <c r="K1734" s="13"/>
      <c r="L1734" s="7"/>
      <c r="M1734" s="7"/>
      <c r="N1734" s="7"/>
      <c r="O1734" s="7"/>
      <c r="P1734" s="7"/>
      <c r="Q1734" s="7"/>
      <c r="R1734" s="7"/>
      <c r="S1734" s="7"/>
      <c r="T1734" s="7"/>
      <c r="U1734" s="7"/>
      <c r="V1734" s="7"/>
      <c r="W1734" s="7"/>
      <c r="X1734" s="7"/>
      <c r="Y1734" s="7"/>
      <c r="Z1734" s="7"/>
      <c r="AA1734" s="7"/>
      <c r="AB1734" s="7"/>
      <c r="AC1734" s="7"/>
      <c r="AD1734" s="7"/>
    </row>
    <row r="1735" spans="1:30" ht="15" x14ac:dyDescent="0.25">
      <c r="A1735" s="8"/>
      <c r="B1735" s="9"/>
      <c r="C1735" s="17"/>
      <c r="D1735" s="11"/>
      <c r="E1735" s="12"/>
      <c r="F1735" s="13"/>
      <c r="G1735" s="13"/>
      <c r="H1735" s="13"/>
      <c r="I1735" s="13"/>
      <c r="J1735" s="14"/>
      <c r="K1735" s="13"/>
      <c r="L1735" s="7"/>
      <c r="M1735" s="7"/>
      <c r="N1735" s="7"/>
      <c r="O1735" s="7"/>
      <c r="P1735" s="7"/>
      <c r="Q1735" s="7"/>
      <c r="R1735" s="7"/>
      <c r="S1735" s="7"/>
      <c r="T1735" s="7"/>
      <c r="U1735" s="7"/>
      <c r="V1735" s="7"/>
      <c r="W1735" s="7"/>
      <c r="X1735" s="7"/>
      <c r="Y1735" s="7"/>
      <c r="Z1735" s="7"/>
      <c r="AA1735" s="7"/>
      <c r="AB1735" s="7"/>
      <c r="AC1735" s="7"/>
      <c r="AD1735" s="7"/>
    </row>
    <row r="1736" spans="1:30" ht="15" x14ac:dyDescent="0.25">
      <c r="A1736" s="8"/>
      <c r="B1736" s="9"/>
      <c r="C1736" s="17"/>
      <c r="D1736" s="11"/>
      <c r="E1736" s="12"/>
      <c r="F1736" s="13"/>
      <c r="G1736" s="13"/>
      <c r="H1736" s="13"/>
      <c r="I1736" s="13"/>
      <c r="J1736" s="14"/>
      <c r="K1736" s="13"/>
      <c r="L1736" s="7"/>
      <c r="M1736" s="7"/>
      <c r="N1736" s="7"/>
      <c r="O1736" s="7"/>
      <c r="P1736" s="7"/>
      <c r="Q1736" s="7"/>
      <c r="R1736" s="7"/>
      <c r="S1736" s="7"/>
      <c r="T1736" s="7"/>
      <c r="U1736" s="7"/>
      <c r="V1736" s="7"/>
      <c r="W1736" s="7"/>
      <c r="X1736" s="7"/>
      <c r="Y1736" s="7"/>
      <c r="Z1736" s="7"/>
      <c r="AA1736" s="7"/>
      <c r="AB1736" s="7"/>
      <c r="AC1736" s="7"/>
      <c r="AD1736" s="7"/>
    </row>
    <row r="1737" spans="1:30" ht="15" x14ac:dyDescent="0.25">
      <c r="A1737" s="8"/>
      <c r="B1737" s="9"/>
      <c r="C1737" s="17"/>
      <c r="D1737" s="11"/>
      <c r="E1737" s="12"/>
      <c r="F1737" s="13"/>
      <c r="G1737" s="13"/>
      <c r="H1737" s="13"/>
      <c r="I1737" s="13"/>
      <c r="J1737" s="14"/>
      <c r="K1737" s="13"/>
      <c r="L1737" s="7"/>
      <c r="M1737" s="7"/>
      <c r="N1737" s="7"/>
      <c r="O1737" s="7"/>
      <c r="P1737" s="7"/>
      <c r="Q1737" s="7"/>
      <c r="R1737" s="7"/>
      <c r="S1737" s="7"/>
      <c r="T1737" s="7"/>
      <c r="U1737" s="7"/>
      <c r="V1737" s="7"/>
      <c r="W1737" s="7"/>
      <c r="X1737" s="7"/>
      <c r="Y1737" s="7"/>
      <c r="Z1737" s="7"/>
      <c r="AA1737" s="7"/>
      <c r="AB1737" s="7"/>
      <c r="AC1737" s="7"/>
      <c r="AD1737" s="7"/>
    </row>
    <row r="1738" spans="1:30" ht="15" x14ac:dyDescent="0.25">
      <c r="A1738" s="8"/>
      <c r="B1738" s="9"/>
      <c r="C1738" s="17"/>
      <c r="D1738" s="11"/>
      <c r="E1738" s="12"/>
      <c r="F1738" s="13"/>
      <c r="G1738" s="13"/>
      <c r="H1738" s="13"/>
      <c r="I1738" s="13"/>
      <c r="J1738" s="14"/>
      <c r="K1738" s="13"/>
      <c r="L1738" s="7"/>
      <c r="M1738" s="7"/>
      <c r="N1738" s="7"/>
      <c r="O1738" s="7"/>
      <c r="P1738" s="7"/>
      <c r="Q1738" s="7"/>
      <c r="R1738" s="7"/>
      <c r="S1738" s="7"/>
      <c r="T1738" s="7"/>
      <c r="U1738" s="7"/>
      <c r="V1738" s="7"/>
      <c r="W1738" s="7"/>
      <c r="X1738" s="7"/>
      <c r="Y1738" s="7"/>
      <c r="Z1738" s="7"/>
      <c r="AA1738" s="7"/>
      <c r="AB1738" s="7"/>
      <c r="AC1738" s="7"/>
      <c r="AD1738" s="7"/>
    </row>
    <row r="1739" spans="1:30" ht="15" x14ac:dyDescent="0.25">
      <c r="A1739" s="8"/>
      <c r="B1739" s="9"/>
      <c r="C1739" s="17"/>
      <c r="D1739" s="11"/>
      <c r="E1739" s="12"/>
      <c r="F1739" s="13"/>
      <c r="G1739" s="13"/>
      <c r="H1739" s="13"/>
      <c r="I1739" s="13"/>
      <c r="J1739" s="14"/>
      <c r="K1739" s="13"/>
      <c r="L1739" s="7"/>
      <c r="M1739" s="7"/>
      <c r="N1739" s="7"/>
      <c r="O1739" s="7"/>
      <c r="P1739" s="7"/>
      <c r="Q1739" s="7"/>
      <c r="R1739" s="7"/>
      <c r="S1739" s="7"/>
      <c r="T1739" s="7"/>
      <c r="U1739" s="7"/>
      <c r="V1739" s="7"/>
      <c r="W1739" s="7"/>
      <c r="X1739" s="7"/>
      <c r="Y1739" s="7"/>
      <c r="Z1739" s="7"/>
      <c r="AA1739" s="7"/>
      <c r="AB1739" s="7"/>
      <c r="AC1739" s="7"/>
      <c r="AD1739" s="7"/>
    </row>
    <row r="1740" spans="1:30" ht="15" x14ac:dyDescent="0.25">
      <c r="A1740" s="8"/>
      <c r="B1740" s="9"/>
      <c r="C1740" s="17"/>
      <c r="D1740" s="11"/>
      <c r="E1740" s="12"/>
      <c r="F1740" s="13"/>
      <c r="G1740" s="13"/>
      <c r="H1740" s="13"/>
      <c r="I1740" s="13"/>
      <c r="J1740" s="14"/>
      <c r="K1740" s="13"/>
      <c r="L1740" s="7"/>
      <c r="M1740" s="7"/>
      <c r="N1740" s="7"/>
      <c r="O1740" s="7"/>
      <c r="P1740" s="7"/>
      <c r="Q1740" s="7"/>
      <c r="R1740" s="7"/>
      <c r="S1740" s="7"/>
      <c r="T1740" s="7"/>
      <c r="U1740" s="7"/>
      <c r="V1740" s="7"/>
      <c r="W1740" s="7"/>
      <c r="X1740" s="7"/>
      <c r="Y1740" s="7"/>
      <c r="Z1740" s="7"/>
      <c r="AA1740" s="7"/>
      <c r="AB1740" s="7"/>
      <c r="AC1740" s="7"/>
      <c r="AD1740" s="7"/>
    </row>
    <row r="1741" spans="1:30" ht="15" x14ac:dyDescent="0.25">
      <c r="A1741" s="8"/>
      <c r="B1741" s="9"/>
      <c r="C1741" s="17"/>
      <c r="D1741" s="11"/>
      <c r="E1741" s="12"/>
      <c r="F1741" s="13"/>
      <c r="G1741" s="13"/>
      <c r="H1741" s="13"/>
      <c r="I1741" s="13"/>
      <c r="J1741" s="14"/>
      <c r="K1741" s="13"/>
      <c r="L1741" s="7"/>
      <c r="M1741" s="7"/>
      <c r="N1741" s="7"/>
      <c r="O1741" s="7"/>
      <c r="P1741" s="7"/>
      <c r="Q1741" s="7"/>
      <c r="R1741" s="7"/>
      <c r="S1741" s="7"/>
      <c r="T1741" s="7"/>
      <c r="U1741" s="7"/>
      <c r="V1741" s="7"/>
      <c r="W1741" s="7"/>
      <c r="X1741" s="7"/>
      <c r="Y1741" s="7"/>
      <c r="Z1741" s="7"/>
      <c r="AA1741" s="7"/>
      <c r="AB1741" s="7"/>
      <c r="AC1741" s="7"/>
      <c r="AD1741" s="7"/>
    </row>
    <row r="1742" spans="1:30" ht="15" x14ac:dyDescent="0.25">
      <c r="A1742" s="8"/>
      <c r="B1742" s="9"/>
      <c r="C1742" s="17"/>
      <c r="D1742" s="11"/>
      <c r="E1742" s="12"/>
      <c r="F1742" s="13"/>
      <c r="G1742" s="13"/>
      <c r="H1742" s="13"/>
      <c r="I1742" s="13"/>
      <c r="J1742" s="14"/>
      <c r="K1742" s="13"/>
      <c r="L1742" s="7"/>
      <c r="M1742" s="7"/>
      <c r="N1742" s="7"/>
      <c r="O1742" s="7"/>
      <c r="P1742" s="7"/>
      <c r="Q1742" s="7"/>
      <c r="R1742" s="7"/>
      <c r="S1742" s="7"/>
      <c r="T1742" s="7"/>
      <c r="U1742" s="7"/>
      <c r="V1742" s="7"/>
      <c r="W1742" s="7"/>
      <c r="X1742" s="7"/>
      <c r="Y1742" s="7"/>
      <c r="Z1742" s="7"/>
      <c r="AA1742" s="7"/>
      <c r="AB1742" s="7"/>
      <c r="AC1742" s="7"/>
      <c r="AD1742" s="7"/>
    </row>
    <row r="1743" spans="1:30" ht="15" x14ac:dyDescent="0.25">
      <c r="A1743" s="8"/>
      <c r="B1743" s="9"/>
      <c r="C1743" s="17"/>
      <c r="D1743" s="11"/>
      <c r="E1743" s="12"/>
      <c r="F1743" s="13"/>
      <c r="G1743" s="13"/>
      <c r="H1743" s="13"/>
      <c r="I1743" s="13"/>
      <c r="J1743" s="14"/>
      <c r="K1743" s="13"/>
      <c r="L1743" s="7"/>
      <c r="M1743" s="7"/>
      <c r="N1743" s="7"/>
      <c r="O1743" s="7"/>
      <c r="P1743" s="7"/>
      <c r="Q1743" s="7"/>
      <c r="R1743" s="7"/>
      <c r="S1743" s="7"/>
      <c r="T1743" s="7"/>
      <c r="U1743" s="7"/>
      <c r="V1743" s="7"/>
      <c r="W1743" s="7"/>
      <c r="X1743" s="7"/>
      <c r="Y1743" s="7"/>
      <c r="Z1743" s="7"/>
      <c r="AA1743" s="7"/>
      <c r="AB1743" s="7"/>
      <c r="AC1743" s="7"/>
      <c r="AD1743" s="7"/>
    </row>
    <row r="1744" spans="1:30" ht="15" x14ac:dyDescent="0.25">
      <c r="A1744" s="8"/>
      <c r="B1744" s="9"/>
      <c r="C1744" s="17"/>
      <c r="D1744" s="11"/>
      <c r="E1744" s="12"/>
      <c r="F1744" s="13"/>
      <c r="G1744" s="13"/>
      <c r="H1744" s="13"/>
      <c r="I1744" s="13"/>
      <c r="J1744" s="14"/>
      <c r="K1744" s="13"/>
      <c r="L1744" s="7"/>
      <c r="M1744" s="7"/>
      <c r="N1744" s="7"/>
      <c r="O1744" s="7"/>
      <c r="P1744" s="7"/>
      <c r="Q1744" s="7"/>
      <c r="R1744" s="7"/>
      <c r="S1744" s="7"/>
      <c r="T1744" s="7"/>
      <c r="U1744" s="7"/>
      <c r="V1744" s="7"/>
      <c r="W1744" s="7"/>
      <c r="X1744" s="7"/>
      <c r="Y1744" s="7"/>
      <c r="Z1744" s="7"/>
      <c r="AA1744" s="7"/>
      <c r="AB1744" s="7"/>
      <c r="AC1744" s="7"/>
      <c r="AD1744" s="7"/>
    </row>
    <row r="1745" spans="1:30" ht="15" x14ac:dyDescent="0.25">
      <c r="A1745" s="8"/>
      <c r="B1745" s="9"/>
      <c r="C1745" s="17"/>
      <c r="D1745" s="11"/>
      <c r="E1745" s="12"/>
      <c r="F1745" s="13"/>
      <c r="G1745" s="13"/>
      <c r="H1745" s="13"/>
      <c r="I1745" s="13"/>
      <c r="J1745" s="14"/>
      <c r="K1745" s="13"/>
      <c r="L1745" s="7"/>
      <c r="M1745" s="7"/>
      <c r="N1745" s="7"/>
      <c r="O1745" s="7"/>
      <c r="P1745" s="7"/>
      <c r="Q1745" s="7"/>
      <c r="R1745" s="7"/>
      <c r="S1745" s="7"/>
      <c r="T1745" s="7"/>
      <c r="U1745" s="7"/>
      <c r="V1745" s="7"/>
      <c r="W1745" s="7"/>
      <c r="X1745" s="7"/>
      <c r="Y1745" s="7"/>
      <c r="Z1745" s="7"/>
      <c r="AA1745" s="7"/>
      <c r="AB1745" s="7"/>
      <c r="AC1745" s="7"/>
      <c r="AD1745" s="7"/>
    </row>
    <row r="1746" spans="1:30" ht="15" x14ac:dyDescent="0.25">
      <c r="A1746" s="8"/>
      <c r="B1746" s="9"/>
      <c r="C1746" s="17"/>
      <c r="D1746" s="11"/>
      <c r="E1746" s="12"/>
      <c r="F1746" s="13"/>
      <c r="G1746" s="13"/>
      <c r="H1746" s="13"/>
      <c r="I1746" s="13"/>
      <c r="J1746" s="14"/>
      <c r="K1746" s="13"/>
      <c r="L1746" s="7"/>
      <c r="M1746" s="7"/>
      <c r="N1746" s="7"/>
      <c r="O1746" s="7"/>
      <c r="P1746" s="7"/>
      <c r="Q1746" s="7"/>
      <c r="R1746" s="7"/>
      <c r="S1746" s="7"/>
      <c r="T1746" s="7"/>
      <c r="U1746" s="7"/>
      <c r="V1746" s="7"/>
      <c r="W1746" s="7"/>
      <c r="X1746" s="7"/>
      <c r="Y1746" s="7"/>
      <c r="Z1746" s="7"/>
      <c r="AA1746" s="7"/>
      <c r="AB1746" s="7"/>
      <c r="AC1746" s="7"/>
      <c r="AD1746" s="7"/>
    </row>
    <row r="1747" spans="1:30" ht="15" x14ac:dyDescent="0.25">
      <c r="A1747" s="8"/>
      <c r="B1747" s="9"/>
      <c r="C1747" s="17"/>
      <c r="D1747" s="11"/>
      <c r="E1747" s="12"/>
      <c r="F1747" s="13"/>
      <c r="G1747" s="13"/>
      <c r="H1747" s="13"/>
      <c r="I1747" s="13"/>
      <c r="J1747" s="14"/>
      <c r="K1747" s="13"/>
      <c r="L1747" s="7"/>
      <c r="M1747" s="7"/>
      <c r="N1747" s="7"/>
      <c r="O1747" s="7"/>
      <c r="P1747" s="7"/>
      <c r="Q1747" s="7"/>
      <c r="R1747" s="7"/>
      <c r="S1747" s="7"/>
      <c r="T1747" s="7"/>
      <c r="U1747" s="7"/>
      <c r="V1747" s="7"/>
      <c r="W1747" s="7"/>
      <c r="X1747" s="7"/>
      <c r="Y1747" s="7"/>
      <c r="Z1747" s="7"/>
      <c r="AA1747" s="7"/>
      <c r="AB1747" s="7"/>
      <c r="AC1747" s="7"/>
      <c r="AD1747" s="7"/>
    </row>
    <row r="1748" spans="1:30" ht="15" x14ac:dyDescent="0.25">
      <c r="A1748" s="8"/>
      <c r="B1748" s="9"/>
      <c r="C1748" s="17"/>
      <c r="D1748" s="11"/>
      <c r="E1748" s="12"/>
      <c r="F1748" s="13"/>
      <c r="G1748" s="13"/>
      <c r="H1748" s="13"/>
      <c r="I1748" s="13"/>
      <c r="J1748" s="14"/>
      <c r="K1748" s="13"/>
      <c r="L1748" s="7"/>
      <c r="M1748" s="7"/>
      <c r="N1748" s="7"/>
      <c r="O1748" s="7"/>
      <c r="P1748" s="7"/>
      <c r="Q1748" s="7"/>
      <c r="R1748" s="7"/>
      <c r="S1748" s="7"/>
      <c r="T1748" s="7"/>
      <c r="U1748" s="7"/>
      <c r="V1748" s="7"/>
      <c r="W1748" s="7"/>
      <c r="X1748" s="7"/>
      <c r="Y1748" s="7"/>
      <c r="Z1748" s="7"/>
      <c r="AA1748" s="7"/>
      <c r="AB1748" s="7"/>
      <c r="AC1748" s="7"/>
      <c r="AD1748" s="7"/>
    </row>
    <row r="1749" spans="1:30" ht="15" x14ac:dyDescent="0.25">
      <c r="A1749" s="8"/>
      <c r="B1749" s="9"/>
      <c r="C1749" s="17"/>
      <c r="D1749" s="11"/>
      <c r="E1749" s="12"/>
      <c r="F1749" s="13"/>
      <c r="G1749" s="13"/>
      <c r="H1749" s="13"/>
      <c r="I1749" s="13"/>
      <c r="J1749" s="14"/>
      <c r="K1749" s="13"/>
      <c r="L1749" s="7"/>
      <c r="M1749" s="7"/>
      <c r="N1749" s="7"/>
      <c r="O1749" s="7"/>
      <c r="P1749" s="7"/>
      <c r="Q1749" s="7"/>
      <c r="R1749" s="7"/>
      <c r="S1749" s="7"/>
      <c r="T1749" s="7"/>
      <c r="U1749" s="7"/>
      <c r="V1749" s="7"/>
      <c r="W1749" s="7"/>
      <c r="X1749" s="7"/>
      <c r="Y1749" s="7"/>
      <c r="Z1749" s="7"/>
      <c r="AA1749" s="7"/>
      <c r="AB1749" s="7"/>
      <c r="AC1749" s="7"/>
      <c r="AD1749" s="7"/>
    </row>
    <row r="1750" spans="1:30" ht="15" x14ac:dyDescent="0.25">
      <c r="A1750" s="8"/>
      <c r="B1750" s="9"/>
      <c r="C1750" s="17"/>
      <c r="D1750" s="11"/>
      <c r="E1750" s="12"/>
      <c r="F1750" s="13"/>
      <c r="G1750" s="13"/>
      <c r="H1750" s="13"/>
      <c r="I1750" s="13"/>
      <c r="J1750" s="14"/>
      <c r="K1750" s="13"/>
      <c r="L1750" s="7"/>
      <c r="M1750" s="7"/>
      <c r="N1750" s="7"/>
      <c r="O1750" s="7"/>
      <c r="P1750" s="7"/>
      <c r="Q1750" s="7"/>
      <c r="R1750" s="7"/>
      <c r="S1750" s="7"/>
      <c r="T1750" s="7"/>
      <c r="U1750" s="7"/>
      <c r="V1750" s="7"/>
      <c r="W1750" s="7"/>
      <c r="X1750" s="7"/>
      <c r="Y1750" s="7"/>
      <c r="Z1750" s="7"/>
      <c r="AA1750" s="7"/>
      <c r="AB1750" s="7"/>
      <c r="AC1750" s="7"/>
      <c r="AD1750" s="7"/>
    </row>
    <row r="1751" spans="1:30" ht="15" x14ac:dyDescent="0.25">
      <c r="A1751" s="8"/>
      <c r="B1751" s="9"/>
      <c r="C1751" s="17"/>
      <c r="D1751" s="11"/>
      <c r="E1751" s="12"/>
      <c r="F1751" s="13"/>
      <c r="G1751" s="13"/>
      <c r="H1751" s="13"/>
      <c r="I1751" s="13"/>
      <c r="J1751" s="14"/>
      <c r="K1751" s="13"/>
      <c r="L1751" s="7"/>
      <c r="M1751" s="7"/>
      <c r="N1751" s="7"/>
      <c r="O1751" s="7"/>
      <c r="P1751" s="7"/>
      <c r="Q1751" s="7"/>
      <c r="R1751" s="7"/>
      <c r="S1751" s="7"/>
      <c r="T1751" s="7"/>
      <c r="U1751" s="7"/>
      <c r="V1751" s="7"/>
      <c r="W1751" s="7"/>
      <c r="X1751" s="7"/>
      <c r="Y1751" s="7"/>
      <c r="Z1751" s="7"/>
      <c r="AA1751" s="7"/>
      <c r="AB1751" s="7"/>
      <c r="AC1751" s="7"/>
      <c r="AD1751" s="7"/>
    </row>
    <row r="1752" spans="1:30" ht="15" x14ac:dyDescent="0.25">
      <c r="A1752" s="8"/>
      <c r="B1752" s="9"/>
      <c r="C1752" s="17"/>
      <c r="D1752" s="11"/>
      <c r="E1752" s="12"/>
      <c r="F1752" s="13"/>
      <c r="G1752" s="13"/>
      <c r="H1752" s="13"/>
      <c r="I1752" s="13"/>
      <c r="J1752" s="14"/>
      <c r="K1752" s="13"/>
      <c r="L1752" s="7"/>
      <c r="M1752" s="7"/>
      <c r="N1752" s="7"/>
      <c r="O1752" s="7"/>
      <c r="P1752" s="7"/>
      <c r="Q1752" s="7"/>
      <c r="R1752" s="7"/>
      <c r="S1752" s="7"/>
      <c r="T1752" s="7"/>
      <c r="U1752" s="7"/>
      <c r="V1752" s="7"/>
      <c r="W1752" s="7"/>
      <c r="X1752" s="7"/>
      <c r="Y1752" s="7"/>
      <c r="Z1752" s="7"/>
      <c r="AA1752" s="7"/>
      <c r="AB1752" s="7"/>
      <c r="AC1752" s="7"/>
      <c r="AD1752" s="7"/>
    </row>
    <row r="1753" spans="1:30" ht="15" x14ac:dyDescent="0.25">
      <c r="A1753" s="8"/>
      <c r="B1753" s="9"/>
      <c r="C1753" s="17"/>
      <c r="D1753" s="11"/>
      <c r="E1753" s="12"/>
      <c r="F1753" s="13"/>
      <c r="G1753" s="13"/>
      <c r="H1753" s="13"/>
      <c r="I1753" s="13"/>
      <c r="J1753" s="14"/>
      <c r="K1753" s="13"/>
      <c r="L1753" s="7"/>
      <c r="M1753" s="7"/>
      <c r="N1753" s="7"/>
      <c r="O1753" s="7"/>
      <c r="P1753" s="7"/>
      <c r="Q1753" s="7"/>
      <c r="R1753" s="7"/>
      <c r="S1753" s="7"/>
      <c r="T1753" s="7"/>
      <c r="U1753" s="7"/>
      <c r="V1753" s="7"/>
      <c r="W1753" s="7"/>
      <c r="X1753" s="7"/>
      <c r="Y1753" s="7"/>
      <c r="Z1753" s="7"/>
      <c r="AA1753" s="7"/>
      <c r="AB1753" s="7"/>
      <c r="AC1753" s="7"/>
      <c r="AD1753" s="7"/>
    </row>
    <row r="1754" spans="1:30" ht="15" x14ac:dyDescent="0.25">
      <c r="A1754" s="8"/>
      <c r="B1754" s="9"/>
      <c r="C1754" s="17"/>
      <c r="D1754" s="11"/>
      <c r="E1754" s="12"/>
      <c r="F1754" s="13"/>
      <c r="G1754" s="13"/>
      <c r="H1754" s="13"/>
      <c r="I1754" s="13"/>
      <c r="J1754" s="14"/>
      <c r="K1754" s="13"/>
      <c r="L1754" s="7"/>
      <c r="M1754" s="7"/>
      <c r="N1754" s="7"/>
      <c r="O1754" s="7"/>
      <c r="P1754" s="7"/>
      <c r="Q1754" s="7"/>
      <c r="R1754" s="7"/>
      <c r="S1754" s="7"/>
      <c r="T1754" s="7"/>
      <c r="U1754" s="7"/>
      <c r="V1754" s="7"/>
      <c r="W1754" s="7"/>
      <c r="X1754" s="7"/>
      <c r="Y1754" s="7"/>
      <c r="Z1754" s="7"/>
      <c r="AA1754" s="7"/>
      <c r="AB1754" s="7"/>
      <c r="AC1754" s="7"/>
      <c r="AD1754" s="7"/>
    </row>
    <row r="1755" spans="1:30" ht="15" x14ac:dyDescent="0.25">
      <c r="A1755" s="8"/>
      <c r="B1755" s="9"/>
      <c r="C1755" s="17"/>
      <c r="D1755" s="11"/>
      <c r="E1755" s="12"/>
      <c r="F1755" s="13"/>
      <c r="G1755" s="13"/>
      <c r="H1755" s="13"/>
      <c r="I1755" s="13"/>
      <c r="J1755" s="14"/>
      <c r="K1755" s="13"/>
      <c r="L1755" s="7"/>
      <c r="M1755" s="7"/>
      <c r="N1755" s="7"/>
      <c r="O1755" s="7"/>
      <c r="P1755" s="7"/>
      <c r="Q1755" s="7"/>
      <c r="R1755" s="7"/>
      <c r="S1755" s="7"/>
      <c r="T1755" s="7"/>
      <c r="U1755" s="7"/>
      <c r="V1755" s="7"/>
      <c r="W1755" s="7"/>
      <c r="X1755" s="7"/>
      <c r="Y1755" s="7"/>
      <c r="Z1755" s="7"/>
      <c r="AA1755" s="7"/>
      <c r="AB1755" s="7"/>
      <c r="AC1755" s="7"/>
      <c r="AD1755" s="7"/>
    </row>
    <row r="1756" spans="1:30" ht="15" x14ac:dyDescent="0.25">
      <c r="A1756" s="8"/>
      <c r="B1756" s="9"/>
      <c r="C1756" s="17"/>
      <c r="D1756" s="11"/>
      <c r="E1756" s="12"/>
      <c r="F1756" s="13"/>
      <c r="G1756" s="13"/>
      <c r="H1756" s="13"/>
      <c r="I1756" s="13"/>
      <c r="J1756" s="14"/>
      <c r="K1756" s="13"/>
      <c r="L1756" s="7"/>
      <c r="M1756" s="7"/>
      <c r="N1756" s="7"/>
      <c r="O1756" s="7"/>
      <c r="P1756" s="7"/>
      <c r="Q1756" s="7"/>
      <c r="R1756" s="7"/>
      <c r="S1756" s="7"/>
      <c r="T1756" s="7"/>
      <c r="U1756" s="7"/>
      <c r="V1756" s="7"/>
      <c r="W1756" s="7"/>
      <c r="X1756" s="7"/>
      <c r="Y1756" s="7"/>
      <c r="Z1756" s="7"/>
      <c r="AA1756" s="7"/>
      <c r="AB1756" s="7"/>
      <c r="AC1756" s="7"/>
      <c r="AD1756" s="7"/>
    </row>
    <row r="1757" spans="1:30" ht="15" x14ac:dyDescent="0.25">
      <c r="A1757" s="8"/>
      <c r="B1757" s="9"/>
      <c r="C1757" s="17"/>
      <c r="D1757" s="11"/>
      <c r="E1757" s="12"/>
      <c r="F1757" s="13"/>
      <c r="G1757" s="13"/>
      <c r="H1757" s="13"/>
      <c r="I1757" s="13"/>
      <c r="J1757" s="14"/>
      <c r="K1757" s="13"/>
      <c r="L1757" s="7"/>
      <c r="M1757" s="7"/>
      <c r="N1757" s="7"/>
      <c r="O1757" s="7"/>
      <c r="P1757" s="7"/>
      <c r="Q1757" s="7"/>
      <c r="R1757" s="7"/>
      <c r="S1757" s="7"/>
      <c r="T1757" s="7"/>
      <c r="U1757" s="7"/>
      <c r="V1757" s="7"/>
      <c r="W1757" s="7"/>
      <c r="X1757" s="7"/>
      <c r="Y1757" s="7"/>
      <c r="Z1757" s="7"/>
      <c r="AA1757" s="7"/>
      <c r="AB1757" s="7"/>
      <c r="AC1757" s="7"/>
      <c r="AD1757" s="7"/>
    </row>
    <row r="1758" spans="1:30" ht="15" x14ac:dyDescent="0.25">
      <c r="A1758" s="8"/>
      <c r="B1758" s="9"/>
      <c r="C1758" s="17"/>
      <c r="D1758" s="11"/>
      <c r="E1758" s="12"/>
      <c r="F1758" s="13"/>
      <c r="G1758" s="13"/>
      <c r="H1758" s="13"/>
      <c r="I1758" s="13"/>
      <c r="J1758" s="14"/>
      <c r="K1758" s="13"/>
      <c r="L1758" s="7"/>
      <c r="M1758" s="7"/>
      <c r="N1758" s="7"/>
      <c r="O1758" s="7"/>
      <c r="P1758" s="7"/>
      <c r="Q1758" s="7"/>
      <c r="R1758" s="7"/>
      <c r="S1758" s="7"/>
      <c r="T1758" s="7"/>
      <c r="U1758" s="7"/>
      <c r="V1758" s="7"/>
      <c r="W1758" s="7"/>
      <c r="X1758" s="7"/>
      <c r="Y1758" s="7"/>
      <c r="Z1758" s="7"/>
      <c r="AA1758" s="7"/>
      <c r="AB1758" s="7"/>
      <c r="AC1758" s="7"/>
      <c r="AD1758" s="7"/>
    </row>
    <row r="1759" spans="1:30" ht="15" x14ac:dyDescent="0.25">
      <c r="A1759" s="8"/>
      <c r="B1759" s="9"/>
      <c r="C1759" s="17"/>
      <c r="D1759" s="11"/>
      <c r="E1759" s="12"/>
      <c r="F1759" s="13"/>
      <c r="G1759" s="13"/>
      <c r="H1759" s="13"/>
      <c r="I1759" s="13"/>
      <c r="J1759" s="14"/>
      <c r="K1759" s="13"/>
      <c r="L1759" s="7"/>
      <c r="M1759" s="7"/>
      <c r="N1759" s="7"/>
      <c r="O1759" s="7"/>
      <c r="P1759" s="7"/>
      <c r="Q1759" s="7"/>
      <c r="R1759" s="7"/>
      <c r="S1759" s="7"/>
      <c r="T1759" s="7"/>
      <c r="U1759" s="7"/>
      <c r="V1759" s="7"/>
      <c r="W1759" s="7"/>
      <c r="X1759" s="7"/>
      <c r="Y1759" s="7"/>
      <c r="Z1759" s="7"/>
      <c r="AA1759" s="7"/>
      <c r="AB1759" s="7"/>
      <c r="AC1759" s="7"/>
      <c r="AD1759" s="7"/>
    </row>
    <row r="1760" spans="1:30" ht="15" x14ac:dyDescent="0.25">
      <c r="A1760" s="8"/>
      <c r="B1760" s="9"/>
      <c r="C1760" s="17"/>
      <c r="D1760" s="11"/>
      <c r="E1760" s="12"/>
      <c r="F1760" s="13"/>
      <c r="G1760" s="13"/>
      <c r="H1760" s="13"/>
      <c r="I1760" s="13"/>
      <c r="J1760" s="14"/>
      <c r="K1760" s="13"/>
      <c r="L1760" s="7"/>
      <c r="M1760" s="7"/>
      <c r="N1760" s="7"/>
      <c r="O1760" s="7"/>
      <c r="P1760" s="7"/>
      <c r="Q1760" s="7"/>
      <c r="R1760" s="7"/>
      <c r="S1760" s="7"/>
      <c r="T1760" s="7"/>
      <c r="U1760" s="7"/>
      <c r="V1760" s="7"/>
      <c r="W1760" s="7"/>
      <c r="X1760" s="7"/>
      <c r="Y1760" s="7"/>
      <c r="Z1760" s="7"/>
      <c r="AA1760" s="7"/>
      <c r="AB1760" s="7"/>
      <c r="AC1760" s="7"/>
      <c r="AD1760" s="7"/>
    </row>
    <row r="1761" spans="1:30" ht="15" x14ac:dyDescent="0.25">
      <c r="A1761" s="8"/>
      <c r="B1761" s="9"/>
      <c r="C1761" s="17"/>
      <c r="D1761" s="11"/>
      <c r="E1761" s="12"/>
      <c r="F1761" s="13"/>
      <c r="G1761" s="13"/>
      <c r="H1761" s="13"/>
      <c r="I1761" s="13"/>
      <c r="J1761" s="14"/>
      <c r="K1761" s="13"/>
      <c r="L1761" s="7"/>
      <c r="M1761" s="7"/>
      <c r="N1761" s="7"/>
      <c r="O1761" s="7"/>
      <c r="P1761" s="7"/>
      <c r="Q1761" s="7"/>
      <c r="R1761" s="7"/>
      <c r="S1761" s="7"/>
      <c r="T1761" s="7"/>
      <c r="U1761" s="7"/>
      <c r="V1761" s="7"/>
      <c r="W1761" s="7"/>
      <c r="X1761" s="7"/>
      <c r="Y1761" s="7"/>
      <c r="Z1761" s="7"/>
      <c r="AA1761" s="7"/>
      <c r="AB1761" s="7"/>
      <c r="AC1761" s="7"/>
      <c r="AD1761" s="7"/>
    </row>
    <row r="1762" spans="1:30" ht="15" x14ac:dyDescent="0.25">
      <c r="A1762" s="8"/>
      <c r="B1762" s="9"/>
      <c r="C1762" s="17"/>
      <c r="D1762" s="11"/>
      <c r="E1762" s="12"/>
      <c r="F1762" s="13"/>
      <c r="G1762" s="13"/>
      <c r="H1762" s="13"/>
      <c r="I1762" s="13"/>
      <c r="J1762" s="14"/>
      <c r="K1762" s="13"/>
      <c r="L1762" s="7"/>
      <c r="M1762" s="7"/>
      <c r="N1762" s="7"/>
      <c r="O1762" s="7"/>
      <c r="P1762" s="7"/>
      <c r="Q1762" s="7"/>
      <c r="R1762" s="7"/>
      <c r="S1762" s="7"/>
      <c r="T1762" s="7"/>
      <c r="U1762" s="7"/>
      <c r="V1762" s="7"/>
      <c r="W1762" s="7"/>
      <c r="X1762" s="7"/>
      <c r="Y1762" s="7"/>
      <c r="Z1762" s="7"/>
      <c r="AA1762" s="7"/>
      <c r="AB1762" s="7"/>
      <c r="AC1762" s="7"/>
      <c r="AD1762" s="7"/>
    </row>
    <row r="1763" spans="1:30" ht="15" x14ac:dyDescent="0.25">
      <c r="A1763" s="8"/>
      <c r="B1763" s="9"/>
      <c r="C1763" s="17"/>
      <c r="D1763" s="11"/>
      <c r="E1763" s="12"/>
      <c r="F1763" s="13"/>
      <c r="G1763" s="13"/>
      <c r="H1763" s="13"/>
      <c r="I1763" s="13"/>
      <c r="J1763" s="14"/>
      <c r="K1763" s="13"/>
      <c r="L1763" s="7"/>
      <c r="M1763" s="7"/>
      <c r="N1763" s="7"/>
      <c r="O1763" s="7"/>
      <c r="P1763" s="7"/>
      <c r="Q1763" s="7"/>
      <c r="R1763" s="7"/>
      <c r="S1763" s="7"/>
      <c r="T1763" s="7"/>
      <c r="U1763" s="7"/>
      <c r="V1763" s="7"/>
      <c r="W1763" s="7"/>
      <c r="X1763" s="7"/>
      <c r="Y1763" s="7"/>
      <c r="Z1763" s="7"/>
      <c r="AA1763" s="7"/>
      <c r="AB1763" s="7"/>
      <c r="AC1763" s="7"/>
      <c r="AD1763" s="7"/>
    </row>
    <row r="1764" spans="1:30" ht="15" x14ac:dyDescent="0.25">
      <c r="A1764" s="8"/>
      <c r="B1764" s="9"/>
      <c r="C1764" s="17"/>
      <c r="D1764" s="11"/>
      <c r="E1764" s="12"/>
      <c r="F1764" s="13"/>
      <c r="G1764" s="13"/>
      <c r="H1764" s="13"/>
      <c r="I1764" s="13"/>
      <c r="J1764" s="14"/>
      <c r="K1764" s="13"/>
      <c r="L1764" s="7"/>
      <c r="M1764" s="7"/>
      <c r="N1764" s="7"/>
      <c r="O1764" s="7"/>
      <c r="P1764" s="7"/>
      <c r="Q1764" s="7"/>
      <c r="R1764" s="7"/>
      <c r="S1764" s="7"/>
      <c r="T1764" s="7"/>
      <c r="U1764" s="7"/>
      <c r="V1764" s="7"/>
      <c r="W1764" s="7"/>
      <c r="X1764" s="7"/>
      <c r="Y1764" s="7"/>
      <c r="Z1764" s="7"/>
      <c r="AA1764" s="7"/>
      <c r="AB1764" s="7"/>
      <c r="AC1764" s="7"/>
      <c r="AD1764" s="7"/>
    </row>
    <row r="1765" spans="1:30" ht="15" x14ac:dyDescent="0.25">
      <c r="A1765" s="8"/>
      <c r="B1765" s="9"/>
      <c r="C1765" s="17"/>
      <c r="D1765" s="11"/>
      <c r="E1765" s="12"/>
      <c r="F1765" s="13"/>
      <c r="G1765" s="13"/>
      <c r="H1765" s="13"/>
      <c r="I1765" s="13"/>
      <c r="J1765" s="14"/>
      <c r="K1765" s="13"/>
      <c r="L1765" s="7"/>
      <c r="M1765" s="7"/>
      <c r="N1765" s="7"/>
      <c r="O1765" s="7"/>
      <c r="P1765" s="7"/>
      <c r="Q1765" s="7"/>
      <c r="R1765" s="7"/>
      <c r="S1765" s="7"/>
      <c r="T1765" s="7"/>
      <c r="U1765" s="7"/>
      <c r="V1765" s="7"/>
      <c r="W1765" s="7"/>
      <c r="X1765" s="7"/>
      <c r="Y1765" s="7"/>
      <c r="Z1765" s="7"/>
      <c r="AA1765" s="7"/>
      <c r="AB1765" s="7"/>
      <c r="AC1765" s="7"/>
      <c r="AD1765" s="7"/>
    </row>
    <row r="1766" spans="1:30" ht="15" x14ac:dyDescent="0.25">
      <c r="A1766" s="8"/>
      <c r="B1766" s="9"/>
      <c r="C1766" s="17"/>
      <c r="D1766" s="11"/>
      <c r="E1766" s="12"/>
      <c r="F1766" s="13"/>
      <c r="G1766" s="13"/>
      <c r="H1766" s="13"/>
      <c r="I1766" s="13"/>
      <c r="J1766" s="14"/>
      <c r="K1766" s="13"/>
      <c r="L1766" s="7"/>
      <c r="M1766" s="7"/>
      <c r="N1766" s="7"/>
      <c r="O1766" s="7"/>
      <c r="P1766" s="7"/>
      <c r="Q1766" s="7"/>
      <c r="R1766" s="7"/>
      <c r="S1766" s="7"/>
      <c r="T1766" s="7"/>
      <c r="U1766" s="7"/>
      <c r="V1766" s="7"/>
      <c r="W1766" s="7"/>
      <c r="X1766" s="7"/>
      <c r="Y1766" s="7"/>
      <c r="Z1766" s="7"/>
      <c r="AA1766" s="7"/>
      <c r="AB1766" s="7"/>
      <c r="AC1766" s="7"/>
      <c r="AD1766" s="7"/>
    </row>
    <row r="1767" spans="1:30" ht="15" x14ac:dyDescent="0.25">
      <c r="A1767" s="8"/>
      <c r="B1767" s="9"/>
      <c r="C1767" s="17"/>
      <c r="D1767" s="11"/>
      <c r="E1767" s="12"/>
      <c r="F1767" s="13"/>
      <c r="G1767" s="13"/>
      <c r="H1767" s="13"/>
      <c r="I1767" s="13"/>
      <c r="J1767" s="14"/>
      <c r="K1767" s="13"/>
      <c r="L1767" s="7"/>
      <c r="M1767" s="7"/>
      <c r="N1767" s="7"/>
      <c r="O1767" s="7"/>
      <c r="P1767" s="7"/>
      <c r="Q1767" s="7"/>
      <c r="R1767" s="7"/>
      <c r="S1767" s="7"/>
      <c r="T1767" s="7"/>
      <c r="U1767" s="7"/>
      <c r="V1767" s="7"/>
      <c r="W1767" s="7"/>
      <c r="X1767" s="7"/>
      <c r="Y1767" s="7"/>
      <c r="Z1767" s="7"/>
      <c r="AA1767" s="7"/>
      <c r="AB1767" s="7"/>
      <c r="AC1767" s="7"/>
      <c r="AD1767" s="7"/>
    </row>
    <row r="1768" spans="1:30" ht="15" x14ac:dyDescent="0.25">
      <c r="A1768" s="8"/>
      <c r="B1768" s="9"/>
      <c r="C1768" s="17"/>
      <c r="D1768" s="11"/>
      <c r="E1768" s="12"/>
      <c r="F1768" s="13"/>
      <c r="G1768" s="13"/>
      <c r="H1768" s="13"/>
      <c r="I1768" s="13"/>
      <c r="J1768" s="14"/>
      <c r="K1768" s="13"/>
      <c r="L1768" s="7"/>
      <c r="M1768" s="7"/>
      <c r="N1768" s="7"/>
      <c r="O1768" s="7"/>
      <c r="P1768" s="7"/>
      <c r="Q1768" s="7"/>
      <c r="R1768" s="7"/>
      <c r="S1768" s="7"/>
      <c r="T1768" s="7"/>
      <c r="U1768" s="7"/>
      <c r="V1768" s="7"/>
      <c r="W1768" s="7"/>
      <c r="X1768" s="7"/>
      <c r="Y1768" s="7"/>
      <c r="Z1768" s="7"/>
      <c r="AA1768" s="7"/>
      <c r="AB1768" s="7"/>
      <c r="AC1768" s="7"/>
      <c r="AD1768" s="7"/>
    </row>
    <row r="1769" spans="1:30" ht="15" x14ac:dyDescent="0.25">
      <c r="A1769" s="8"/>
      <c r="B1769" s="9"/>
      <c r="C1769" s="17"/>
      <c r="D1769" s="11"/>
      <c r="E1769" s="12"/>
      <c r="F1769" s="13"/>
      <c r="G1769" s="13"/>
      <c r="H1769" s="13"/>
      <c r="I1769" s="13"/>
      <c r="J1769" s="14"/>
      <c r="K1769" s="13"/>
      <c r="L1769" s="7"/>
      <c r="M1769" s="7"/>
      <c r="N1769" s="7"/>
      <c r="O1769" s="7"/>
      <c r="P1769" s="7"/>
      <c r="Q1769" s="7"/>
      <c r="R1769" s="7"/>
      <c r="S1769" s="7"/>
      <c r="T1769" s="7"/>
      <c r="U1769" s="7"/>
      <c r="V1769" s="7"/>
      <c r="W1769" s="7"/>
      <c r="X1769" s="7"/>
      <c r="Y1769" s="7"/>
      <c r="Z1769" s="7"/>
      <c r="AA1769" s="7"/>
      <c r="AB1769" s="7"/>
      <c r="AC1769" s="7"/>
      <c r="AD1769" s="7"/>
    </row>
    <row r="1770" spans="1:30" ht="15" x14ac:dyDescent="0.25">
      <c r="A1770" s="8"/>
      <c r="B1770" s="9"/>
      <c r="C1770" s="17"/>
      <c r="D1770" s="11"/>
      <c r="E1770" s="12"/>
      <c r="F1770" s="13"/>
      <c r="G1770" s="13"/>
      <c r="H1770" s="13"/>
      <c r="I1770" s="13"/>
      <c r="J1770" s="14"/>
      <c r="K1770" s="13"/>
      <c r="L1770" s="7"/>
      <c r="M1770" s="7"/>
      <c r="N1770" s="7"/>
      <c r="O1770" s="7"/>
      <c r="P1770" s="7"/>
      <c r="Q1770" s="7"/>
      <c r="R1770" s="7"/>
      <c r="S1770" s="7"/>
      <c r="T1770" s="7"/>
      <c r="U1770" s="7"/>
      <c r="V1770" s="7"/>
      <c r="W1770" s="7"/>
      <c r="X1770" s="7"/>
      <c r="Y1770" s="7"/>
      <c r="Z1770" s="7"/>
      <c r="AA1770" s="7"/>
      <c r="AB1770" s="7"/>
      <c r="AC1770" s="7"/>
      <c r="AD1770" s="7"/>
    </row>
    <row r="1771" spans="1:30" ht="15" x14ac:dyDescent="0.25">
      <c r="A1771" s="8"/>
      <c r="B1771" s="9"/>
      <c r="C1771" s="17"/>
      <c r="D1771" s="11"/>
      <c r="E1771" s="12"/>
      <c r="F1771" s="13"/>
      <c r="G1771" s="13"/>
      <c r="H1771" s="13"/>
      <c r="I1771" s="13"/>
      <c r="J1771" s="14"/>
      <c r="K1771" s="13"/>
      <c r="L1771" s="7"/>
      <c r="M1771" s="7"/>
      <c r="N1771" s="7"/>
      <c r="O1771" s="7"/>
      <c r="P1771" s="7"/>
      <c r="Q1771" s="7"/>
      <c r="R1771" s="7"/>
      <c r="S1771" s="7"/>
      <c r="T1771" s="7"/>
      <c r="U1771" s="7"/>
      <c r="V1771" s="7"/>
      <c r="W1771" s="7"/>
      <c r="X1771" s="7"/>
      <c r="Y1771" s="7"/>
      <c r="Z1771" s="7"/>
      <c r="AA1771" s="7"/>
      <c r="AB1771" s="7"/>
      <c r="AC1771" s="7"/>
      <c r="AD1771" s="7"/>
    </row>
    <row r="1772" spans="1:30" ht="15" x14ac:dyDescent="0.25">
      <c r="A1772" s="8"/>
      <c r="B1772" s="9"/>
      <c r="C1772" s="17"/>
      <c r="D1772" s="11"/>
      <c r="E1772" s="12"/>
      <c r="F1772" s="13"/>
      <c r="G1772" s="13"/>
      <c r="H1772" s="13"/>
      <c r="I1772" s="13"/>
      <c r="J1772" s="14"/>
      <c r="K1772" s="13"/>
      <c r="L1772" s="7"/>
      <c r="M1772" s="7"/>
      <c r="N1772" s="7"/>
      <c r="O1772" s="7"/>
      <c r="P1772" s="7"/>
      <c r="Q1772" s="7"/>
      <c r="R1772" s="7"/>
      <c r="S1772" s="7"/>
      <c r="T1772" s="7"/>
      <c r="U1772" s="7"/>
      <c r="V1772" s="7"/>
      <c r="W1772" s="7"/>
      <c r="X1772" s="7"/>
      <c r="Y1772" s="7"/>
      <c r="Z1772" s="7"/>
      <c r="AA1772" s="7"/>
      <c r="AB1772" s="7"/>
      <c r="AC1772" s="7"/>
      <c r="AD1772" s="7"/>
    </row>
    <row r="1773" spans="1:30" ht="15" x14ac:dyDescent="0.25">
      <c r="A1773" s="8"/>
      <c r="B1773" s="9"/>
      <c r="C1773" s="17"/>
      <c r="D1773" s="11"/>
      <c r="E1773" s="12"/>
      <c r="F1773" s="13"/>
      <c r="G1773" s="13"/>
      <c r="H1773" s="13"/>
      <c r="I1773" s="13"/>
      <c r="J1773" s="14"/>
      <c r="K1773" s="13"/>
      <c r="L1773" s="7"/>
      <c r="M1773" s="7"/>
      <c r="N1773" s="7"/>
      <c r="O1773" s="7"/>
      <c r="P1773" s="7"/>
      <c r="Q1773" s="7"/>
      <c r="R1773" s="7"/>
      <c r="S1773" s="7"/>
      <c r="T1773" s="7"/>
      <c r="U1773" s="7"/>
      <c r="V1773" s="7"/>
      <c r="W1773" s="7"/>
      <c r="X1773" s="7"/>
      <c r="Y1773" s="7"/>
      <c r="Z1773" s="7"/>
      <c r="AA1773" s="7"/>
      <c r="AB1773" s="7"/>
      <c r="AC1773" s="7"/>
      <c r="AD1773" s="7"/>
    </row>
    <row r="1774" spans="1:30" ht="15" x14ac:dyDescent="0.25">
      <c r="A1774" s="8"/>
      <c r="B1774" s="9"/>
      <c r="C1774" s="17"/>
      <c r="D1774" s="11"/>
      <c r="E1774" s="12"/>
      <c r="F1774" s="13"/>
      <c r="G1774" s="13"/>
      <c r="H1774" s="13"/>
      <c r="I1774" s="13"/>
      <c r="J1774" s="14"/>
      <c r="K1774" s="13"/>
      <c r="L1774" s="7"/>
      <c r="M1774" s="7"/>
      <c r="N1774" s="7"/>
      <c r="O1774" s="7"/>
      <c r="P1774" s="7"/>
      <c r="Q1774" s="7"/>
      <c r="R1774" s="7"/>
      <c r="S1774" s="7"/>
      <c r="T1774" s="7"/>
      <c r="U1774" s="7"/>
      <c r="V1774" s="7"/>
      <c r="W1774" s="7"/>
      <c r="X1774" s="7"/>
      <c r="Y1774" s="7"/>
      <c r="Z1774" s="7"/>
      <c r="AA1774" s="7"/>
      <c r="AB1774" s="7"/>
      <c r="AC1774" s="7"/>
      <c r="AD1774" s="7"/>
    </row>
    <row r="1775" spans="1:30" ht="15" x14ac:dyDescent="0.25">
      <c r="A1775" s="8"/>
      <c r="B1775" s="9"/>
      <c r="C1775" s="17"/>
      <c r="D1775" s="11"/>
      <c r="E1775" s="12"/>
      <c r="F1775" s="13"/>
      <c r="G1775" s="13"/>
      <c r="H1775" s="13"/>
      <c r="I1775" s="13"/>
      <c r="J1775" s="14"/>
      <c r="K1775" s="13"/>
      <c r="L1775" s="7"/>
      <c r="M1775" s="7"/>
      <c r="N1775" s="7"/>
      <c r="O1775" s="7"/>
      <c r="P1775" s="7"/>
      <c r="Q1775" s="7"/>
      <c r="R1775" s="7"/>
      <c r="S1775" s="7"/>
      <c r="T1775" s="7"/>
      <c r="U1775" s="7"/>
      <c r="V1775" s="7"/>
      <c r="W1775" s="7"/>
      <c r="X1775" s="7"/>
      <c r="Y1775" s="7"/>
      <c r="Z1775" s="7"/>
      <c r="AA1775" s="7"/>
      <c r="AB1775" s="7"/>
      <c r="AC1775" s="7"/>
      <c r="AD1775" s="7"/>
    </row>
    <row r="1776" spans="1:30" ht="15" x14ac:dyDescent="0.25">
      <c r="A1776" s="8"/>
      <c r="B1776" s="9"/>
      <c r="C1776" s="17"/>
      <c r="D1776" s="11"/>
      <c r="E1776" s="12"/>
      <c r="F1776" s="13"/>
      <c r="G1776" s="13"/>
      <c r="H1776" s="13"/>
      <c r="I1776" s="13"/>
      <c r="J1776" s="14"/>
      <c r="K1776" s="13"/>
      <c r="L1776" s="7"/>
      <c r="M1776" s="7"/>
      <c r="N1776" s="7"/>
      <c r="O1776" s="7"/>
      <c r="P1776" s="7"/>
      <c r="Q1776" s="7"/>
      <c r="R1776" s="7"/>
      <c r="S1776" s="7"/>
      <c r="T1776" s="7"/>
      <c r="U1776" s="7"/>
      <c r="V1776" s="7"/>
      <c r="W1776" s="7"/>
      <c r="X1776" s="7"/>
      <c r="Y1776" s="7"/>
      <c r="Z1776" s="7"/>
      <c r="AA1776" s="7"/>
      <c r="AB1776" s="7"/>
      <c r="AC1776" s="7"/>
      <c r="AD1776" s="7"/>
    </row>
    <row r="1777" spans="1:30" ht="15" x14ac:dyDescent="0.25">
      <c r="A1777" s="8"/>
      <c r="B1777" s="9"/>
      <c r="C1777" s="17"/>
      <c r="D1777" s="11"/>
      <c r="E1777" s="12"/>
      <c r="F1777" s="13"/>
      <c r="G1777" s="13"/>
      <c r="H1777" s="13"/>
      <c r="I1777" s="13"/>
      <c r="J1777" s="14"/>
      <c r="K1777" s="13"/>
      <c r="L1777" s="7"/>
      <c r="M1777" s="7"/>
      <c r="N1777" s="7"/>
      <c r="O1777" s="7"/>
      <c r="P1777" s="7"/>
      <c r="Q1777" s="7"/>
      <c r="R1777" s="7"/>
      <c r="S1777" s="7"/>
      <c r="T1777" s="7"/>
      <c r="U1777" s="7"/>
      <c r="V1777" s="7"/>
      <c r="W1777" s="7"/>
      <c r="X1777" s="7"/>
      <c r="Y1777" s="7"/>
      <c r="Z1777" s="7"/>
      <c r="AA1777" s="7"/>
      <c r="AB1777" s="7"/>
      <c r="AC1777" s="7"/>
      <c r="AD1777" s="7"/>
    </row>
    <row r="1778" spans="1:30" ht="15" x14ac:dyDescent="0.25">
      <c r="A1778" s="8"/>
      <c r="B1778" s="9"/>
      <c r="C1778" s="17"/>
      <c r="D1778" s="11"/>
      <c r="E1778" s="12"/>
      <c r="F1778" s="13"/>
      <c r="G1778" s="13"/>
      <c r="H1778" s="13"/>
      <c r="I1778" s="13"/>
      <c r="J1778" s="14"/>
      <c r="K1778" s="13"/>
      <c r="L1778" s="7"/>
      <c r="M1778" s="7"/>
      <c r="N1778" s="7"/>
      <c r="O1778" s="7"/>
      <c r="P1778" s="7"/>
      <c r="Q1778" s="7"/>
      <c r="R1778" s="7"/>
      <c r="S1778" s="7"/>
      <c r="T1778" s="7"/>
      <c r="U1778" s="7"/>
      <c r="V1778" s="7"/>
      <c r="W1778" s="7"/>
      <c r="X1778" s="7"/>
      <c r="Y1778" s="7"/>
      <c r="Z1778" s="7"/>
      <c r="AA1778" s="7"/>
      <c r="AB1778" s="7"/>
      <c r="AC1778" s="7"/>
      <c r="AD1778" s="7"/>
    </row>
    <row r="1779" spans="1:30" ht="15" x14ac:dyDescent="0.25">
      <c r="A1779" s="8"/>
      <c r="B1779" s="9"/>
      <c r="C1779" s="17"/>
      <c r="D1779" s="11"/>
      <c r="E1779" s="12"/>
      <c r="F1779" s="13"/>
      <c r="G1779" s="13"/>
      <c r="H1779" s="13"/>
      <c r="I1779" s="13"/>
      <c r="J1779" s="14"/>
      <c r="K1779" s="13"/>
      <c r="L1779" s="7"/>
      <c r="M1779" s="7"/>
      <c r="N1779" s="7"/>
      <c r="O1779" s="7"/>
      <c r="P1779" s="7"/>
      <c r="Q1779" s="7"/>
      <c r="R1779" s="7"/>
      <c r="S1779" s="7"/>
      <c r="T1779" s="7"/>
      <c r="U1779" s="7"/>
      <c r="V1779" s="7"/>
      <c r="W1779" s="7"/>
      <c r="X1779" s="7"/>
      <c r="Y1779" s="7"/>
      <c r="Z1779" s="7"/>
      <c r="AA1779" s="7"/>
      <c r="AB1779" s="7"/>
      <c r="AC1779" s="7"/>
      <c r="AD1779" s="7"/>
    </row>
    <row r="1780" spans="1:30" ht="15" x14ac:dyDescent="0.25">
      <c r="A1780" s="8"/>
      <c r="B1780" s="9"/>
      <c r="C1780" s="17"/>
      <c r="D1780" s="11"/>
      <c r="E1780" s="12"/>
      <c r="F1780" s="13"/>
      <c r="G1780" s="13"/>
      <c r="H1780" s="13"/>
      <c r="I1780" s="13"/>
      <c r="J1780" s="14"/>
      <c r="K1780" s="13"/>
      <c r="L1780" s="7"/>
      <c r="M1780" s="7"/>
      <c r="N1780" s="7"/>
      <c r="O1780" s="7"/>
      <c r="P1780" s="7"/>
      <c r="Q1780" s="7"/>
      <c r="R1780" s="7"/>
      <c r="S1780" s="7"/>
      <c r="T1780" s="7"/>
      <c r="U1780" s="7"/>
      <c r="V1780" s="7"/>
      <c r="W1780" s="7"/>
      <c r="X1780" s="7"/>
      <c r="Y1780" s="7"/>
      <c r="Z1780" s="7"/>
      <c r="AA1780" s="7"/>
      <c r="AB1780" s="7"/>
      <c r="AC1780" s="7"/>
      <c r="AD1780" s="7"/>
    </row>
    <row r="1781" spans="1:30" ht="15" x14ac:dyDescent="0.25">
      <c r="A1781" s="8"/>
      <c r="B1781" s="9"/>
      <c r="C1781" s="17"/>
      <c r="D1781" s="11"/>
      <c r="E1781" s="12"/>
      <c r="F1781" s="13"/>
      <c r="G1781" s="13"/>
      <c r="H1781" s="13"/>
      <c r="I1781" s="13"/>
      <c r="J1781" s="14"/>
      <c r="K1781" s="13"/>
      <c r="L1781" s="7"/>
      <c r="M1781" s="7"/>
      <c r="N1781" s="7"/>
      <c r="O1781" s="7"/>
      <c r="P1781" s="7"/>
      <c r="Q1781" s="7"/>
      <c r="R1781" s="7"/>
      <c r="S1781" s="7"/>
      <c r="T1781" s="7"/>
      <c r="U1781" s="7"/>
      <c r="V1781" s="7"/>
      <c r="W1781" s="7"/>
      <c r="X1781" s="7"/>
      <c r="Y1781" s="7"/>
      <c r="Z1781" s="7"/>
      <c r="AA1781" s="7"/>
      <c r="AB1781" s="7"/>
      <c r="AC1781" s="7"/>
      <c r="AD1781" s="7"/>
    </row>
    <row r="1782" spans="1:30" ht="15" x14ac:dyDescent="0.25">
      <c r="A1782" s="8"/>
      <c r="B1782" s="9"/>
      <c r="C1782" s="17"/>
      <c r="D1782" s="11"/>
      <c r="E1782" s="12"/>
      <c r="F1782" s="13"/>
      <c r="G1782" s="13"/>
      <c r="H1782" s="13"/>
      <c r="I1782" s="13"/>
      <c r="J1782" s="14"/>
      <c r="K1782" s="13"/>
      <c r="L1782" s="7"/>
      <c r="M1782" s="7"/>
      <c r="N1782" s="7"/>
      <c r="O1782" s="7"/>
      <c r="P1782" s="7"/>
      <c r="Q1782" s="7"/>
      <c r="R1782" s="7"/>
      <c r="S1782" s="7"/>
      <c r="T1782" s="7"/>
      <c r="U1782" s="7"/>
      <c r="V1782" s="7"/>
      <c r="W1782" s="7"/>
      <c r="X1782" s="7"/>
      <c r="Y1782" s="7"/>
      <c r="Z1782" s="7"/>
      <c r="AA1782" s="7"/>
      <c r="AB1782" s="7"/>
      <c r="AC1782" s="7"/>
      <c r="AD1782" s="7"/>
    </row>
    <row r="1783" spans="1:30" ht="15" x14ac:dyDescent="0.25">
      <c r="A1783" s="8"/>
      <c r="B1783" s="9"/>
      <c r="C1783" s="17"/>
      <c r="D1783" s="11"/>
      <c r="E1783" s="12"/>
      <c r="F1783" s="13"/>
      <c r="G1783" s="13"/>
      <c r="H1783" s="13"/>
      <c r="I1783" s="13"/>
      <c r="J1783" s="14"/>
      <c r="K1783" s="13"/>
      <c r="L1783" s="7"/>
      <c r="M1783" s="7"/>
      <c r="N1783" s="7"/>
      <c r="O1783" s="7"/>
      <c r="P1783" s="7"/>
      <c r="Q1783" s="7"/>
      <c r="R1783" s="7"/>
      <c r="S1783" s="7"/>
      <c r="T1783" s="7"/>
      <c r="U1783" s="7"/>
      <c r="V1783" s="7"/>
      <c r="W1783" s="7"/>
      <c r="X1783" s="7"/>
      <c r="Y1783" s="7"/>
      <c r="Z1783" s="7"/>
      <c r="AA1783" s="7"/>
      <c r="AB1783" s="7"/>
      <c r="AC1783" s="7"/>
      <c r="AD1783" s="7"/>
    </row>
    <row r="1784" spans="1:30" ht="15" x14ac:dyDescent="0.25">
      <c r="A1784" s="8"/>
      <c r="B1784" s="9"/>
      <c r="C1784" s="17"/>
      <c r="D1784" s="11"/>
      <c r="E1784" s="12"/>
      <c r="F1784" s="13"/>
      <c r="G1784" s="13"/>
      <c r="H1784" s="13"/>
      <c r="I1784" s="13"/>
      <c r="J1784" s="14"/>
      <c r="K1784" s="13"/>
      <c r="L1784" s="7"/>
      <c r="M1784" s="7"/>
      <c r="N1784" s="7"/>
      <c r="O1784" s="7"/>
      <c r="P1784" s="7"/>
      <c r="Q1784" s="7"/>
      <c r="R1784" s="7"/>
      <c r="S1784" s="7"/>
      <c r="T1784" s="7"/>
      <c r="U1784" s="7"/>
      <c r="V1784" s="7"/>
      <c r="W1784" s="7"/>
      <c r="X1784" s="7"/>
      <c r="Y1784" s="7"/>
      <c r="Z1784" s="7"/>
      <c r="AA1784" s="7"/>
      <c r="AB1784" s="7"/>
      <c r="AC1784" s="7"/>
      <c r="AD1784" s="7"/>
    </row>
    <row r="1785" spans="1:30" ht="15" x14ac:dyDescent="0.25">
      <c r="A1785" s="8"/>
      <c r="B1785" s="9"/>
      <c r="C1785" s="17"/>
      <c r="D1785" s="11"/>
      <c r="E1785" s="12"/>
      <c r="F1785" s="13"/>
      <c r="G1785" s="13"/>
      <c r="H1785" s="13"/>
      <c r="I1785" s="13"/>
      <c r="J1785" s="14"/>
      <c r="K1785" s="13"/>
      <c r="L1785" s="7"/>
      <c r="M1785" s="7"/>
      <c r="N1785" s="7"/>
      <c r="O1785" s="7"/>
      <c r="P1785" s="7"/>
      <c r="Q1785" s="7"/>
      <c r="R1785" s="7"/>
      <c r="S1785" s="7"/>
      <c r="T1785" s="7"/>
      <c r="U1785" s="7"/>
      <c r="V1785" s="7"/>
      <c r="W1785" s="7"/>
      <c r="X1785" s="7"/>
      <c r="Y1785" s="7"/>
      <c r="Z1785" s="7"/>
      <c r="AA1785" s="7"/>
      <c r="AB1785" s="7"/>
      <c r="AC1785" s="7"/>
      <c r="AD1785" s="7"/>
    </row>
    <row r="1786" spans="1:30" ht="15" x14ac:dyDescent="0.25">
      <c r="A1786" s="8"/>
      <c r="B1786" s="9"/>
      <c r="C1786" s="17"/>
      <c r="D1786" s="11"/>
      <c r="E1786" s="12"/>
      <c r="F1786" s="13"/>
      <c r="G1786" s="13"/>
      <c r="H1786" s="13"/>
      <c r="I1786" s="13"/>
      <c r="J1786" s="14"/>
      <c r="K1786" s="13"/>
      <c r="L1786" s="7"/>
      <c r="M1786" s="7"/>
      <c r="N1786" s="7"/>
      <c r="O1786" s="7"/>
      <c r="P1786" s="7"/>
      <c r="Q1786" s="7"/>
      <c r="R1786" s="7"/>
      <c r="S1786" s="7"/>
      <c r="T1786" s="7"/>
      <c r="U1786" s="7"/>
      <c r="V1786" s="7"/>
      <c r="W1786" s="7"/>
      <c r="X1786" s="7"/>
      <c r="Y1786" s="7"/>
      <c r="Z1786" s="7"/>
      <c r="AA1786" s="7"/>
      <c r="AB1786" s="7"/>
      <c r="AC1786" s="7"/>
      <c r="AD1786" s="7"/>
    </row>
    <row r="1787" spans="1:30" ht="15" x14ac:dyDescent="0.25">
      <c r="A1787" s="8"/>
      <c r="B1787" s="9"/>
      <c r="C1787" s="17"/>
      <c r="D1787" s="11"/>
      <c r="E1787" s="12"/>
      <c r="F1787" s="13"/>
      <c r="G1787" s="13"/>
      <c r="H1787" s="13"/>
      <c r="I1787" s="13"/>
      <c r="J1787" s="14"/>
      <c r="K1787" s="13"/>
      <c r="L1787" s="7"/>
      <c r="M1787" s="7"/>
      <c r="N1787" s="7"/>
      <c r="O1787" s="7"/>
      <c r="P1787" s="7"/>
      <c r="Q1787" s="7"/>
      <c r="R1787" s="7"/>
      <c r="S1787" s="7"/>
      <c r="T1787" s="7"/>
      <c r="U1787" s="7"/>
      <c r="V1787" s="7"/>
      <c r="W1787" s="7"/>
      <c r="X1787" s="7"/>
      <c r="Y1787" s="7"/>
      <c r="Z1787" s="7"/>
      <c r="AA1787" s="7"/>
      <c r="AB1787" s="7"/>
      <c r="AC1787" s="7"/>
      <c r="AD1787" s="7"/>
    </row>
    <row r="1788" spans="1:30" ht="15" x14ac:dyDescent="0.25">
      <c r="A1788" s="8"/>
      <c r="B1788" s="9"/>
      <c r="C1788" s="17"/>
      <c r="D1788" s="11"/>
      <c r="E1788" s="12"/>
      <c r="F1788" s="13"/>
      <c r="G1788" s="13"/>
      <c r="H1788" s="13"/>
      <c r="I1788" s="13"/>
      <c r="J1788" s="14"/>
      <c r="K1788" s="13"/>
      <c r="L1788" s="7"/>
      <c r="M1788" s="7"/>
      <c r="N1788" s="7"/>
      <c r="O1788" s="7"/>
      <c r="P1788" s="7"/>
      <c r="Q1788" s="7"/>
      <c r="R1788" s="7"/>
      <c r="S1788" s="7"/>
      <c r="T1788" s="7"/>
      <c r="U1788" s="7"/>
      <c r="V1788" s="7"/>
      <c r="W1788" s="7"/>
      <c r="X1788" s="7"/>
      <c r="Y1788" s="7"/>
      <c r="Z1788" s="7"/>
      <c r="AA1788" s="7"/>
      <c r="AB1788" s="7"/>
      <c r="AC1788" s="7"/>
      <c r="AD1788" s="7"/>
    </row>
    <row r="1789" spans="1:30" ht="15" x14ac:dyDescent="0.25">
      <c r="A1789" s="8"/>
      <c r="B1789" s="9"/>
      <c r="C1789" s="17"/>
      <c r="D1789" s="11"/>
      <c r="E1789" s="12"/>
      <c r="F1789" s="13"/>
      <c r="G1789" s="13"/>
      <c r="H1789" s="13"/>
      <c r="I1789" s="13"/>
      <c r="J1789" s="14"/>
      <c r="K1789" s="13"/>
      <c r="L1789" s="7"/>
      <c r="M1789" s="7"/>
      <c r="N1789" s="7"/>
      <c r="O1789" s="7"/>
      <c r="P1789" s="7"/>
      <c r="Q1789" s="7"/>
      <c r="R1789" s="7"/>
      <c r="S1789" s="7"/>
      <c r="T1789" s="7"/>
      <c r="U1789" s="7"/>
      <c r="V1789" s="7"/>
      <c r="W1789" s="7"/>
      <c r="X1789" s="7"/>
      <c r="Y1789" s="7"/>
      <c r="Z1789" s="7"/>
      <c r="AA1789" s="7"/>
      <c r="AB1789" s="7"/>
      <c r="AC1789" s="7"/>
      <c r="AD1789" s="7"/>
    </row>
    <row r="1790" spans="1:30" ht="15" x14ac:dyDescent="0.25">
      <c r="A1790" s="8"/>
      <c r="B1790" s="9"/>
      <c r="C1790" s="17"/>
      <c r="D1790" s="11"/>
      <c r="E1790" s="12"/>
      <c r="F1790" s="13"/>
      <c r="G1790" s="13"/>
      <c r="H1790" s="13"/>
      <c r="I1790" s="13"/>
      <c r="J1790" s="14"/>
      <c r="K1790" s="13"/>
      <c r="L1790" s="7"/>
      <c r="M1790" s="7"/>
      <c r="N1790" s="7"/>
      <c r="O1790" s="7"/>
      <c r="P1790" s="7"/>
      <c r="Q1790" s="7"/>
      <c r="R1790" s="7"/>
      <c r="S1790" s="7"/>
      <c r="T1790" s="7"/>
      <c r="U1790" s="7"/>
      <c r="V1790" s="7"/>
      <c r="W1790" s="7"/>
      <c r="X1790" s="7"/>
      <c r="Y1790" s="7"/>
      <c r="Z1790" s="7"/>
      <c r="AA1790" s="7"/>
      <c r="AB1790" s="7"/>
      <c r="AC1790" s="7"/>
      <c r="AD1790" s="7"/>
    </row>
    <row r="1791" spans="1:30" ht="15" x14ac:dyDescent="0.25">
      <c r="A1791" s="8"/>
      <c r="B1791" s="9"/>
      <c r="C1791" s="17"/>
      <c r="D1791" s="11"/>
      <c r="E1791" s="12"/>
      <c r="F1791" s="13"/>
      <c r="G1791" s="13"/>
      <c r="H1791" s="13"/>
      <c r="I1791" s="13"/>
      <c r="J1791" s="14"/>
      <c r="K1791" s="13"/>
      <c r="L1791" s="7"/>
      <c r="M1791" s="7"/>
      <c r="N1791" s="7"/>
      <c r="O1791" s="7"/>
      <c r="P1791" s="7"/>
      <c r="Q1791" s="7"/>
      <c r="R1791" s="7"/>
      <c r="S1791" s="7"/>
      <c r="T1791" s="7"/>
      <c r="U1791" s="7"/>
      <c r="V1791" s="7"/>
      <c r="W1791" s="7"/>
      <c r="X1791" s="7"/>
      <c r="Y1791" s="7"/>
      <c r="Z1791" s="7"/>
      <c r="AA1791" s="7"/>
      <c r="AB1791" s="7"/>
      <c r="AC1791" s="7"/>
      <c r="AD1791" s="7"/>
    </row>
    <row r="1792" spans="1:30" ht="15" x14ac:dyDescent="0.25">
      <c r="A1792" s="8"/>
      <c r="B1792" s="9"/>
      <c r="C1792" s="17"/>
      <c r="D1792" s="11"/>
      <c r="E1792" s="12"/>
      <c r="F1792" s="13"/>
      <c r="G1792" s="13"/>
      <c r="H1792" s="13"/>
      <c r="I1792" s="13"/>
      <c r="J1792" s="14"/>
      <c r="K1792" s="13"/>
      <c r="L1792" s="7"/>
      <c r="M1792" s="7"/>
      <c r="N1792" s="7"/>
      <c r="O1792" s="7"/>
      <c r="P1792" s="7"/>
      <c r="Q1792" s="7"/>
      <c r="R1792" s="7"/>
      <c r="S1792" s="7"/>
      <c r="T1792" s="7"/>
      <c r="U1792" s="7"/>
      <c r="V1792" s="7"/>
      <c r="W1792" s="7"/>
      <c r="X1792" s="7"/>
      <c r="Y1792" s="7"/>
      <c r="Z1792" s="7"/>
      <c r="AA1792" s="7"/>
      <c r="AB1792" s="7"/>
      <c r="AC1792" s="7"/>
      <c r="AD1792" s="7"/>
    </row>
    <row r="1793" spans="1:30" ht="15" x14ac:dyDescent="0.25">
      <c r="A1793" s="8"/>
      <c r="B1793" s="9"/>
      <c r="C1793" s="17"/>
      <c r="D1793" s="11"/>
      <c r="E1793" s="12"/>
      <c r="F1793" s="13"/>
      <c r="G1793" s="13"/>
      <c r="H1793" s="13"/>
      <c r="I1793" s="13"/>
      <c r="J1793" s="14"/>
      <c r="K1793" s="13"/>
      <c r="L1793" s="7"/>
      <c r="M1793" s="7"/>
      <c r="N1793" s="7"/>
      <c r="O1793" s="7"/>
      <c r="P1793" s="7"/>
      <c r="Q1793" s="7"/>
      <c r="R1793" s="7"/>
      <c r="S1793" s="7"/>
      <c r="T1793" s="7"/>
      <c r="U1793" s="7"/>
      <c r="V1793" s="7"/>
      <c r="W1793" s="7"/>
      <c r="X1793" s="7"/>
      <c r="Y1793" s="7"/>
      <c r="Z1793" s="7"/>
      <c r="AA1793" s="7"/>
      <c r="AB1793" s="7"/>
      <c r="AC1793" s="7"/>
      <c r="AD1793" s="7"/>
    </row>
    <row r="1794" spans="1:30" ht="15" x14ac:dyDescent="0.25">
      <c r="A1794" s="8"/>
      <c r="B1794" s="9"/>
      <c r="C1794" s="17"/>
      <c r="D1794" s="11"/>
      <c r="E1794" s="12"/>
      <c r="F1794" s="13"/>
      <c r="G1794" s="13"/>
      <c r="H1794" s="13"/>
      <c r="I1794" s="13"/>
      <c r="J1794" s="14"/>
      <c r="K1794" s="13"/>
      <c r="L1794" s="7"/>
      <c r="M1794" s="7"/>
      <c r="N1794" s="7"/>
      <c r="O1794" s="7"/>
      <c r="P1794" s="7"/>
      <c r="Q1794" s="7"/>
      <c r="R1794" s="7"/>
      <c r="S1794" s="7"/>
      <c r="T1794" s="7"/>
      <c r="U1794" s="7"/>
      <c r="V1794" s="7"/>
      <c r="W1794" s="7"/>
      <c r="X1794" s="7"/>
      <c r="Y1794" s="7"/>
      <c r="Z1794" s="7"/>
      <c r="AA1794" s="7"/>
      <c r="AB1794" s="7"/>
      <c r="AC1794" s="7"/>
      <c r="AD1794" s="7"/>
    </row>
    <row r="1795" spans="1:30" ht="15" x14ac:dyDescent="0.25">
      <c r="A1795" s="8"/>
      <c r="B1795" s="9"/>
      <c r="C1795" s="17"/>
      <c r="D1795" s="11"/>
      <c r="E1795" s="12"/>
      <c r="F1795" s="13"/>
      <c r="G1795" s="13"/>
      <c r="H1795" s="13"/>
      <c r="I1795" s="13"/>
      <c r="J1795" s="14"/>
      <c r="K1795" s="13"/>
      <c r="L1795" s="7"/>
      <c r="M1795" s="7"/>
      <c r="N1795" s="7"/>
      <c r="O1795" s="7"/>
      <c r="P1795" s="7"/>
      <c r="Q1795" s="7"/>
      <c r="R1795" s="7"/>
      <c r="S1795" s="7"/>
      <c r="T1795" s="7"/>
      <c r="U1795" s="7"/>
      <c r="V1795" s="7"/>
      <c r="W1795" s="7"/>
      <c r="X1795" s="7"/>
      <c r="Y1795" s="7"/>
      <c r="Z1795" s="7"/>
      <c r="AA1795" s="7"/>
      <c r="AB1795" s="7"/>
      <c r="AC1795" s="7"/>
      <c r="AD1795" s="7"/>
    </row>
    <row r="1796" spans="1:30" ht="15" x14ac:dyDescent="0.25">
      <c r="A1796" s="8"/>
      <c r="B1796" s="9"/>
      <c r="C1796" s="17"/>
      <c r="D1796" s="11"/>
      <c r="E1796" s="12"/>
      <c r="F1796" s="13"/>
      <c r="G1796" s="13"/>
      <c r="H1796" s="13"/>
      <c r="I1796" s="13"/>
      <c r="J1796" s="14"/>
      <c r="K1796" s="13"/>
      <c r="L1796" s="7"/>
      <c r="M1796" s="7"/>
      <c r="N1796" s="7"/>
      <c r="O1796" s="7"/>
      <c r="P1796" s="7"/>
      <c r="Q1796" s="7"/>
      <c r="R1796" s="7"/>
      <c r="S1796" s="7"/>
      <c r="T1796" s="7"/>
      <c r="U1796" s="7"/>
      <c r="V1796" s="7"/>
      <c r="W1796" s="7"/>
      <c r="X1796" s="7"/>
      <c r="Y1796" s="7"/>
      <c r="Z1796" s="7"/>
      <c r="AA1796" s="7"/>
      <c r="AB1796" s="7"/>
      <c r="AC1796" s="7"/>
      <c r="AD1796" s="7"/>
    </row>
    <row r="1797" spans="1:30" ht="15" x14ac:dyDescent="0.25">
      <c r="A1797" s="8"/>
      <c r="B1797" s="9"/>
      <c r="C1797" s="17"/>
      <c r="D1797" s="11"/>
      <c r="E1797" s="12"/>
      <c r="F1797" s="13"/>
      <c r="G1797" s="13"/>
      <c r="H1797" s="13"/>
      <c r="I1797" s="13"/>
      <c r="J1797" s="14"/>
      <c r="K1797" s="13"/>
      <c r="L1797" s="7"/>
      <c r="M1797" s="7"/>
      <c r="N1797" s="7"/>
      <c r="O1797" s="7"/>
      <c r="P1797" s="7"/>
      <c r="Q1797" s="7"/>
      <c r="R1797" s="7"/>
      <c r="S1797" s="7"/>
      <c r="T1797" s="7"/>
      <c r="U1797" s="7"/>
      <c r="V1797" s="7"/>
      <c r="W1797" s="7"/>
      <c r="X1797" s="7"/>
      <c r="Y1797" s="7"/>
      <c r="Z1797" s="7"/>
      <c r="AA1797" s="7"/>
      <c r="AB1797" s="7"/>
      <c r="AC1797" s="7"/>
      <c r="AD1797" s="7"/>
    </row>
    <row r="1798" spans="1:30" ht="15" x14ac:dyDescent="0.25">
      <c r="A1798" s="8"/>
      <c r="B1798" s="9"/>
      <c r="C1798" s="17"/>
      <c r="D1798" s="11"/>
      <c r="E1798" s="12"/>
      <c r="F1798" s="13"/>
      <c r="G1798" s="13"/>
      <c r="H1798" s="13"/>
      <c r="I1798" s="13"/>
      <c r="J1798" s="14"/>
      <c r="K1798" s="13"/>
      <c r="L1798" s="7"/>
      <c r="M1798" s="7"/>
      <c r="N1798" s="7"/>
      <c r="O1798" s="7"/>
      <c r="P1798" s="7"/>
      <c r="Q1798" s="7"/>
      <c r="R1798" s="7"/>
      <c r="S1798" s="7"/>
      <c r="T1798" s="7"/>
      <c r="U1798" s="7"/>
      <c r="V1798" s="7"/>
      <c r="W1798" s="7"/>
      <c r="X1798" s="7"/>
      <c r="Y1798" s="7"/>
      <c r="Z1798" s="7"/>
      <c r="AA1798" s="7"/>
      <c r="AB1798" s="7"/>
      <c r="AC1798" s="7"/>
      <c r="AD1798" s="7"/>
    </row>
    <row r="1799" spans="1:30" ht="15" x14ac:dyDescent="0.25">
      <c r="A1799" s="8"/>
      <c r="B1799" s="9"/>
      <c r="C1799" s="17"/>
      <c r="D1799" s="11"/>
      <c r="E1799" s="12"/>
      <c r="F1799" s="13"/>
      <c r="G1799" s="13"/>
      <c r="H1799" s="13"/>
      <c r="I1799" s="13"/>
      <c r="J1799" s="14"/>
      <c r="K1799" s="13"/>
      <c r="L1799" s="7"/>
      <c r="M1799" s="7"/>
      <c r="N1799" s="7"/>
      <c r="O1799" s="7"/>
      <c r="P1799" s="7"/>
      <c r="Q1799" s="7"/>
      <c r="R1799" s="7"/>
      <c r="S1799" s="7"/>
      <c r="T1799" s="7"/>
      <c r="U1799" s="7"/>
      <c r="V1799" s="7"/>
      <c r="W1799" s="7"/>
      <c r="X1799" s="7"/>
      <c r="Y1799" s="7"/>
      <c r="Z1799" s="7"/>
      <c r="AA1799" s="7"/>
      <c r="AB1799" s="7"/>
      <c r="AC1799" s="7"/>
      <c r="AD1799" s="7"/>
    </row>
    <row r="1800" spans="1:30" ht="15" x14ac:dyDescent="0.25">
      <c r="A1800" s="8"/>
      <c r="B1800" s="9"/>
      <c r="C1800" s="17"/>
      <c r="D1800" s="11"/>
      <c r="E1800" s="12"/>
      <c r="F1800" s="13"/>
      <c r="G1800" s="13"/>
      <c r="H1800" s="13"/>
      <c r="I1800" s="13"/>
      <c r="J1800" s="14"/>
      <c r="K1800" s="13"/>
      <c r="L1800" s="7"/>
      <c r="M1800" s="7"/>
      <c r="N1800" s="7"/>
      <c r="O1800" s="7"/>
      <c r="P1800" s="7"/>
      <c r="Q1800" s="7"/>
      <c r="R1800" s="7"/>
      <c r="S1800" s="7"/>
      <c r="T1800" s="7"/>
      <c r="U1800" s="7"/>
      <c r="V1800" s="7"/>
      <c r="W1800" s="7"/>
      <c r="X1800" s="7"/>
      <c r="Y1800" s="7"/>
      <c r="Z1800" s="7"/>
      <c r="AA1800" s="7"/>
      <c r="AB1800" s="7"/>
      <c r="AC1800" s="7"/>
      <c r="AD1800" s="7"/>
    </row>
    <row r="1801" spans="1:30" ht="15" x14ac:dyDescent="0.25">
      <c r="A1801" s="8"/>
      <c r="B1801" s="9"/>
      <c r="C1801" s="17"/>
      <c r="D1801" s="11"/>
      <c r="E1801" s="12"/>
      <c r="F1801" s="13"/>
      <c r="G1801" s="13"/>
      <c r="H1801" s="13"/>
      <c r="I1801" s="13"/>
      <c r="J1801" s="14"/>
      <c r="K1801" s="13"/>
      <c r="L1801" s="7"/>
      <c r="M1801" s="7"/>
      <c r="N1801" s="7"/>
      <c r="O1801" s="7"/>
      <c r="P1801" s="7"/>
      <c r="Q1801" s="7"/>
      <c r="R1801" s="7"/>
      <c r="S1801" s="7"/>
      <c r="T1801" s="7"/>
      <c r="U1801" s="7"/>
      <c r="V1801" s="7"/>
      <c r="W1801" s="7"/>
      <c r="X1801" s="7"/>
      <c r="Y1801" s="7"/>
      <c r="Z1801" s="7"/>
      <c r="AA1801" s="7"/>
      <c r="AB1801" s="7"/>
      <c r="AC1801" s="7"/>
      <c r="AD1801" s="7"/>
    </row>
    <row r="1802" spans="1:30" ht="15" x14ac:dyDescent="0.25">
      <c r="A1802" s="8"/>
      <c r="B1802" s="9"/>
      <c r="C1802" s="17"/>
      <c r="D1802" s="11"/>
      <c r="E1802" s="12"/>
      <c r="F1802" s="13"/>
      <c r="G1802" s="13"/>
      <c r="H1802" s="13"/>
      <c r="I1802" s="13"/>
      <c r="J1802" s="14"/>
      <c r="K1802" s="13"/>
      <c r="L1802" s="7"/>
      <c r="M1802" s="7"/>
      <c r="N1802" s="7"/>
      <c r="O1802" s="7"/>
      <c r="P1802" s="7"/>
      <c r="Q1802" s="7"/>
      <c r="R1802" s="7"/>
      <c r="S1802" s="7"/>
      <c r="T1802" s="7"/>
      <c r="U1802" s="7"/>
      <c r="V1802" s="7"/>
      <c r="W1802" s="7"/>
      <c r="X1802" s="7"/>
      <c r="Y1802" s="7"/>
      <c r="Z1802" s="7"/>
      <c r="AA1802" s="7"/>
      <c r="AB1802" s="7"/>
      <c r="AC1802" s="7"/>
      <c r="AD1802" s="7"/>
    </row>
    <row r="1803" spans="1:30" ht="15" x14ac:dyDescent="0.25">
      <c r="A1803" s="8"/>
      <c r="B1803" s="9"/>
      <c r="C1803" s="17"/>
      <c r="D1803" s="11"/>
      <c r="E1803" s="12"/>
      <c r="F1803" s="13"/>
      <c r="G1803" s="13"/>
      <c r="H1803" s="13"/>
      <c r="I1803" s="13"/>
      <c r="J1803" s="14"/>
      <c r="K1803" s="13"/>
      <c r="L1803" s="7"/>
      <c r="M1803" s="7"/>
      <c r="N1803" s="7"/>
      <c r="O1803" s="7"/>
      <c r="P1803" s="7"/>
      <c r="Q1803" s="7"/>
      <c r="R1803" s="7"/>
      <c r="S1803" s="7"/>
      <c r="T1803" s="7"/>
      <c r="U1803" s="7"/>
      <c r="V1803" s="7"/>
      <c r="W1803" s="7"/>
      <c r="X1803" s="7"/>
      <c r="Y1803" s="7"/>
      <c r="Z1803" s="7"/>
      <c r="AA1803" s="7"/>
      <c r="AB1803" s="7"/>
      <c r="AC1803" s="7"/>
      <c r="AD1803" s="7"/>
    </row>
    <row r="1804" spans="1:30" ht="15" x14ac:dyDescent="0.25">
      <c r="A1804" s="8"/>
      <c r="B1804" s="9"/>
      <c r="C1804" s="17"/>
      <c r="D1804" s="11"/>
      <c r="E1804" s="12"/>
      <c r="F1804" s="13"/>
      <c r="G1804" s="13"/>
      <c r="H1804" s="13"/>
      <c r="I1804" s="13"/>
      <c r="J1804" s="14"/>
      <c r="K1804" s="13"/>
      <c r="L1804" s="7"/>
      <c r="M1804" s="7"/>
      <c r="N1804" s="7"/>
      <c r="O1804" s="7"/>
      <c r="P1804" s="7"/>
      <c r="Q1804" s="7"/>
      <c r="R1804" s="7"/>
      <c r="S1804" s="7"/>
      <c r="T1804" s="7"/>
      <c r="U1804" s="7"/>
      <c r="V1804" s="7"/>
      <c r="W1804" s="7"/>
      <c r="X1804" s="7"/>
      <c r="Y1804" s="7"/>
      <c r="Z1804" s="7"/>
      <c r="AA1804" s="7"/>
      <c r="AB1804" s="7"/>
      <c r="AC1804" s="7"/>
      <c r="AD1804" s="7"/>
    </row>
    <row r="1805" spans="1:30" ht="15" x14ac:dyDescent="0.25">
      <c r="A1805" s="8"/>
      <c r="B1805" s="9"/>
      <c r="C1805" s="17"/>
      <c r="D1805" s="11"/>
      <c r="E1805" s="12"/>
      <c r="F1805" s="13"/>
      <c r="G1805" s="13"/>
      <c r="H1805" s="13"/>
      <c r="I1805" s="13"/>
      <c r="J1805" s="14"/>
      <c r="K1805" s="13"/>
      <c r="L1805" s="7"/>
      <c r="M1805" s="7"/>
      <c r="N1805" s="7"/>
      <c r="O1805" s="7"/>
      <c r="P1805" s="7"/>
      <c r="Q1805" s="7"/>
      <c r="R1805" s="7"/>
      <c r="S1805" s="7"/>
      <c r="T1805" s="7"/>
      <c r="U1805" s="7"/>
      <c r="V1805" s="7"/>
      <c r="W1805" s="7"/>
      <c r="X1805" s="7"/>
      <c r="Y1805" s="7"/>
      <c r="Z1805" s="7"/>
      <c r="AA1805" s="7"/>
      <c r="AB1805" s="7"/>
      <c r="AC1805" s="7"/>
      <c r="AD1805" s="7"/>
    </row>
    <row r="1806" spans="1:30" ht="15" x14ac:dyDescent="0.25">
      <c r="A1806" s="8"/>
      <c r="B1806" s="9"/>
      <c r="C1806" s="17"/>
      <c r="D1806" s="11"/>
      <c r="E1806" s="12"/>
      <c r="F1806" s="13"/>
      <c r="G1806" s="13"/>
      <c r="H1806" s="13"/>
      <c r="I1806" s="13"/>
      <c r="J1806" s="14"/>
      <c r="K1806" s="13"/>
      <c r="L1806" s="7"/>
      <c r="M1806" s="7"/>
      <c r="N1806" s="7"/>
      <c r="O1806" s="7"/>
      <c r="P1806" s="7"/>
      <c r="Q1806" s="7"/>
      <c r="R1806" s="7"/>
      <c r="S1806" s="7"/>
      <c r="T1806" s="7"/>
      <c r="U1806" s="7"/>
      <c r="V1806" s="7"/>
      <c r="W1806" s="7"/>
      <c r="X1806" s="7"/>
      <c r="Y1806" s="7"/>
      <c r="Z1806" s="7"/>
      <c r="AA1806" s="7"/>
      <c r="AB1806" s="7"/>
      <c r="AC1806" s="7"/>
      <c r="AD1806" s="7"/>
    </row>
    <row r="1807" spans="1:30" ht="15" x14ac:dyDescent="0.25">
      <c r="A1807" s="8"/>
      <c r="B1807" s="9"/>
      <c r="C1807" s="17"/>
      <c r="D1807" s="11"/>
      <c r="E1807" s="12"/>
      <c r="F1807" s="13"/>
      <c r="G1807" s="13"/>
      <c r="H1807" s="13"/>
      <c r="I1807" s="13"/>
      <c r="J1807" s="14"/>
      <c r="K1807" s="13"/>
      <c r="L1807" s="7"/>
      <c r="M1807" s="7"/>
      <c r="N1807" s="7"/>
      <c r="O1807" s="7"/>
      <c r="P1807" s="7"/>
      <c r="Q1807" s="7"/>
      <c r="R1807" s="7"/>
      <c r="S1807" s="7"/>
      <c r="T1807" s="7"/>
      <c r="U1807" s="7"/>
      <c r="V1807" s="7"/>
      <c r="W1807" s="7"/>
      <c r="X1807" s="7"/>
      <c r="Y1807" s="7"/>
      <c r="Z1807" s="7"/>
      <c r="AA1807" s="7"/>
      <c r="AB1807" s="7"/>
      <c r="AC1807" s="7"/>
      <c r="AD1807" s="7"/>
    </row>
    <row r="1808" spans="1:30" ht="15" x14ac:dyDescent="0.25">
      <c r="A1808" s="8"/>
      <c r="B1808" s="9"/>
      <c r="C1808" s="17"/>
      <c r="D1808" s="11"/>
      <c r="E1808" s="12"/>
      <c r="F1808" s="13"/>
      <c r="G1808" s="13"/>
      <c r="H1808" s="13"/>
      <c r="I1808" s="13"/>
      <c r="J1808" s="14"/>
      <c r="K1808" s="13"/>
      <c r="L1808" s="7"/>
      <c r="M1808" s="7"/>
      <c r="N1808" s="7"/>
      <c r="O1808" s="7"/>
      <c r="P1808" s="7"/>
      <c r="Q1808" s="7"/>
      <c r="R1808" s="7"/>
      <c r="S1808" s="7"/>
      <c r="T1808" s="7"/>
      <c r="U1808" s="7"/>
      <c r="V1808" s="7"/>
      <c r="W1808" s="7"/>
      <c r="X1808" s="7"/>
      <c r="Y1808" s="7"/>
      <c r="Z1808" s="7"/>
      <c r="AA1808" s="7"/>
      <c r="AB1808" s="7"/>
      <c r="AC1808" s="7"/>
      <c r="AD1808" s="7"/>
    </row>
    <row r="1809" spans="1:30" ht="15" x14ac:dyDescent="0.25">
      <c r="A1809" s="8"/>
      <c r="B1809" s="9"/>
      <c r="C1809" s="17"/>
      <c r="D1809" s="11"/>
      <c r="E1809" s="12"/>
      <c r="F1809" s="13"/>
      <c r="G1809" s="13"/>
      <c r="H1809" s="13"/>
      <c r="I1809" s="13"/>
      <c r="J1809" s="14"/>
      <c r="K1809" s="13"/>
      <c r="L1809" s="7"/>
      <c r="M1809" s="7"/>
      <c r="N1809" s="7"/>
      <c r="O1809" s="7"/>
      <c r="P1809" s="7"/>
      <c r="Q1809" s="7"/>
      <c r="R1809" s="7"/>
      <c r="S1809" s="7"/>
      <c r="T1809" s="7"/>
      <c r="U1809" s="7"/>
      <c r="V1809" s="7"/>
      <c r="W1809" s="7"/>
      <c r="X1809" s="7"/>
      <c r="Y1809" s="7"/>
      <c r="Z1809" s="7"/>
      <c r="AA1809" s="7"/>
      <c r="AB1809" s="7"/>
      <c r="AC1809" s="7"/>
      <c r="AD1809" s="7"/>
    </row>
    <row r="1810" spans="1:30" ht="15" x14ac:dyDescent="0.25">
      <c r="A1810" s="8"/>
      <c r="B1810" s="9"/>
      <c r="C1810" s="17"/>
      <c r="D1810" s="11"/>
      <c r="E1810" s="12"/>
      <c r="F1810" s="13"/>
      <c r="G1810" s="13"/>
      <c r="H1810" s="13"/>
      <c r="I1810" s="13"/>
      <c r="J1810" s="14"/>
      <c r="K1810" s="13"/>
      <c r="L1810" s="7"/>
      <c r="M1810" s="7"/>
      <c r="N1810" s="7"/>
      <c r="O1810" s="7"/>
      <c r="P1810" s="7"/>
      <c r="Q1810" s="7"/>
      <c r="R1810" s="7"/>
      <c r="S1810" s="7"/>
      <c r="T1810" s="7"/>
      <c r="U1810" s="7"/>
      <c r="V1810" s="7"/>
      <c r="W1810" s="7"/>
      <c r="X1810" s="7"/>
      <c r="Y1810" s="7"/>
      <c r="Z1810" s="7"/>
      <c r="AA1810" s="7"/>
      <c r="AB1810" s="7"/>
      <c r="AC1810" s="7"/>
      <c r="AD1810" s="7"/>
    </row>
    <row r="1811" spans="1:30" ht="15" x14ac:dyDescent="0.25">
      <c r="A1811" s="8"/>
      <c r="B1811" s="9"/>
      <c r="C1811" s="17"/>
      <c r="D1811" s="11"/>
      <c r="E1811" s="12"/>
      <c r="F1811" s="13"/>
      <c r="G1811" s="13"/>
      <c r="H1811" s="13"/>
      <c r="I1811" s="13"/>
      <c r="J1811" s="14"/>
      <c r="K1811" s="13"/>
      <c r="L1811" s="7"/>
      <c r="M1811" s="7"/>
      <c r="N1811" s="7"/>
      <c r="O1811" s="7"/>
      <c r="P1811" s="7"/>
      <c r="Q1811" s="7"/>
      <c r="R1811" s="7"/>
      <c r="S1811" s="7"/>
      <c r="T1811" s="7"/>
      <c r="U1811" s="7"/>
      <c r="V1811" s="7"/>
      <c r="W1811" s="7"/>
      <c r="X1811" s="7"/>
      <c r="Y1811" s="7"/>
      <c r="Z1811" s="7"/>
      <c r="AA1811" s="7"/>
      <c r="AB1811" s="7"/>
      <c r="AC1811" s="7"/>
      <c r="AD1811" s="7"/>
    </row>
    <row r="1812" spans="1:30" ht="15" x14ac:dyDescent="0.25">
      <c r="A1812" s="8"/>
      <c r="B1812" s="9"/>
      <c r="C1812" s="17"/>
      <c r="D1812" s="11"/>
      <c r="E1812" s="12"/>
      <c r="F1812" s="13"/>
      <c r="G1812" s="13"/>
      <c r="H1812" s="13"/>
      <c r="I1812" s="13"/>
      <c r="J1812" s="14"/>
      <c r="K1812" s="13"/>
      <c r="L1812" s="7"/>
      <c r="M1812" s="7"/>
      <c r="N1812" s="7"/>
      <c r="O1812" s="7"/>
      <c r="P1812" s="7"/>
      <c r="Q1812" s="7"/>
      <c r="R1812" s="7"/>
      <c r="S1812" s="7"/>
      <c r="T1812" s="7"/>
      <c r="U1812" s="7"/>
      <c r="V1812" s="7"/>
      <c r="W1812" s="7"/>
      <c r="X1812" s="7"/>
      <c r="Y1812" s="7"/>
      <c r="Z1812" s="7"/>
      <c r="AA1812" s="7"/>
      <c r="AB1812" s="7"/>
      <c r="AC1812" s="7"/>
      <c r="AD1812" s="7"/>
    </row>
    <row r="1813" spans="1:30" ht="15" x14ac:dyDescent="0.25">
      <c r="A1813" s="8"/>
      <c r="B1813" s="9"/>
      <c r="C1813" s="17"/>
      <c r="D1813" s="11"/>
      <c r="E1813" s="12"/>
      <c r="F1813" s="13"/>
      <c r="G1813" s="13"/>
      <c r="H1813" s="13"/>
      <c r="I1813" s="13"/>
      <c r="J1813" s="14"/>
      <c r="K1813" s="13"/>
      <c r="L1813" s="7"/>
      <c r="M1813" s="7"/>
      <c r="N1813" s="7"/>
      <c r="O1813" s="7"/>
      <c r="P1813" s="7"/>
      <c r="Q1813" s="7"/>
      <c r="R1813" s="7"/>
      <c r="S1813" s="7"/>
      <c r="T1813" s="7"/>
      <c r="U1813" s="7"/>
      <c r="V1813" s="7"/>
      <c r="W1813" s="7"/>
      <c r="X1813" s="7"/>
      <c r="Y1813" s="7"/>
      <c r="Z1813" s="7"/>
      <c r="AA1813" s="7"/>
      <c r="AB1813" s="7"/>
      <c r="AC1813" s="7"/>
      <c r="AD1813" s="7"/>
    </row>
    <row r="1814" spans="1:30" ht="15" x14ac:dyDescent="0.25">
      <c r="A1814" s="8"/>
      <c r="B1814" s="9"/>
      <c r="C1814" s="17"/>
      <c r="D1814" s="11"/>
      <c r="E1814" s="12"/>
      <c r="F1814" s="13"/>
      <c r="G1814" s="13"/>
      <c r="H1814" s="13"/>
      <c r="I1814" s="13"/>
      <c r="J1814" s="14"/>
      <c r="K1814" s="13"/>
      <c r="L1814" s="7"/>
      <c r="M1814" s="7"/>
      <c r="N1814" s="7"/>
      <c r="O1814" s="7"/>
      <c r="P1814" s="7"/>
      <c r="Q1814" s="7"/>
      <c r="R1814" s="7"/>
      <c r="S1814" s="7"/>
      <c r="T1814" s="7"/>
      <c r="U1814" s="7"/>
      <c r="V1814" s="7"/>
      <c r="W1814" s="7"/>
      <c r="X1814" s="7"/>
      <c r="Y1814" s="7"/>
      <c r="Z1814" s="7"/>
      <c r="AA1814" s="7"/>
      <c r="AB1814" s="7"/>
      <c r="AC1814" s="7"/>
      <c r="AD1814" s="7"/>
    </row>
    <row r="1815" spans="1:30" ht="15" x14ac:dyDescent="0.25">
      <c r="A1815" s="8"/>
      <c r="B1815" s="9"/>
      <c r="C1815" s="17"/>
      <c r="D1815" s="11"/>
      <c r="E1815" s="12"/>
      <c r="F1815" s="13"/>
      <c r="G1815" s="13"/>
      <c r="H1815" s="13"/>
      <c r="I1815" s="13"/>
      <c r="J1815" s="14"/>
      <c r="K1815" s="13"/>
      <c r="L1815" s="7"/>
      <c r="M1815" s="7"/>
      <c r="N1815" s="7"/>
      <c r="O1815" s="7"/>
      <c r="P1815" s="7"/>
      <c r="Q1815" s="7"/>
      <c r="R1815" s="7"/>
      <c r="S1815" s="7"/>
      <c r="T1815" s="7"/>
      <c r="U1815" s="7"/>
      <c r="V1815" s="7"/>
      <c r="W1815" s="7"/>
      <c r="X1815" s="7"/>
      <c r="Y1815" s="7"/>
      <c r="Z1815" s="7"/>
      <c r="AA1815" s="7"/>
      <c r="AB1815" s="7"/>
      <c r="AC1815" s="7"/>
      <c r="AD1815" s="7"/>
    </row>
    <row r="1816" spans="1:30" ht="15" x14ac:dyDescent="0.25">
      <c r="A1816" s="8"/>
      <c r="B1816" s="9"/>
      <c r="C1816" s="17"/>
      <c r="D1816" s="11"/>
      <c r="E1816" s="12"/>
      <c r="F1816" s="13"/>
      <c r="G1816" s="13"/>
      <c r="H1816" s="13"/>
      <c r="I1816" s="13"/>
      <c r="J1816" s="14"/>
      <c r="K1816" s="13"/>
      <c r="L1816" s="7"/>
      <c r="M1816" s="7"/>
      <c r="N1816" s="7"/>
      <c r="O1816" s="7"/>
      <c r="P1816" s="7"/>
      <c r="Q1816" s="7"/>
      <c r="R1816" s="7"/>
      <c r="S1816" s="7"/>
      <c r="T1816" s="7"/>
      <c r="U1816" s="7"/>
      <c r="V1816" s="7"/>
      <c r="W1816" s="7"/>
      <c r="X1816" s="7"/>
      <c r="Y1816" s="7"/>
      <c r="Z1816" s="7"/>
      <c r="AA1816" s="7"/>
      <c r="AB1816" s="7"/>
      <c r="AC1816" s="7"/>
      <c r="AD1816" s="7"/>
    </row>
    <row r="1817" spans="1:30" ht="15" x14ac:dyDescent="0.25">
      <c r="A1817" s="8"/>
      <c r="B1817" s="9"/>
      <c r="C1817" s="17"/>
      <c r="D1817" s="11"/>
      <c r="E1817" s="12"/>
      <c r="F1817" s="13"/>
      <c r="G1817" s="13"/>
      <c r="H1817" s="13"/>
      <c r="I1817" s="13"/>
      <c r="J1817" s="14"/>
      <c r="K1817" s="13"/>
      <c r="L1817" s="7"/>
      <c r="M1817" s="7"/>
      <c r="N1817" s="7"/>
      <c r="O1817" s="7"/>
      <c r="P1817" s="7"/>
      <c r="Q1817" s="7"/>
      <c r="R1817" s="7"/>
      <c r="S1817" s="7"/>
      <c r="T1817" s="7"/>
      <c r="U1817" s="7"/>
      <c r="V1817" s="7"/>
      <c r="W1817" s="7"/>
      <c r="X1817" s="7"/>
      <c r="Y1817" s="7"/>
      <c r="Z1817" s="7"/>
      <c r="AA1817" s="7"/>
      <c r="AB1817" s="7"/>
      <c r="AC1817" s="7"/>
      <c r="AD1817" s="7"/>
    </row>
    <row r="1818" spans="1:30" ht="15" x14ac:dyDescent="0.25">
      <c r="A1818" s="8"/>
      <c r="B1818" s="9"/>
      <c r="C1818" s="17"/>
      <c r="D1818" s="11"/>
      <c r="E1818" s="12"/>
      <c r="F1818" s="13"/>
      <c r="G1818" s="13"/>
      <c r="H1818" s="13"/>
      <c r="I1818" s="13"/>
      <c r="J1818" s="14"/>
      <c r="K1818" s="13"/>
      <c r="L1818" s="7"/>
      <c r="M1818" s="7"/>
      <c r="N1818" s="7"/>
      <c r="O1818" s="7"/>
      <c r="P1818" s="7"/>
      <c r="Q1818" s="7"/>
      <c r="R1818" s="7"/>
      <c r="S1818" s="7"/>
      <c r="T1818" s="7"/>
      <c r="U1818" s="7"/>
      <c r="V1818" s="7"/>
      <c r="W1818" s="7"/>
      <c r="X1818" s="7"/>
      <c r="Y1818" s="7"/>
      <c r="Z1818" s="7"/>
      <c r="AA1818" s="7"/>
      <c r="AB1818" s="7"/>
      <c r="AC1818" s="7"/>
      <c r="AD1818" s="7"/>
    </row>
    <row r="1819" spans="1:30" ht="15" x14ac:dyDescent="0.25">
      <c r="A1819" s="8"/>
      <c r="B1819" s="9"/>
      <c r="C1819" s="17"/>
      <c r="D1819" s="11"/>
      <c r="E1819" s="12"/>
      <c r="F1819" s="13"/>
      <c r="G1819" s="13"/>
      <c r="H1819" s="13"/>
      <c r="I1819" s="13"/>
      <c r="J1819" s="14"/>
      <c r="K1819" s="13"/>
      <c r="L1819" s="7"/>
      <c r="M1819" s="7"/>
      <c r="N1819" s="7"/>
      <c r="O1819" s="7"/>
      <c r="P1819" s="7"/>
      <c r="Q1819" s="7"/>
      <c r="R1819" s="7"/>
      <c r="S1819" s="7"/>
      <c r="T1819" s="7"/>
      <c r="U1819" s="7"/>
      <c r="V1819" s="7"/>
      <c r="W1819" s="7"/>
      <c r="X1819" s="7"/>
      <c r="Y1819" s="7"/>
      <c r="Z1819" s="7"/>
      <c r="AA1819" s="7"/>
      <c r="AB1819" s="7"/>
      <c r="AC1819" s="7"/>
      <c r="AD1819" s="7"/>
    </row>
    <row r="1820" spans="1:30" ht="15" x14ac:dyDescent="0.25">
      <c r="A1820" s="8"/>
      <c r="B1820" s="9"/>
      <c r="C1820" s="17"/>
      <c r="D1820" s="11"/>
      <c r="E1820" s="12"/>
      <c r="F1820" s="13"/>
      <c r="G1820" s="13"/>
      <c r="H1820" s="13"/>
      <c r="I1820" s="13"/>
      <c r="J1820" s="14"/>
      <c r="K1820" s="13"/>
      <c r="L1820" s="7"/>
      <c r="M1820" s="7"/>
      <c r="N1820" s="7"/>
      <c r="O1820" s="7"/>
      <c r="P1820" s="7"/>
      <c r="Q1820" s="7"/>
      <c r="R1820" s="7"/>
      <c r="S1820" s="7"/>
      <c r="T1820" s="7"/>
      <c r="U1820" s="7"/>
      <c r="V1820" s="7"/>
      <c r="W1820" s="7"/>
      <c r="X1820" s="7"/>
      <c r="Y1820" s="7"/>
      <c r="Z1820" s="7"/>
      <c r="AA1820" s="7"/>
      <c r="AB1820" s="7"/>
      <c r="AC1820" s="7"/>
      <c r="AD1820" s="7"/>
    </row>
    <row r="1821" spans="1:30" ht="15" x14ac:dyDescent="0.25">
      <c r="A1821" s="8"/>
      <c r="B1821" s="9"/>
      <c r="C1821" s="17"/>
      <c r="D1821" s="11"/>
      <c r="E1821" s="12"/>
      <c r="F1821" s="13"/>
      <c r="G1821" s="13"/>
      <c r="H1821" s="13"/>
      <c r="I1821" s="13"/>
      <c r="J1821" s="14"/>
      <c r="K1821" s="13"/>
      <c r="L1821" s="7"/>
      <c r="M1821" s="7"/>
      <c r="N1821" s="7"/>
      <c r="O1821" s="7"/>
      <c r="P1821" s="7"/>
      <c r="Q1821" s="7"/>
      <c r="R1821" s="7"/>
      <c r="S1821" s="7"/>
      <c r="T1821" s="7"/>
      <c r="U1821" s="7"/>
      <c r="V1821" s="7"/>
      <c r="W1821" s="7"/>
      <c r="X1821" s="7"/>
      <c r="Y1821" s="7"/>
      <c r="Z1821" s="7"/>
      <c r="AA1821" s="7"/>
      <c r="AB1821" s="7"/>
      <c r="AC1821" s="7"/>
      <c r="AD1821" s="7"/>
    </row>
    <row r="1822" spans="1:30" ht="15" x14ac:dyDescent="0.25">
      <c r="A1822" s="8"/>
      <c r="B1822" s="9"/>
      <c r="C1822" s="17"/>
      <c r="D1822" s="11"/>
      <c r="E1822" s="12"/>
      <c r="F1822" s="13"/>
      <c r="G1822" s="13"/>
      <c r="H1822" s="13"/>
      <c r="I1822" s="13"/>
      <c r="J1822" s="14"/>
      <c r="K1822" s="13"/>
      <c r="L1822" s="7"/>
      <c r="M1822" s="7"/>
      <c r="N1822" s="7"/>
      <c r="O1822" s="7"/>
      <c r="P1822" s="7"/>
      <c r="Q1822" s="7"/>
      <c r="R1822" s="7"/>
      <c r="S1822" s="7"/>
      <c r="T1822" s="7"/>
      <c r="U1822" s="7"/>
      <c r="V1822" s="7"/>
      <c r="W1822" s="7"/>
      <c r="X1822" s="7"/>
      <c r="Y1822" s="7"/>
      <c r="Z1822" s="7"/>
      <c r="AA1822" s="7"/>
      <c r="AB1822" s="7"/>
      <c r="AC1822" s="7"/>
      <c r="AD1822" s="7"/>
    </row>
    <row r="1823" spans="1:30" ht="15" x14ac:dyDescent="0.25">
      <c r="A1823" s="8"/>
      <c r="B1823" s="9"/>
      <c r="C1823" s="17"/>
      <c r="D1823" s="11"/>
      <c r="E1823" s="12"/>
      <c r="F1823" s="13"/>
      <c r="G1823" s="13"/>
      <c r="H1823" s="13"/>
      <c r="I1823" s="13"/>
      <c r="J1823" s="14"/>
      <c r="K1823" s="13"/>
      <c r="L1823" s="7"/>
      <c r="M1823" s="7"/>
      <c r="N1823" s="7"/>
      <c r="O1823" s="7"/>
      <c r="P1823" s="7"/>
      <c r="Q1823" s="7"/>
      <c r="R1823" s="7"/>
      <c r="S1823" s="7"/>
      <c r="T1823" s="7"/>
      <c r="U1823" s="7"/>
      <c r="V1823" s="7"/>
      <c r="W1823" s="7"/>
      <c r="X1823" s="7"/>
      <c r="Y1823" s="7"/>
      <c r="Z1823" s="7"/>
      <c r="AA1823" s="7"/>
      <c r="AB1823" s="7"/>
      <c r="AC1823" s="7"/>
      <c r="AD1823" s="7"/>
    </row>
    <row r="1824" spans="1:30" ht="15" x14ac:dyDescent="0.25">
      <c r="A1824" s="8"/>
      <c r="B1824" s="9"/>
      <c r="C1824" s="17"/>
      <c r="D1824" s="11"/>
      <c r="E1824" s="12"/>
      <c r="F1824" s="13"/>
      <c r="G1824" s="13"/>
      <c r="H1824" s="13"/>
      <c r="I1824" s="13"/>
      <c r="J1824" s="14"/>
      <c r="K1824" s="13"/>
      <c r="L1824" s="7"/>
      <c r="M1824" s="7"/>
      <c r="N1824" s="7"/>
      <c r="O1824" s="7"/>
      <c r="P1824" s="7"/>
      <c r="Q1824" s="7"/>
      <c r="R1824" s="7"/>
      <c r="S1824" s="7"/>
      <c r="T1824" s="7"/>
      <c r="U1824" s="7"/>
      <c r="V1824" s="7"/>
      <c r="W1824" s="7"/>
      <c r="X1824" s="7"/>
      <c r="Y1824" s="7"/>
      <c r="Z1824" s="7"/>
      <c r="AA1824" s="7"/>
      <c r="AB1824" s="7"/>
      <c r="AC1824" s="7"/>
      <c r="AD1824" s="7"/>
    </row>
    <row r="1825" spans="1:30" ht="15" x14ac:dyDescent="0.25">
      <c r="A1825" s="8"/>
      <c r="B1825" s="9"/>
      <c r="C1825" s="17"/>
      <c r="D1825" s="11"/>
      <c r="E1825" s="12"/>
      <c r="F1825" s="13"/>
      <c r="G1825" s="13"/>
      <c r="H1825" s="13"/>
      <c r="I1825" s="13"/>
      <c r="J1825" s="14"/>
      <c r="K1825" s="13"/>
      <c r="L1825" s="7"/>
      <c r="M1825" s="7"/>
      <c r="N1825" s="7"/>
      <c r="O1825" s="7"/>
      <c r="P1825" s="7"/>
      <c r="Q1825" s="7"/>
      <c r="R1825" s="7"/>
      <c r="S1825" s="7"/>
      <c r="T1825" s="7"/>
      <c r="U1825" s="7"/>
      <c r="V1825" s="7"/>
      <c r="W1825" s="7"/>
      <c r="X1825" s="7"/>
      <c r="Y1825" s="7"/>
      <c r="Z1825" s="7"/>
      <c r="AA1825" s="7"/>
      <c r="AB1825" s="7"/>
      <c r="AC1825" s="7"/>
      <c r="AD1825" s="7"/>
    </row>
    <row r="1826" spans="1:30" ht="15" x14ac:dyDescent="0.25">
      <c r="A1826" s="8"/>
      <c r="B1826" s="9"/>
      <c r="C1826" s="17"/>
      <c r="D1826" s="11"/>
      <c r="E1826" s="12"/>
      <c r="F1826" s="13"/>
      <c r="G1826" s="13"/>
      <c r="H1826" s="13"/>
      <c r="I1826" s="13"/>
      <c r="J1826" s="14"/>
      <c r="K1826" s="13"/>
      <c r="L1826" s="7"/>
      <c r="M1826" s="7"/>
      <c r="N1826" s="7"/>
      <c r="O1826" s="7"/>
      <c r="P1826" s="7"/>
      <c r="Q1826" s="7"/>
      <c r="R1826" s="7"/>
      <c r="S1826" s="7"/>
      <c r="T1826" s="7"/>
      <c r="U1826" s="7"/>
      <c r="V1826" s="7"/>
      <c r="W1826" s="7"/>
      <c r="X1826" s="7"/>
      <c r="Y1826" s="7"/>
      <c r="Z1826" s="7"/>
      <c r="AA1826" s="7"/>
      <c r="AB1826" s="7"/>
      <c r="AC1826" s="7"/>
      <c r="AD1826" s="7"/>
    </row>
    <row r="1827" spans="1:30" ht="15" x14ac:dyDescent="0.25">
      <c r="A1827" s="8"/>
      <c r="B1827" s="9"/>
      <c r="C1827" s="17"/>
      <c r="D1827" s="11"/>
      <c r="E1827" s="12"/>
      <c r="F1827" s="13"/>
      <c r="G1827" s="13"/>
      <c r="H1827" s="13"/>
      <c r="I1827" s="13"/>
      <c r="J1827" s="14"/>
      <c r="K1827" s="13"/>
      <c r="L1827" s="7"/>
      <c r="M1827" s="7"/>
      <c r="N1827" s="7"/>
      <c r="O1827" s="7"/>
      <c r="P1827" s="7"/>
      <c r="Q1827" s="7"/>
      <c r="R1827" s="7"/>
      <c r="S1827" s="7"/>
      <c r="T1827" s="7"/>
      <c r="U1827" s="7"/>
      <c r="V1827" s="7"/>
      <c r="W1827" s="7"/>
      <c r="X1827" s="7"/>
      <c r="Y1827" s="7"/>
      <c r="Z1827" s="7"/>
      <c r="AA1827" s="7"/>
      <c r="AB1827" s="7"/>
      <c r="AC1827" s="7"/>
      <c r="AD1827" s="7"/>
    </row>
    <row r="1828" spans="1:30" ht="15" x14ac:dyDescent="0.25">
      <c r="A1828" s="8"/>
      <c r="B1828" s="9"/>
      <c r="C1828" s="17"/>
      <c r="D1828" s="11"/>
      <c r="E1828" s="12"/>
      <c r="F1828" s="13"/>
      <c r="G1828" s="13"/>
      <c r="H1828" s="13"/>
      <c r="I1828" s="13"/>
      <c r="J1828" s="14"/>
      <c r="K1828" s="13"/>
      <c r="L1828" s="7"/>
      <c r="M1828" s="7"/>
      <c r="N1828" s="7"/>
      <c r="O1828" s="7"/>
      <c r="P1828" s="7"/>
      <c r="Q1828" s="7"/>
      <c r="R1828" s="7"/>
      <c r="S1828" s="7"/>
      <c r="T1828" s="7"/>
      <c r="U1828" s="7"/>
      <c r="V1828" s="7"/>
      <c r="W1828" s="7"/>
      <c r="X1828" s="7"/>
      <c r="Y1828" s="7"/>
      <c r="Z1828" s="7"/>
      <c r="AA1828" s="7"/>
      <c r="AB1828" s="7"/>
      <c r="AC1828" s="7"/>
      <c r="AD1828" s="7"/>
    </row>
    <row r="1829" spans="1:30" ht="15" x14ac:dyDescent="0.25">
      <c r="A1829" s="8"/>
      <c r="B1829" s="9"/>
      <c r="C1829" s="17"/>
      <c r="D1829" s="11"/>
      <c r="E1829" s="12"/>
      <c r="F1829" s="13"/>
      <c r="G1829" s="13"/>
      <c r="H1829" s="13"/>
      <c r="I1829" s="13"/>
      <c r="J1829" s="14"/>
      <c r="K1829" s="13"/>
      <c r="L1829" s="7"/>
      <c r="M1829" s="7"/>
      <c r="N1829" s="7"/>
      <c r="O1829" s="7"/>
      <c r="P1829" s="7"/>
      <c r="Q1829" s="7"/>
      <c r="R1829" s="7"/>
      <c r="S1829" s="7"/>
      <c r="T1829" s="7"/>
      <c r="U1829" s="7"/>
      <c r="V1829" s="7"/>
      <c r="W1829" s="7"/>
      <c r="X1829" s="7"/>
      <c r="Y1829" s="7"/>
      <c r="Z1829" s="7"/>
      <c r="AA1829" s="7"/>
      <c r="AB1829" s="7"/>
      <c r="AC1829" s="7"/>
      <c r="AD1829" s="7"/>
    </row>
    <row r="1830" spans="1:30" ht="15" x14ac:dyDescent="0.25">
      <c r="A1830" s="8"/>
      <c r="B1830" s="9"/>
      <c r="C1830" s="17"/>
      <c r="D1830" s="11"/>
      <c r="E1830" s="12"/>
      <c r="F1830" s="13"/>
      <c r="G1830" s="13"/>
      <c r="H1830" s="13"/>
      <c r="I1830" s="13"/>
      <c r="J1830" s="14"/>
      <c r="K1830" s="13"/>
      <c r="L1830" s="7"/>
      <c r="M1830" s="7"/>
      <c r="N1830" s="7"/>
      <c r="O1830" s="7"/>
      <c r="P1830" s="7"/>
      <c r="Q1830" s="7"/>
      <c r="R1830" s="7"/>
      <c r="S1830" s="7"/>
      <c r="T1830" s="7"/>
      <c r="U1830" s="7"/>
      <c r="V1830" s="7"/>
      <c r="W1830" s="7"/>
      <c r="X1830" s="7"/>
      <c r="Y1830" s="7"/>
      <c r="Z1830" s="7"/>
      <c r="AA1830" s="7"/>
      <c r="AB1830" s="7"/>
      <c r="AC1830" s="7"/>
      <c r="AD1830" s="7"/>
    </row>
    <row r="1831" spans="1:30" ht="15" x14ac:dyDescent="0.25">
      <c r="A1831" s="8"/>
      <c r="B1831" s="9"/>
      <c r="C1831" s="17"/>
      <c r="D1831" s="11"/>
      <c r="E1831" s="12"/>
      <c r="F1831" s="13"/>
      <c r="G1831" s="13"/>
      <c r="H1831" s="13"/>
      <c r="I1831" s="13"/>
      <c r="J1831" s="14"/>
      <c r="K1831" s="13"/>
      <c r="L1831" s="7"/>
      <c r="M1831" s="7"/>
      <c r="N1831" s="7"/>
      <c r="O1831" s="7"/>
      <c r="P1831" s="7"/>
      <c r="Q1831" s="7"/>
      <c r="R1831" s="7"/>
      <c r="S1831" s="7"/>
      <c r="T1831" s="7"/>
      <c r="U1831" s="7"/>
      <c r="V1831" s="7"/>
      <c r="W1831" s="7"/>
      <c r="X1831" s="7"/>
      <c r="Y1831" s="7"/>
      <c r="Z1831" s="7"/>
      <c r="AA1831" s="7"/>
      <c r="AB1831" s="7"/>
      <c r="AC1831" s="7"/>
      <c r="AD1831" s="7"/>
    </row>
    <row r="1832" spans="1:30" ht="15" x14ac:dyDescent="0.25">
      <c r="A1832" s="8"/>
      <c r="B1832" s="9"/>
      <c r="C1832" s="17"/>
      <c r="D1832" s="11"/>
      <c r="E1832" s="12"/>
      <c r="F1832" s="13"/>
      <c r="G1832" s="13"/>
      <c r="H1832" s="13"/>
      <c r="I1832" s="13"/>
      <c r="J1832" s="14"/>
      <c r="K1832" s="13"/>
      <c r="L1832" s="7"/>
      <c r="M1832" s="7"/>
      <c r="N1832" s="7"/>
      <c r="O1832" s="7"/>
      <c r="P1832" s="7"/>
      <c r="Q1832" s="7"/>
      <c r="R1832" s="7"/>
      <c r="S1832" s="7"/>
      <c r="T1832" s="7"/>
      <c r="U1832" s="7"/>
      <c r="V1832" s="7"/>
      <c r="W1832" s="7"/>
      <c r="X1832" s="7"/>
      <c r="Y1832" s="7"/>
      <c r="Z1832" s="7"/>
      <c r="AA1832" s="7"/>
      <c r="AB1832" s="7"/>
      <c r="AC1832" s="7"/>
      <c r="AD1832" s="7"/>
    </row>
    <row r="1833" spans="1:30" ht="15" x14ac:dyDescent="0.25">
      <c r="A1833" s="8"/>
      <c r="B1833" s="9"/>
      <c r="C1833" s="17"/>
      <c r="D1833" s="11"/>
      <c r="E1833" s="12"/>
      <c r="F1833" s="13"/>
      <c r="G1833" s="13"/>
      <c r="H1833" s="13"/>
      <c r="I1833" s="13"/>
      <c r="J1833" s="14"/>
      <c r="K1833" s="13"/>
      <c r="L1833" s="7"/>
      <c r="M1833" s="7"/>
      <c r="N1833" s="7"/>
      <c r="O1833" s="7"/>
      <c r="P1833" s="7"/>
      <c r="Q1833" s="7"/>
      <c r="R1833" s="7"/>
      <c r="S1833" s="7"/>
      <c r="T1833" s="7"/>
      <c r="U1833" s="7"/>
      <c r="V1833" s="7"/>
      <c r="W1833" s="7"/>
      <c r="X1833" s="7"/>
      <c r="Y1833" s="7"/>
      <c r="Z1833" s="7"/>
      <c r="AA1833" s="7"/>
      <c r="AB1833" s="7"/>
      <c r="AC1833" s="7"/>
      <c r="AD1833" s="7"/>
    </row>
    <row r="1834" spans="1:30" ht="15" x14ac:dyDescent="0.25">
      <c r="A1834" s="8"/>
      <c r="B1834" s="9"/>
      <c r="C1834" s="17"/>
      <c r="D1834" s="11"/>
      <c r="E1834" s="12"/>
      <c r="F1834" s="13"/>
      <c r="G1834" s="13"/>
      <c r="H1834" s="13"/>
      <c r="I1834" s="13"/>
      <c r="J1834" s="14"/>
      <c r="K1834" s="13"/>
      <c r="L1834" s="7"/>
      <c r="M1834" s="7"/>
      <c r="N1834" s="7"/>
      <c r="O1834" s="7"/>
      <c r="P1834" s="7"/>
      <c r="Q1834" s="7"/>
      <c r="R1834" s="7"/>
      <c r="S1834" s="7"/>
      <c r="T1834" s="7"/>
      <c r="U1834" s="7"/>
      <c r="V1834" s="7"/>
      <c r="W1834" s="7"/>
      <c r="X1834" s="7"/>
      <c r="Y1834" s="7"/>
      <c r="Z1834" s="7"/>
      <c r="AA1834" s="7"/>
      <c r="AB1834" s="7"/>
      <c r="AC1834" s="7"/>
      <c r="AD1834" s="7"/>
    </row>
    <row r="1835" spans="1:30" ht="15" x14ac:dyDescent="0.25">
      <c r="A1835" s="8"/>
      <c r="B1835" s="9"/>
      <c r="C1835" s="17"/>
      <c r="D1835" s="11"/>
      <c r="E1835" s="12"/>
      <c r="F1835" s="13"/>
      <c r="G1835" s="13"/>
      <c r="H1835" s="13"/>
      <c r="I1835" s="13"/>
      <c r="J1835" s="14"/>
      <c r="K1835" s="13"/>
      <c r="L1835" s="7"/>
      <c r="M1835" s="7"/>
      <c r="N1835" s="7"/>
      <c r="O1835" s="7"/>
      <c r="P1835" s="7"/>
      <c r="Q1835" s="7"/>
      <c r="R1835" s="7"/>
      <c r="S1835" s="7"/>
      <c r="T1835" s="7"/>
      <c r="U1835" s="7"/>
      <c r="V1835" s="7"/>
      <c r="W1835" s="7"/>
      <c r="X1835" s="7"/>
      <c r="Y1835" s="7"/>
      <c r="Z1835" s="7"/>
      <c r="AA1835" s="7"/>
      <c r="AB1835" s="7"/>
      <c r="AC1835" s="7"/>
      <c r="AD1835" s="7"/>
    </row>
    <row r="1836" spans="1:30" ht="15" x14ac:dyDescent="0.25">
      <c r="A1836" s="8"/>
      <c r="B1836" s="9"/>
      <c r="C1836" s="17"/>
      <c r="D1836" s="11"/>
      <c r="E1836" s="12"/>
      <c r="F1836" s="13"/>
      <c r="G1836" s="13"/>
      <c r="H1836" s="13"/>
      <c r="I1836" s="13"/>
      <c r="J1836" s="14"/>
      <c r="K1836" s="13"/>
      <c r="L1836" s="7"/>
      <c r="M1836" s="7"/>
      <c r="N1836" s="7"/>
      <c r="O1836" s="7"/>
      <c r="P1836" s="7"/>
      <c r="Q1836" s="7"/>
      <c r="R1836" s="7"/>
      <c r="S1836" s="7"/>
      <c r="T1836" s="7"/>
      <c r="U1836" s="7"/>
      <c r="V1836" s="7"/>
      <c r="W1836" s="7"/>
      <c r="X1836" s="7"/>
      <c r="Y1836" s="7"/>
      <c r="Z1836" s="7"/>
      <c r="AA1836" s="7"/>
      <c r="AB1836" s="7"/>
      <c r="AC1836" s="7"/>
      <c r="AD1836" s="7"/>
    </row>
    <row r="1837" spans="1:30" ht="15" x14ac:dyDescent="0.25">
      <c r="A1837" s="8"/>
      <c r="B1837" s="9"/>
      <c r="C1837" s="17"/>
      <c r="D1837" s="11"/>
      <c r="E1837" s="12"/>
      <c r="F1837" s="13"/>
      <c r="G1837" s="13"/>
      <c r="H1837" s="13"/>
      <c r="I1837" s="13"/>
      <c r="J1837" s="14"/>
      <c r="K1837" s="13"/>
      <c r="L1837" s="7"/>
      <c r="M1837" s="7"/>
      <c r="N1837" s="7"/>
      <c r="O1837" s="7"/>
      <c r="P1837" s="7"/>
      <c r="Q1837" s="7"/>
      <c r="R1837" s="7"/>
      <c r="S1837" s="7"/>
      <c r="T1837" s="7"/>
      <c r="U1837" s="7"/>
      <c r="V1837" s="7"/>
      <c r="W1837" s="7"/>
      <c r="X1837" s="7"/>
      <c r="Y1837" s="7"/>
      <c r="Z1837" s="7"/>
      <c r="AA1837" s="7"/>
      <c r="AB1837" s="7"/>
      <c r="AC1837" s="7"/>
      <c r="AD1837" s="7"/>
    </row>
    <row r="1838" spans="1:30" ht="15" x14ac:dyDescent="0.25">
      <c r="A1838" s="8"/>
      <c r="B1838" s="9"/>
      <c r="C1838" s="17"/>
      <c r="D1838" s="11"/>
      <c r="E1838" s="12"/>
      <c r="F1838" s="13"/>
      <c r="G1838" s="13"/>
      <c r="H1838" s="13"/>
      <c r="I1838" s="13"/>
      <c r="J1838" s="14"/>
      <c r="K1838" s="13"/>
      <c r="L1838" s="7"/>
      <c r="M1838" s="7"/>
      <c r="N1838" s="7"/>
      <c r="O1838" s="7"/>
      <c r="P1838" s="7"/>
      <c r="Q1838" s="7"/>
      <c r="R1838" s="7"/>
      <c r="S1838" s="7"/>
      <c r="T1838" s="7"/>
      <c r="U1838" s="7"/>
      <c r="V1838" s="7"/>
      <c r="W1838" s="7"/>
      <c r="X1838" s="7"/>
      <c r="Y1838" s="7"/>
      <c r="Z1838" s="7"/>
      <c r="AA1838" s="7"/>
      <c r="AB1838" s="7"/>
      <c r="AC1838" s="7"/>
      <c r="AD1838" s="7"/>
    </row>
    <row r="1839" spans="1:30" ht="15" x14ac:dyDescent="0.25">
      <c r="A1839" s="8"/>
      <c r="B1839" s="9"/>
      <c r="C1839" s="17"/>
      <c r="D1839" s="11"/>
      <c r="E1839" s="12"/>
      <c r="F1839" s="13"/>
      <c r="G1839" s="13"/>
      <c r="H1839" s="13"/>
      <c r="I1839" s="13"/>
      <c r="J1839" s="14"/>
      <c r="K1839" s="13"/>
      <c r="L1839" s="7"/>
      <c r="M1839" s="7"/>
      <c r="N1839" s="7"/>
      <c r="O1839" s="7"/>
      <c r="P1839" s="7"/>
      <c r="Q1839" s="7"/>
      <c r="R1839" s="7"/>
      <c r="S1839" s="7"/>
      <c r="T1839" s="7"/>
      <c r="U1839" s="7"/>
      <c r="V1839" s="7"/>
      <c r="W1839" s="7"/>
      <c r="X1839" s="7"/>
      <c r="Y1839" s="7"/>
      <c r="Z1839" s="7"/>
      <c r="AA1839" s="7"/>
      <c r="AB1839" s="7"/>
      <c r="AC1839" s="7"/>
      <c r="AD1839" s="7"/>
    </row>
    <row r="1840" spans="1:30" ht="15" x14ac:dyDescent="0.25">
      <c r="A1840" s="8"/>
      <c r="B1840" s="9"/>
      <c r="C1840" s="17"/>
      <c r="D1840" s="11"/>
      <c r="E1840" s="12"/>
      <c r="F1840" s="13"/>
      <c r="G1840" s="13"/>
      <c r="H1840" s="13"/>
      <c r="I1840" s="13"/>
      <c r="J1840" s="14"/>
      <c r="K1840" s="13"/>
      <c r="L1840" s="7"/>
      <c r="M1840" s="7"/>
      <c r="N1840" s="7"/>
      <c r="O1840" s="7"/>
      <c r="P1840" s="7"/>
      <c r="Q1840" s="7"/>
      <c r="R1840" s="7"/>
      <c r="S1840" s="7"/>
      <c r="T1840" s="7"/>
      <c r="U1840" s="7"/>
      <c r="V1840" s="7"/>
      <c r="W1840" s="7"/>
      <c r="X1840" s="7"/>
      <c r="Y1840" s="7"/>
      <c r="Z1840" s="7"/>
      <c r="AA1840" s="7"/>
      <c r="AB1840" s="7"/>
      <c r="AC1840" s="7"/>
      <c r="AD1840" s="7"/>
    </row>
    <row r="1841" spans="1:30" ht="15" x14ac:dyDescent="0.25">
      <c r="A1841" s="8"/>
      <c r="B1841" s="9"/>
      <c r="C1841" s="17"/>
      <c r="D1841" s="11"/>
      <c r="E1841" s="12"/>
      <c r="F1841" s="13"/>
      <c r="G1841" s="13"/>
      <c r="H1841" s="13"/>
      <c r="I1841" s="13"/>
      <c r="J1841" s="14"/>
      <c r="K1841" s="13"/>
      <c r="L1841" s="7"/>
      <c r="M1841" s="7"/>
      <c r="N1841" s="7"/>
      <c r="O1841" s="7"/>
      <c r="P1841" s="7"/>
      <c r="Q1841" s="7"/>
      <c r="R1841" s="7"/>
      <c r="S1841" s="7"/>
      <c r="T1841" s="7"/>
      <c r="U1841" s="7"/>
      <c r="V1841" s="7"/>
      <c r="W1841" s="7"/>
      <c r="X1841" s="7"/>
      <c r="Y1841" s="7"/>
      <c r="Z1841" s="7"/>
      <c r="AA1841" s="7"/>
      <c r="AB1841" s="7"/>
      <c r="AC1841" s="7"/>
      <c r="AD1841" s="7"/>
    </row>
    <row r="1842" spans="1:30" ht="15" x14ac:dyDescent="0.25">
      <c r="A1842" s="8"/>
      <c r="B1842" s="9"/>
      <c r="C1842" s="17"/>
      <c r="D1842" s="11"/>
      <c r="E1842" s="12"/>
      <c r="F1842" s="13"/>
      <c r="G1842" s="13"/>
      <c r="H1842" s="13"/>
      <c r="I1842" s="13"/>
      <c r="J1842" s="14"/>
      <c r="K1842" s="13"/>
      <c r="L1842" s="7"/>
      <c r="M1842" s="7"/>
      <c r="N1842" s="7"/>
      <c r="O1842" s="7"/>
      <c r="P1842" s="7"/>
      <c r="Q1842" s="7"/>
      <c r="R1842" s="7"/>
      <c r="S1842" s="7"/>
      <c r="T1842" s="7"/>
      <c r="U1842" s="7"/>
      <c r="V1842" s="7"/>
      <c r="W1842" s="7"/>
      <c r="X1842" s="7"/>
      <c r="Y1842" s="7"/>
      <c r="Z1842" s="7"/>
      <c r="AA1842" s="7"/>
      <c r="AB1842" s="7"/>
      <c r="AC1842" s="7"/>
      <c r="AD1842" s="7"/>
    </row>
    <row r="1843" spans="1:30" ht="15" x14ac:dyDescent="0.25">
      <c r="A1843" s="8"/>
      <c r="B1843" s="9"/>
      <c r="C1843" s="17"/>
      <c r="D1843" s="11"/>
      <c r="E1843" s="12"/>
      <c r="F1843" s="13"/>
      <c r="G1843" s="13"/>
      <c r="H1843" s="13"/>
      <c r="I1843" s="13"/>
      <c r="J1843" s="14"/>
      <c r="K1843" s="13"/>
      <c r="L1843" s="7"/>
      <c r="M1843" s="7"/>
      <c r="N1843" s="7"/>
      <c r="O1843" s="7"/>
      <c r="P1843" s="7"/>
      <c r="Q1843" s="7"/>
      <c r="R1843" s="7"/>
      <c r="S1843" s="7"/>
      <c r="T1843" s="7"/>
      <c r="U1843" s="7"/>
      <c r="V1843" s="7"/>
      <c r="W1843" s="7"/>
      <c r="X1843" s="7"/>
      <c r="Y1843" s="7"/>
      <c r="Z1843" s="7"/>
      <c r="AA1843" s="7"/>
      <c r="AB1843" s="7"/>
      <c r="AC1843" s="7"/>
      <c r="AD1843" s="7"/>
    </row>
    <row r="1844" spans="1:30" ht="15" x14ac:dyDescent="0.25">
      <c r="A1844" s="8"/>
      <c r="B1844" s="9"/>
      <c r="C1844" s="17"/>
      <c r="D1844" s="11"/>
      <c r="E1844" s="12"/>
      <c r="F1844" s="13"/>
      <c r="G1844" s="13"/>
      <c r="H1844" s="13"/>
      <c r="I1844" s="13"/>
      <c r="J1844" s="14"/>
      <c r="K1844" s="13"/>
      <c r="L1844" s="7"/>
      <c r="M1844" s="7"/>
      <c r="N1844" s="7"/>
      <c r="O1844" s="7"/>
      <c r="P1844" s="7"/>
      <c r="Q1844" s="7"/>
      <c r="R1844" s="7"/>
      <c r="S1844" s="7"/>
      <c r="T1844" s="7"/>
      <c r="U1844" s="7"/>
      <c r="V1844" s="7"/>
      <c r="W1844" s="7"/>
      <c r="X1844" s="7"/>
      <c r="Y1844" s="7"/>
      <c r="Z1844" s="7"/>
      <c r="AA1844" s="7"/>
      <c r="AB1844" s="7"/>
      <c r="AC1844" s="7"/>
      <c r="AD1844" s="7"/>
    </row>
    <row r="1845" spans="1:30" ht="15" x14ac:dyDescent="0.25">
      <c r="A1845" s="8"/>
      <c r="B1845" s="9"/>
      <c r="C1845" s="17"/>
      <c r="D1845" s="11"/>
      <c r="E1845" s="12"/>
      <c r="F1845" s="13"/>
      <c r="G1845" s="13"/>
      <c r="H1845" s="13"/>
      <c r="I1845" s="13"/>
      <c r="J1845" s="14"/>
      <c r="K1845" s="13"/>
      <c r="L1845" s="7"/>
      <c r="M1845" s="7"/>
      <c r="N1845" s="7"/>
      <c r="O1845" s="7"/>
      <c r="P1845" s="7"/>
      <c r="Q1845" s="7"/>
      <c r="R1845" s="7"/>
      <c r="S1845" s="7"/>
      <c r="T1845" s="7"/>
      <c r="U1845" s="7"/>
      <c r="V1845" s="7"/>
      <c r="W1845" s="7"/>
      <c r="X1845" s="7"/>
      <c r="Y1845" s="7"/>
      <c r="Z1845" s="7"/>
      <c r="AA1845" s="7"/>
      <c r="AB1845" s="7"/>
      <c r="AC1845" s="7"/>
      <c r="AD1845" s="7"/>
    </row>
    <row r="1846" spans="1:30" ht="15" x14ac:dyDescent="0.25">
      <c r="A1846" s="8"/>
      <c r="B1846" s="9"/>
      <c r="C1846" s="17"/>
      <c r="D1846" s="11"/>
      <c r="E1846" s="12"/>
      <c r="F1846" s="13"/>
      <c r="G1846" s="13"/>
      <c r="H1846" s="13"/>
      <c r="I1846" s="13"/>
      <c r="J1846" s="14"/>
      <c r="K1846" s="13"/>
      <c r="L1846" s="7"/>
      <c r="M1846" s="7"/>
      <c r="N1846" s="7"/>
      <c r="O1846" s="7"/>
      <c r="P1846" s="7"/>
      <c r="Q1846" s="7"/>
      <c r="R1846" s="7"/>
      <c r="S1846" s="7"/>
      <c r="T1846" s="7"/>
      <c r="U1846" s="7"/>
      <c r="V1846" s="7"/>
      <c r="W1846" s="7"/>
      <c r="X1846" s="7"/>
      <c r="Y1846" s="7"/>
      <c r="Z1846" s="7"/>
      <c r="AA1846" s="7"/>
      <c r="AB1846" s="7"/>
      <c r="AC1846" s="7"/>
      <c r="AD1846" s="7"/>
    </row>
    <row r="1847" spans="1:30" ht="15" x14ac:dyDescent="0.25">
      <c r="A1847" s="8"/>
      <c r="B1847" s="9"/>
      <c r="C1847" s="17"/>
      <c r="D1847" s="11"/>
      <c r="E1847" s="12"/>
      <c r="F1847" s="13"/>
      <c r="G1847" s="13"/>
      <c r="H1847" s="13"/>
      <c r="I1847" s="13"/>
      <c r="J1847" s="14"/>
      <c r="K1847" s="13"/>
      <c r="L1847" s="7"/>
      <c r="M1847" s="7"/>
      <c r="N1847" s="7"/>
      <c r="O1847" s="7"/>
      <c r="P1847" s="7"/>
      <c r="Q1847" s="7"/>
      <c r="R1847" s="7"/>
      <c r="S1847" s="7"/>
      <c r="T1847" s="7"/>
      <c r="U1847" s="7"/>
      <c r="V1847" s="7"/>
      <c r="W1847" s="7"/>
      <c r="X1847" s="7"/>
      <c r="Y1847" s="7"/>
      <c r="Z1847" s="7"/>
      <c r="AA1847" s="7"/>
      <c r="AB1847" s="7"/>
      <c r="AC1847" s="7"/>
      <c r="AD1847" s="7"/>
    </row>
    <row r="1848" spans="1:30" ht="15" x14ac:dyDescent="0.25">
      <c r="A1848" s="8"/>
      <c r="B1848" s="9"/>
      <c r="C1848" s="17"/>
      <c r="D1848" s="11"/>
      <c r="E1848" s="12"/>
      <c r="F1848" s="13"/>
      <c r="G1848" s="13"/>
      <c r="H1848" s="13"/>
      <c r="I1848" s="13"/>
      <c r="J1848" s="14"/>
      <c r="K1848" s="13"/>
      <c r="L1848" s="7"/>
      <c r="M1848" s="7"/>
      <c r="N1848" s="7"/>
      <c r="O1848" s="7"/>
      <c r="P1848" s="7"/>
      <c r="Q1848" s="7"/>
      <c r="R1848" s="7"/>
      <c r="S1848" s="7"/>
      <c r="T1848" s="7"/>
      <c r="U1848" s="7"/>
      <c r="V1848" s="7"/>
      <c r="W1848" s="7"/>
      <c r="X1848" s="7"/>
      <c r="Y1848" s="7"/>
      <c r="Z1848" s="7"/>
      <c r="AA1848" s="7"/>
      <c r="AB1848" s="7"/>
      <c r="AC1848" s="7"/>
      <c r="AD1848" s="7"/>
    </row>
    <row r="1849" spans="1:30" ht="15" x14ac:dyDescent="0.25">
      <c r="A1849" s="8"/>
      <c r="B1849" s="9"/>
      <c r="C1849" s="17"/>
      <c r="D1849" s="11"/>
      <c r="E1849" s="12"/>
      <c r="F1849" s="13"/>
      <c r="G1849" s="13"/>
      <c r="H1849" s="13"/>
      <c r="I1849" s="13"/>
      <c r="J1849" s="14"/>
      <c r="K1849" s="13"/>
      <c r="L1849" s="7"/>
      <c r="M1849" s="7"/>
      <c r="N1849" s="7"/>
      <c r="O1849" s="7"/>
      <c r="P1849" s="7"/>
      <c r="Q1849" s="7"/>
      <c r="R1849" s="7"/>
      <c r="S1849" s="7"/>
      <c r="T1849" s="7"/>
      <c r="U1849" s="7"/>
      <c r="V1849" s="7"/>
      <c r="W1849" s="7"/>
      <c r="X1849" s="7"/>
      <c r="Y1849" s="7"/>
      <c r="Z1849" s="7"/>
      <c r="AA1849" s="7"/>
      <c r="AB1849" s="7"/>
      <c r="AC1849" s="7"/>
      <c r="AD1849" s="7"/>
    </row>
    <row r="1850" spans="1:30" ht="15" x14ac:dyDescent="0.25">
      <c r="A1850" s="8"/>
      <c r="B1850" s="9"/>
      <c r="C1850" s="17"/>
      <c r="D1850" s="11"/>
      <c r="E1850" s="12"/>
      <c r="F1850" s="13"/>
      <c r="G1850" s="13"/>
      <c r="H1850" s="13"/>
      <c r="I1850" s="13"/>
      <c r="J1850" s="14"/>
      <c r="K1850" s="13"/>
      <c r="L1850" s="7"/>
      <c r="M1850" s="7"/>
      <c r="N1850" s="7"/>
      <c r="O1850" s="7"/>
      <c r="P1850" s="7"/>
      <c r="Q1850" s="7"/>
      <c r="R1850" s="7"/>
      <c r="S1850" s="7"/>
      <c r="T1850" s="7"/>
      <c r="U1850" s="7"/>
      <c r="V1850" s="7"/>
      <c r="W1850" s="7"/>
      <c r="X1850" s="7"/>
      <c r="Y1850" s="7"/>
      <c r="Z1850" s="7"/>
      <c r="AA1850" s="7"/>
      <c r="AB1850" s="7"/>
      <c r="AC1850" s="7"/>
      <c r="AD1850" s="7"/>
    </row>
    <row r="1851" spans="1:30" ht="15" x14ac:dyDescent="0.25">
      <c r="A1851" s="8"/>
      <c r="B1851" s="9"/>
      <c r="C1851" s="17"/>
      <c r="D1851" s="11"/>
      <c r="E1851" s="12"/>
      <c r="F1851" s="13"/>
      <c r="G1851" s="13"/>
      <c r="H1851" s="13"/>
      <c r="I1851" s="13"/>
      <c r="J1851" s="14"/>
      <c r="K1851" s="13"/>
      <c r="L1851" s="7"/>
      <c r="M1851" s="7"/>
      <c r="N1851" s="7"/>
      <c r="O1851" s="7"/>
      <c r="P1851" s="7"/>
      <c r="Q1851" s="7"/>
      <c r="R1851" s="7"/>
      <c r="S1851" s="7"/>
      <c r="T1851" s="7"/>
      <c r="U1851" s="7"/>
      <c r="V1851" s="7"/>
      <c r="W1851" s="7"/>
      <c r="X1851" s="7"/>
      <c r="Y1851" s="7"/>
      <c r="Z1851" s="7"/>
      <c r="AA1851" s="7"/>
      <c r="AB1851" s="7"/>
      <c r="AC1851" s="7"/>
      <c r="AD1851" s="7"/>
    </row>
    <row r="1852" spans="1:30" ht="15" x14ac:dyDescent="0.25">
      <c r="A1852" s="8"/>
      <c r="B1852" s="9"/>
      <c r="C1852" s="17"/>
      <c r="D1852" s="11"/>
      <c r="E1852" s="12"/>
      <c r="F1852" s="13"/>
      <c r="G1852" s="13"/>
      <c r="H1852" s="13"/>
      <c r="I1852" s="13"/>
      <c r="J1852" s="14"/>
      <c r="K1852" s="13"/>
      <c r="L1852" s="7"/>
      <c r="M1852" s="7"/>
      <c r="N1852" s="7"/>
      <c r="O1852" s="7"/>
      <c r="P1852" s="7"/>
      <c r="Q1852" s="7"/>
      <c r="R1852" s="7"/>
      <c r="S1852" s="7"/>
      <c r="T1852" s="7"/>
      <c r="U1852" s="7"/>
      <c r="V1852" s="7"/>
      <c r="W1852" s="7"/>
      <c r="X1852" s="7"/>
      <c r="Y1852" s="7"/>
      <c r="Z1852" s="7"/>
      <c r="AA1852" s="7"/>
      <c r="AB1852" s="7"/>
      <c r="AC1852" s="7"/>
      <c r="AD1852" s="7"/>
    </row>
    <row r="1853" spans="1:30" ht="15" x14ac:dyDescent="0.25">
      <c r="A1853" s="8"/>
      <c r="B1853" s="9"/>
      <c r="C1853" s="17"/>
      <c r="D1853" s="11"/>
      <c r="E1853" s="12"/>
      <c r="F1853" s="13"/>
      <c r="G1853" s="13"/>
      <c r="H1853" s="13"/>
      <c r="I1853" s="13"/>
      <c r="J1853" s="14"/>
      <c r="K1853" s="13"/>
      <c r="L1853" s="7"/>
      <c r="M1853" s="7"/>
      <c r="N1853" s="7"/>
      <c r="O1853" s="7"/>
      <c r="P1853" s="7"/>
      <c r="Q1853" s="7"/>
      <c r="R1853" s="7"/>
      <c r="S1853" s="7"/>
      <c r="T1853" s="7"/>
      <c r="U1853" s="7"/>
      <c r="V1853" s="7"/>
      <c r="W1853" s="7"/>
      <c r="X1853" s="7"/>
      <c r="Y1853" s="7"/>
      <c r="Z1853" s="7"/>
      <c r="AA1853" s="7"/>
      <c r="AB1853" s="7"/>
      <c r="AC1853" s="7"/>
      <c r="AD1853" s="7"/>
    </row>
    <row r="1854" spans="1:30" ht="15" x14ac:dyDescent="0.25">
      <c r="A1854" s="8"/>
      <c r="B1854" s="9"/>
      <c r="C1854" s="17"/>
      <c r="D1854" s="11"/>
      <c r="E1854" s="12"/>
      <c r="F1854" s="13"/>
      <c r="G1854" s="13"/>
      <c r="H1854" s="13"/>
      <c r="I1854" s="13"/>
      <c r="J1854" s="14"/>
      <c r="K1854" s="13"/>
      <c r="L1854" s="7"/>
      <c r="M1854" s="7"/>
      <c r="N1854" s="7"/>
      <c r="O1854" s="7"/>
      <c r="P1854" s="7"/>
      <c r="Q1854" s="7"/>
      <c r="R1854" s="7"/>
      <c r="S1854" s="7"/>
      <c r="T1854" s="7"/>
      <c r="U1854" s="7"/>
      <c r="V1854" s="7"/>
      <c r="W1854" s="7"/>
      <c r="X1854" s="7"/>
      <c r="Y1854" s="7"/>
      <c r="Z1854" s="7"/>
      <c r="AA1854" s="7"/>
      <c r="AB1854" s="7"/>
      <c r="AC1854" s="7"/>
      <c r="AD1854" s="7"/>
    </row>
    <row r="1855" spans="1:30" ht="15" x14ac:dyDescent="0.25">
      <c r="A1855" s="8"/>
      <c r="B1855" s="9"/>
      <c r="C1855" s="17"/>
      <c r="D1855" s="11"/>
      <c r="E1855" s="12"/>
      <c r="F1855" s="13"/>
      <c r="G1855" s="13"/>
      <c r="H1855" s="13"/>
      <c r="I1855" s="13"/>
      <c r="J1855" s="14"/>
      <c r="K1855" s="13"/>
      <c r="L1855" s="7"/>
      <c r="M1855" s="7"/>
      <c r="N1855" s="7"/>
      <c r="O1855" s="7"/>
      <c r="P1855" s="7"/>
      <c r="Q1855" s="7"/>
      <c r="R1855" s="7"/>
      <c r="S1855" s="7"/>
      <c r="T1855" s="7"/>
      <c r="U1855" s="7"/>
      <c r="V1855" s="7"/>
      <c r="W1855" s="7"/>
      <c r="X1855" s="7"/>
      <c r="Y1855" s="7"/>
      <c r="Z1855" s="7"/>
      <c r="AA1855" s="7"/>
      <c r="AB1855" s="7"/>
      <c r="AC1855" s="7"/>
      <c r="AD1855" s="7"/>
    </row>
    <row r="1856" spans="1:30" ht="15" x14ac:dyDescent="0.25">
      <c r="A1856" s="8"/>
      <c r="B1856" s="9"/>
      <c r="C1856" s="17"/>
      <c r="D1856" s="11"/>
      <c r="E1856" s="12"/>
      <c r="F1856" s="13"/>
      <c r="G1856" s="13"/>
      <c r="H1856" s="13"/>
      <c r="I1856" s="13"/>
      <c r="J1856" s="14"/>
      <c r="K1856" s="13"/>
      <c r="L1856" s="7"/>
      <c r="M1856" s="7"/>
      <c r="N1856" s="7"/>
      <c r="O1856" s="7"/>
      <c r="P1856" s="7"/>
      <c r="Q1856" s="7"/>
      <c r="R1856" s="7"/>
      <c r="S1856" s="7"/>
      <c r="T1856" s="7"/>
      <c r="U1856" s="7"/>
      <c r="V1856" s="7"/>
      <c r="W1856" s="7"/>
      <c r="X1856" s="7"/>
      <c r="Y1856" s="7"/>
      <c r="Z1856" s="7"/>
      <c r="AA1856" s="7"/>
      <c r="AB1856" s="7"/>
      <c r="AC1856" s="7"/>
      <c r="AD1856" s="7"/>
    </row>
    <row r="1857" spans="1:30" ht="15" x14ac:dyDescent="0.25">
      <c r="A1857" s="8"/>
      <c r="B1857" s="9"/>
      <c r="C1857" s="17"/>
      <c r="D1857" s="11"/>
      <c r="E1857" s="12"/>
      <c r="F1857" s="13"/>
      <c r="G1857" s="13"/>
      <c r="H1857" s="13"/>
      <c r="I1857" s="13"/>
      <c r="J1857" s="14"/>
      <c r="K1857" s="13"/>
      <c r="L1857" s="7"/>
      <c r="M1857" s="7"/>
      <c r="N1857" s="7"/>
      <c r="O1857" s="7"/>
      <c r="P1857" s="7"/>
      <c r="Q1857" s="7"/>
      <c r="R1857" s="7"/>
      <c r="S1857" s="7"/>
      <c r="T1857" s="7"/>
      <c r="U1857" s="7"/>
      <c r="V1857" s="7"/>
      <c r="W1857" s="7"/>
      <c r="X1857" s="7"/>
      <c r="Y1857" s="7"/>
      <c r="Z1857" s="7"/>
      <c r="AA1857" s="7"/>
      <c r="AB1857" s="7"/>
      <c r="AC1857" s="7"/>
      <c r="AD1857" s="7"/>
    </row>
    <row r="1858" spans="1:30" ht="15" x14ac:dyDescent="0.25">
      <c r="A1858" s="8"/>
      <c r="B1858" s="9"/>
      <c r="C1858" s="17"/>
      <c r="D1858" s="11"/>
      <c r="E1858" s="12"/>
      <c r="F1858" s="13"/>
      <c r="G1858" s="13"/>
      <c r="H1858" s="13"/>
      <c r="I1858" s="13"/>
      <c r="J1858" s="14"/>
      <c r="K1858" s="13"/>
      <c r="L1858" s="7"/>
      <c r="M1858" s="7"/>
      <c r="N1858" s="7"/>
      <c r="O1858" s="7"/>
      <c r="P1858" s="7"/>
      <c r="Q1858" s="7"/>
      <c r="R1858" s="7"/>
      <c r="S1858" s="7"/>
      <c r="T1858" s="7"/>
      <c r="U1858" s="7"/>
      <c r="V1858" s="7"/>
      <c r="W1858" s="7"/>
      <c r="X1858" s="7"/>
      <c r="Y1858" s="7"/>
      <c r="Z1858" s="7"/>
      <c r="AA1858" s="7"/>
      <c r="AB1858" s="7"/>
      <c r="AC1858" s="7"/>
      <c r="AD1858" s="7"/>
    </row>
    <row r="1859" spans="1:30" ht="15" x14ac:dyDescent="0.25">
      <c r="A1859" s="8"/>
      <c r="B1859" s="9"/>
      <c r="C1859" s="17"/>
      <c r="D1859" s="11"/>
      <c r="E1859" s="12"/>
      <c r="F1859" s="13"/>
      <c r="G1859" s="13"/>
      <c r="H1859" s="13"/>
      <c r="I1859" s="13"/>
      <c r="J1859" s="14"/>
      <c r="K1859" s="13"/>
      <c r="L1859" s="7"/>
      <c r="M1859" s="7"/>
      <c r="N1859" s="7"/>
      <c r="O1859" s="7"/>
      <c r="P1859" s="7"/>
      <c r="Q1859" s="7"/>
      <c r="R1859" s="7"/>
      <c r="S1859" s="7"/>
      <c r="T1859" s="7"/>
      <c r="U1859" s="7"/>
      <c r="V1859" s="7"/>
      <c r="W1859" s="7"/>
      <c r="X1859" s="7"/>
      <c r="Y1859" s="7"/>
      <c r="Z1859" s="7"/>
      <c r="AA1859" s="7"/>
      <c r="AB1859" s="7"/>
      <c r="AC1859" s="7"/>
      <c r="AD1859" s="7"/>
    </row>
    <row r="1860" spans="1:30" ht="15" x14ac:dyDescent="0.25">
      <c r="A1860" s="8"/>
      <c r="B1860" s="9"/>
      <c r="C1860" s="17"/>
      <c r="D1860" s="11"/>
      <c r="E1860" s="12"/>
      <c r="F1860" s="13"/>
      <c r="G1860" s="13"/>
      <c r="H1860" s="13"/>
      <c r="I1860" s="13"/>
      <c r="J1860" s="14"/>
      <c r="K1860" s="13"/>
      <c r="L1860" s="7"/>
      <c r="M1860" s="7"/>
      <c r="N1860" s="7"/>
      <c r="O1860" s="7"/>
      <c r="P1860" s="7"/>
      <c r="Q1860" s="7"/>
      <c r="R1860" s="7"/>
      <c r="S1860" s="7"/>
      <c r="T1860" s="7"/>
      <c r="U1860" s="7"/>
      <c r="V1860" s="7"/>
      <c r="W1860" s="7"/>
      <c r="X1860" s="7"/>
      <c r="Y1860" s="7"/>
      <c r="Z1860" s="7"/>
      <c r="AA1860" s="7"/>
      <c r="AB1860" s="7"/>
      <c r="AC1860" s="7"/>
      <c r="AD1860" s="7"/>
    </row>
    <row r="1861" spans="1:30" ht="15" x14ac:dyDescent="0.25">
      <c r="A1861" s="8"/>
      <c r="B1861" s="9"/>
      <c r="C1861" s="17"/>
      <c r="D1861" s="11"/>
      <c r="E1861" s="12"/>
      <c r="F1861" s="13"/>
      <c r="G1861" s="13"/>
      <c r="H1861" s="13"/>
      <c r="I1861" s="13"/>
      <c r="J1861" s="14"/>
      <c r="K1861" s="13"/>
      <c r="L1861" s="7"/>
      <c r="M1861" s="7"/>
      <c r="N1861" s="7"/>
      <c r="O1861" s="7"/>
      <c r="P1861" s="7"/>
      <c r="Q1861" s="7"/>
      <c r="R1861" s="7"/>
      <c r="S1861" s="7"/>
      <c r="T1861" s="7"/>
      <c r="U1861" s="7"/>
      <c r="V1861" s="7"/>
      <c r="W1861" s="7"/>
      <c r="X1861" s="7"/>
      <c r="Y1861" s="7"/>
      <c r="Z1861" s="7"/>
      <c r="AA1861" s="7"/>
      <c r="AB1861" s="7"/>
      <c r="AC1861" s="7"/>
      <c r="AD1861" s="7"/>
    </row>
    <row r="1862" spans="1:30" ht="15" x14ac:dyDescent="0.25">
      <c r="A1862" s="8"/>
      <c r="B1862" s="9"/>
      <c r="C1862" s="17"/>
      <c r="D1862" s="11"/>
      <c r="E1862" s="12"/>
      <c r="F1862" s="13"/>
      <c r="G1862" s="13"/>
      <c r="H1862" s="13"/>
      <c r="I1862" s="13"/>
      <c r="J1862" s="14"/>
      <c r="K1862" s="13"/>
      <c r="L1862" s="7"/>
      <c r="M1862" s="7"/>
      <c r="N1862" s="7"/>
      <c r="O1862" s="7"/>
      <c r="P1862" s="7"/>
      <c r="Q1862" s="7"/>
      <c r="R1862" s="7"/>
      <c r="S1862" s="7"/>
      <c r="T1862" s="7"/>
      <c r="U1862" s="7"/>
      <c r="V1862" s="7"/>
      <c r="W1862" s="7"/>
      <c r="X1862" s="7"/>
      <c r="Y1862" s="7"/>
      <c r="Z1862" s="7"/>
      <c r="AA1862" s="7"/>
      <c r="AB1862" s="7"/>
      <c r="AC1862" s="7"/>
      <c r="AD1862" s="7"/>
    </row>
    <row r="1863" spans="1:30" ht="15" x14ac:dyDescent="0.25">
      <c r="A1863" s="8"/>
      <c r="B1863" s="9"/>
      <c r="C1863" s="17"/>
      <c r="D1863" s="11"/>
      <c r="E1863" s="12"/>
      <c r="F1863" s="13"/>
      <c r="G1863" s="13"/>
      <c r="H1863" s="13"/>
      <c r="I1863" s="13"/>
      <c r="J1863" s="14"/>
      <c r="K1863" s="13"/>
      <c r="L1863" s="7"/>
      <c r="M1863" s="7"/>
      <c r="N1863" s="7"/>
      <c r="O1863" s="7"/>
      <c r="P1863" s="7"/>
      <c r="Q1863" s="7"/>
      <c r="R1863" s="7"/>
      <c r="S1863" s="7"/>
      <c r="T1863" s="7"/>
      <c r="U1863" s="7"/>
      <c r="V1863" s="7"/>
      <c r="W1863" s="7"/>
      <c r="X1863" s="7"/>
      <c r="Y1863" s="7"/>
      <c r="Z1863" s="7"/>
      <c r="AA1863" s="7"/>
      <c r="AB1863" s="7"/>
      <c r="AC1863" s="7"/>
      <c r="AD1863" s="7"/>
    </row>
    <row r="1864" spans="1:30" ht="15" x14ac:dyDescent="0.25">
      <c r="A1864" s="8"/>
      <c r="B1864" s="9"/>
      <c r="C1864" s="17"/>
      <c r="D1864" s="11"/>
      <c r="E1864" s="12"/>
      <c r="F1864" s="13"/>
      <c r="G1864" s="13"/>
      <c r="H1864" s="13"/>
      <c r="I1864" s="13"/>
      <c r="J1864" s="14"/>
      <c r="K1864" s="13"/>
      <c r="L1864" s="7"/>
      <c r="M1864" s="7"/>
      <c r="N1864" s="7"/>
      <c r="O1864" s="7"/>
      <c r="P1864" s="7"/>
      <c r="Q1864" s="7"/>
      <c r="R1864" s="7"/>
      <c r="S1864" s="7"/>
      <c r="T1864" s="7"/>
      <c r="U1864" s="7"/>
      <c r="V1864" s="7"/>
      <c r="W1864" s="7"/>
      <c r="X1864" s="7"/>
      <c r="Y1864" s="7"/>
      <c r="Z1864" s="7"/>
      <c r="AA1864" s="7"/>
      <c r="AB1864" s="7"/>
      <c r="AC1864" s="7"/>
      <c r="AD1864" s="7"/>
    </row>
    <row r="1865" spans="1:30" ht="15" x14ac:dyDescent="0.25">
      <c r="A1865" s="8"/>
      <c r="B1865" s="9"/>
      <c r="C1865" s="17"/>
      <c r="D1865" s="11"/>
      <c r="E1865" s="12"/>
      <c r="F1865" s="13"/>
      <c r="G1865" s="13"/>
      <c r="H1865" s="13"/>
      <c r="I1865" s="13"/>
      <c r="J1865" s="14"/>
      <c r="K1865" s="13"/>
      <c r="L1865" s="7"/>
      <c r="M1865" s="7"/>
      <c r="N1865" s="7"/>
      <c r="O1865" s="7"/>
      <c r="P1865" s="7"/>
      <c r="Q1865" s="7"/>
      <c r="R1865" s="7"/>
      <c r="S1865" s="7"/>
      <c r="T1865" s="7"/>
      <c r="U1865" s="7"/>
      <c r="V1865" s="7"/>
      <c r="W1865" s="7"/>
      <c r="X1865" s="7"/>
      <c r="Y1865" s="7"/>
      <c r="Z1865" s="7"/>
      <c r="AA1865" s="7"/>
      <c r="AB1865" s="7"/>
      <c r="AC1865" s="7"/>
      <c r="AD1865" s="7"/>
    </row>
    <row r="1866" spans="1:30" ht="15" x14ac:dyDescent="0.25">
      <c r="A1866" s="8"/>
      <c r="B1866" s="9"/>
      <c r="C1866" s="17"/>
      <c r="D1866" s="11"/>
      <c r="E1866" s="12"/>
      <c r="F1866" s="13"/>
      <c r="G1866" s="13"/>
      <c r="H1866" s="13"/>
      <c r="I1866" s="13"/>
      <c r="J1866" s="14"/>
      <c r="K1866" s="13"/>
      <c r="L1866" s="7"/>
      <c r="M1866" s="7"/>
      <c r="N1866" s="7"/>
      <c r="O1866" s="7"/>
      <c r="P1866" s="7"/>
      <c r="Q1866" s="7"/>
      <c r="R1866" s="7"/>
      <c r="S1866" s="7"/>
      <c r="T1866" s="7"/>
      <c r="U1866" s="7"/>
      <c r="V1866" s="7"/>
      <c r="W1866" s="7"/>
      <c r="X1866" s="7"/>
      <c r="Y1866" s="7"/>
      <c r="Z1866" s="7"/>
      <c r="AA1866" s="7"/>
      <c r="AB1866" s="7"/>
      <c r="AC1866" s="7"/>
      <c r="AD1866" s="7"/>
    </row>
    <row r="1867" spans="1:30" ht="15" x14ac:dyDescent="0.25">
      <c r="A1867" s="8"/>
      <c r="B1867" s="9"/>
      <c r="C1867" s="17"/>
      <c r="D1867" s="11"/>
      <c r="E1867" s="12"/>
      <c r="F1867" s="13"/>
      <c r="G1867" s="13"/>
      <c r="H1867" s="13"/>
      <c r="I1867" s="13"/>
      <c r="J1867" s="14"/>
      <c r="K1867" s="13"/>
      <c r="L1867" s="7"/>
      <c r="M1867" s="7"/>
      <c r="N1867" s="7"/>
      <c r="O1867" s="7"/>
      <c r="P1867" s="7"/>
      <c r="Q1867" s="7"/>
      <c r="R1867" s="7"/>
      <c r="S1867" s="7"/>
      <c r="T1867" s="7"/>
      <c r="U1867" s="7"/>
      <c r="V1867" s="7"/>
      <c r="W1867" s="7"/>
      <c r="X1867" s="7"/>
      <c r="Y1867" s="7"/>
      <c r="Z1867" s="7"/>
      <c r="AA1867" s="7"/>
      <c r="AB1867" s="7"/>
      <c r="AC1867" s="7"/>
      <c r="AD1867" s="7"/>
    </row>
    <row r="1868" spans="1:30" ht="15" x14ac:dyDescent="0.25">
      <c r="A1868" s="8"/>
      <c r="B1868" s="9"/>
      <c r="C1868" s="17"/>
      <c r="D1868" s="11"/>
      <c r="E1868" s="12"/>
      <c r="F1868" s="13"/>
      <c r="G1868" s="13"/>
      <c r="H1868" s="13"/>
      <c r="I1868" s="13"/>
      <c r="J1868" s="14"/>
      <c r="K1868" s="13"/>
      <c r="L1868" s="7"/>
      <c r="M1868" s="7"/>
      <c r="N1868" s="7"/>
      <c r="O1868" s="7"/>
      <c r="P1868" s="7"/>
      <c r="Q1868" s="7"/>
      <c r="R1868" s="7"/>
      <c r="S1868" s="7"/>
      <c r="T1868" s="7"/>
      <c r="U1868" s="7"/>
      <c r="V1868" s="7"/>
      <c r="W1868" s="7"/>
      <c r="X1868" s="7"/>
      <c r="Y1868" s="7"/>
      <c r="Z1868" s="7"/>
      <c r="AA1868" s="7"/>
      <c r="AB1868" s="7"/>
      <c r="AC1868" s="7"/>
      <c r="AD1868" s="7"/>
    </row>
  </sheetData>
  <mergeCells count="124">
    <mergeCell ref="A1:K1"/>
    <mergeCell ref="A8:L8"/>
    <mergeCell ref="C11:C23"/>
    <mergeCell ref="E11:E23"/>
    <mergeCell ref="F11:F23"/>
    <mergeCell ref="G11:G23"/>
    <mergeCell ref="J11:J23"/>
    <mergeCell ref="C24:C33"/>
    <mergeCell ref="C34:C39"/>
    <mergeCell ref="E34:E39"/>
    <mergeCell ref="F34:F39"/>
    <mergeCell ref="J24:J33"/>
    <mergeCell ref="J34:J39"/>
    <mergeCell ref="A11:A23"/>
    <mergeCell ref="A24:A33"/>
    <mergeCell ref="E24:E33"/>
    <mergeCell ref="F24:F33"/>
    <mergeCell ref="G24:G33"/>
    <mergeCell ref="A34:A39"/>
    <mergeCell ref="G34:G39"/>
    <mergeCell ref="E40:E46"/>
    <mergeCell ref="E47:E50"/>
    <mergeCell ref="F47:F50"/>
    <mergeCell ref="G47:G50"/>
    <mergeCell ref="F127:F128"/>
    <mergeCell ref="G127:G128"/>
    <mergeCell ref="J127:J128"/>
    <mergeCell ref="J145:J155"/>
    <mergeCell ref="E80:E87"/>
    <mergeCell ref="E88:E99"/>
    <mergeCell ref="E127:E128"/>
    <mergeCell ref="E129:E136"/>
    <mergeCell ref="E145:E155"/>
    <mergeCell ref="F145:F155"/>
    <mergeCell ref="G145:G155"/>
    <mergeCell ref="S229:T229"/>
    <mergeCell ref="H145:H155"/>
    <mergeCell ref="I145:I155"/>
    <mergeCell ref="F156:F161"/>
    <mergeCell ref="G156:G161"/>
    <mergeCell ref="H156:H161"/>
    <mergeCell ref="I156:I161"/>
    <mergeCell ref="J156:J164"/>
    <mergeCell ref="A145:A155"/>
    <mergeCell ref="A156:A164"/>
    <mergeCell ref="A165:A180"/>
    <mergeCell ref="A187:A190"/>
    <mergeCell ref="B187:B189"/>
    <mergeCell ref="A191:A194"/>
    <mergeCell ref="B193:B194"/>
    <mergeCell ref="A223:A224"/>
    <mergeCell ref="E156:E161"/>
    <mergeCell ref="E162:E164"/>
    <mergeCell ref="F162:F164"/>
    <mergeCell ref="G162:G164"/>
    <mergeCell ref="H162:H164"/>
    <mergeCell ref="I162:I164"/>
    <mergeCell ref="A1148:J1148"/>
    <mergeCell ref="A1078:D1078"/>
    <mergeCell ref="A1090:B1090"/>
    <mergeCell ref="A1091:B1091"/>
    <mergeCell ref="A1088:K1088"/>
    <mergeCell ref="C230:D230"/>
    <mergeCell ref="A195:A198"/>
    <mergeCell ref="A199:A203"/>
    <mergeCell ref="A205:A209"/>
    <mergeCell ref="B207:B209"/>
    <mergeCell ref="A210:A213"/>
    <mergeCell ref="A214:A219"/>
    <mergeCell ref="A220:A221"/>
    <mergeCell ref="A1096:F1096"/>
    <mergeCell ref="E230:F230"/>
    <mergeCell ref="I230:K230"/>
    <mergeCell ref="G230:H230"/>
    <mergeCell ref="E51:E60"/>
    <mergeCell ref="F51:F60"/>
    <mergeCell ref="J51:J60"/>
    <mergeCell ref="A40:A46"/>
    <mergeCell ref="C40:C46"/>
    <mergeCell ref="F40:F46"/>
    <mergeCell ref="G40:G46"/>
    <mergeCell ref="B45:B46"/>
    <mergeCell ref="A47:A50"/>
    <mergeCell ref="A51:A60"/>
    <mergeCell ref="G51:G60"/>
    <mergeCell ref="C47:C50"/>
    <mergeCell ref="C51:C60"/>
    <mergeCell ref="J40:J46"/>
    <mergeCell ref="J47:J50"/>
    <mergeCell ref="C61:C79"/>
    <mergeCell ref="E61:E79"/>
    <mergeCell ref="F61:F79"/>
    <mergeCell ref="G61:G79"/>
    <mergeCell ref="J61:J79"/>
    <mergeCell ref="J80:J87"/>
    <mergeCell ref="A61:A79"/>
    <mergeCell ref="A80:A87"/>
    <mergeCell ref="C80:C87"/>
    <mergeCell ref="F80:F87"/>
    <mergeCell ref="G80:G87"/>
    <mergeCell ref="A88:A99"/>
    <mergeCell ref="C88:C99"/>
    <mergeCell ref="F129:F136"/>
    <mergeCell ref="G129:G136"/>
    <mergeCell ref="J129:J136"/>
    <mergeCell ref="C156:C164"/>
    <mergeCell ref="C165:C180"/>
    <mergeCell ref="E165:E180"/>
    <mergeCell ref="F165:F180"/>
    <mergeCell ref="G165:G180"/>
    <mergeCell ref="H165:H180"/>
    <mergeCell ref="I165:I180"/>
    <mergeCell ref="J165:J180"/>
    <mergeCell ref="A100:A124"/>
    <mergeCell ref="A125:A136"/>
    <mergeCell ref="B127:B128"/>
    <mergeCell ref="C127:C128"/>
    <mergeCell ref="B129:B136"/>
    <mergeCell ref="C129:C136"/>
    <mergeCell ref="C145:C155"/>
    <mergeCell ref="F88:F99"/>
    <mergeCell ref="G88:G99"/>
    <mergeCell ref="J88:J99"/>
    <mergeCell ref="J100:J124"/>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E1624-CB0C-4250-80F8-811F6AF9C09E}">
  <dimension ref="A3:B10"/>
  <sheetViews>
    <sheetView showGridLines="0" tabSelected="1" workbookViewId="0">
      <selection activeCell="A3" sqref="A3:B9"/>
    </sheetView>
  </sheetViews>
  <sheetFormatPr defaultRowHeight="13.2" x14ac:dyDescent="0.25"/>
  <cols>
    <col min="1" max="1" width="46" customWidth="1"/>
    <col min="2" max="2" width="25.44140625" customWidth="1"/>
  </cols>
  <sheetData>
    <row r="3" spans="1:2" ht="15.6" x14ac:dyDescent="0.3">
      <c r="A3" s="177" t="s">
        <v>430</v>
      </c>
      <c r="B3" s="177" t="s">
        <v>429</v>
      </c>
    </row>
    <row r="4" spans="1:2" ht="15.6" x14ac:dyDescent="0.3">
      <c r="A4" s="178" t="s">
        <v>423</v>
      </c>
      <c r="B4" s="181">
        <f>Sheet1!F181</f>
        <v>51981.13</v>
      </c>
    </row>
    <row r="5" spans="1:2" ht="15.6" x14ac:dyDescent="0.3">
      <c r="A5" s="178" t="s">
        <v>424</v>
      </c>
      <c r="B5" s="181">
        <f ca="1">Sheet1!C1082</f>
        <v>102423.99307279297</v>
      </c>
    </row>
    <row r="6" spans="1:2" ht="15.6" x14ac:dyDescent="0.3">
      <c r="A6" s="178" t="s">
        <v>425</v>
      </c>
      <c r="B6" s="181">
        <f>Sheet1!B1145</f>
        <v>88000</v>
      </c>
    </row>
    <row r="7" spans="1:2" ht="15.6" x14ac:dyDescent="0.3">
      <c r="A7" s="178" t="s">
        <v>427</v>
      </c>
      <c r="B7" s="181">
        <f ca="1">B4+B5-B6</f>
        <v>66405.12307279298</v>
      </c>
    </row>
    <row r="8" spans="1:2" ht="16.2" thickBot="1" x14ac:dyDescent="0.35">
      <c r="A8" s="179" t="s">
        <v>426</v>
      </c>
      <c r="B8" s="182">
        <v>0.7</v>
      </c>
    </row>
    <row r="9" spans="1:2" ht="16.2" thickTop="1" x14ac:dyDescent="0.3">
      <c r="A9" s="180" t="s">
        <v>428</v>
      </c>
      <c r="B9" s="183">
        <f ca="1">B7-B8</f>
        <v>66404.423072792983</v>
      </c>
    </row>
    <row r="10" spans="1:2" x14ac:dyDescent="0.25">
      <c r="A10" s="176"/>
      <c r="B10" s="17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T423"/>
  <sheetViews>
    <sheetView topLeftCell="G269" zoomScaleNormal="100" workbookViewId="0">
      <selection activeCell="R290" sqref="R290"/>
    </sheetView>
  </sheetViews>
  <sheetFormatPr defaultColWidth="12.6640625" defaultRowHeight="15.75" customHeight="1" x14ac:dyDescent="0.25"/>
  <cols>
    <col min="1" max="16" width="16.33203125" customWidth="1"/>
    <col min="18" max="18" width="13.77734375" bestFit="1" customWidth="1"/>
  </cols>
  <sheetData>
    <row r="1" spans="1:20" x14ac:dyDescent="0.25">
      <c r="A1" s="1" t="s">
        <v>0</v>
      </c>
      <c r="B1" s="1"/>
      <c r="C1" s="1"/>
      <c r="D1" s="1"/>
      <c r="E1" s="1"/>
      <c r="F1" s="1"/>
      <c r="G1" s="1"/>
      <c r="H1" s="1"/>
      <c r="I1" s="1"/>
      <c r="J1" s="1"/>
      <c r="K1" s="1"/>
      <c r="L1" s="1"/>
      <c r="M1" s="1"/>
      <c r="N1" s="1"/>
      <c r="O1" s="1"/>
      <c r="P1" s="1"/>
      <c r="Q1" s="1"/>
      <c r="R1" s="1"/>
      <c r="S1" s="1"/>
      <c r="T1" s="1"/>
    </row>
    <row r="2" spans="1:20" x14ac:dyDescent="0.25">
      <c r="A2" s="1"/>
      <c r="B2" s="1"/>
      <c r="C2" s="1"/>
      <c r="D2" s="2" t="s">
        <v>1</v>
      </c>
      <c r="E2" s="1"/>
      <c r="F2" s="1"/>
      <c r="G2" s="1"/>
      <c r="H2" s="1"/>
      <c r="I2" s="1"/>
      <c r="J2" s="1"/>
      <c r="K2" s="1"/>
      <c r="L2" s="1"/>
      <c r="M2" s="1"/>
      <c r="N2" s="1"/>
      <c r="O2" s="1"/>
      <c r="P2" s="1"/>
      <c r="Q2" s="1"/>
      <c r="R2" s="1"/>
      <c r="S2" s="1"/>
      <c r="T2" s="1"/>
    </row>
    <row r="3" spans="1:20" x14ac:dyDescent="0.25">
      <c r="B3" s="1" t="str">
        <f t="shared" ref="B3:P3" si="0">CONCATENATE($A4,B4)</f>
        <v>1970Jan</v>
      </c>
      <c r="C3" s="1" t="str">
        <f t="shared" si="0"/>
        <v>1970Feb</v>
      </c>
      <c r="D3" s="1" t="str">
        <f t="shared" si="0"/>
        <v>1970Mar</v>
      </c>
      <c r="E3" s="1" t="str">
        <f t="shared" si="0"/>
        <v>1970Apr</v>
      </c>
      <c r="F3" s="1" t="str">
        <f t="shared" si="0"/>
        <v>1970May</v>
      </c>
      <c r="G3" s="1" t="str">
        <f t="shared" si="0"/>
        <v>1970Jun</v>
      </c>
      <c r="H3" s="1" t="str">
        <f t="shared" si="0"/>
        <v>1970Jul</v>
      </c>
      <c r="I3" s="1" t="str">
        <f t="shared" si="0"/>
        <v>1970Aug</v>
      </c>
      <c r="J3" s="1" t="str">
        <f t="shared" si="0"/>
        <v>1970Sep</v>
      </c>
      <c r="K3" s="1" t="str">
        <f t="shared" si="0"/>
        <v>1970Oct</v>
      </c>
      <c r="L3" s="1" t="str">
        <f t="shared" si="0"/>
        <v>1970Nov</v>
      </c>
      <c r="M3" s="1" t="str">
        <f t="shared" si="0"/>
        <v>1970Dec</v>
      </c>
      <c r="N3" s="1" t="str">
        <f t="shared" si="0"/>
        <v>1970(YE)&amp; Min Sto</v>
      </c>
      <c r="O3" s="1" t="str">
        <f t="shared" si="0"/>
        <v>1970Avg</v>
      </c>
      <c r="P3" s="1" t="str">
        <f t="shared" si="0"/>
        <v>1970Max</v>
      </c>
      <c r="Q3" s="1"/>
      <c r="R3" s="1"/>
      <c r="S3" s="1"/>
      <c r="T3" s="1"/>
    </row>
    <row r="4" spans="1:20" x14ac:dyDescent="0.25">
      <c r="A4" s="3">
        <v>1970</v>
      </c>
      <c r="B4" s="3" t="s">
        <v>2</v>
      </c>
      <c r="C4" s="3" t="s">
        <v>3</v>
      </c>
      <c r="D4" s="3" t="s">
        <v>4</v>
      </c>
      <c r="E4" s="3" t="s">
        <v>5</v>
      </c>
      <c r="F4" s="3" t="s">
        <v>6</v>
      </c>
      <c r="G4" s="3" t="s">
        <v>7</v>
      </c>
      <c r="H4" s="3" t="s">
        <v>8</v>
      </c>
      <c r="I4" s="3" t="s">
        <v>9</v>
      </c>
      <c r="J4" s="3" t="s">
        <v>10</v>
      </c>
      <c r="K4" s="3" t="s">
        <v>11</v>
      </c>
      <c r="L4" s="3" t="s">
        <v>12</v>
      </c>
      <c r="M4" s="3" t="s">
        <v>13</v>
      </c>
      <c r="N4" s="3" t="s">
        <v>14</v>
      </c>
      <c r="O4" s="3" t="s">
        <v>15</v>
      </c>
      <c r="P4" s="3" t="s">
        <v>16</v>
      </c>
      <c r="Q4" s="1"/>
      <c r="R4" s="1"/>
      <c r="S4" s="1"/>
      <c r="T4" s="1"/>
    </row>
    <row r="5" spans="1:20" x14ac:dyDescent="0.25">
      <c r="A5" s="1" t="s">
        <v>17</v>
      </c>
      <c r="B5" s="4">
        <v>30461904000</v>
      </c>
      <c r="C5" s="4">
        <v>30461904000</v>
      </c>
      <c r="D5" s="4">
        <v>30461904000</v>
      </c>
      <c r="E5" s="5">
        <v>31143296000</v>
      </c>
      <c r="F5" s="4">
        <v>31143296000</v>
      </c>
      <c r="G5" s="4">
        <v>31143296000</v>
      </c>
      <c r="H5" s="4">
        <v>31143296000</v>
      </c>
      <c r="I5" s="4">
        <v>31143296000</v>
      </c>
      <c r="J5" s="4">
        <v>31143296000</v>
      </c>
      <c r="K5" s="4">
        <v>31143296000</v>
      </c>
      <c r="L5" s="4">
        <v>31143296000</v>
      </c>
      <c r="M5" s="4">
        <v>31143296000</v>
      </c>
      <c r="N5" s="4">
        <v>31143296000</v>
      </c>
      <c r="O5" s="1"/>
      <c r="P5" s="1"/>
      <c r="Q5" s="1"/>
      <c r="R5" s="1"/>
      <c r="S5" s="1"/>
      <c r="T5" s="1"/>
    </row>
    <row r="6" spans="1:20" x14ac:dyDescent="0.25">
      <c r="A6" s="1" t="s">
        <v>18</v>
      </c>
      <c r="B6" s="4">
        <v>14923579000</v>
      </c>
      <c r="C6" s="4">
        <v>14595412000</v>
      </c>
      <c r="D6" s="4">
        <v>13939679000</v>
      </c>
      <c r="E6" s="4">
        <v>13409679000</v>
      </c>
      <c r="F6" s="4">
        <v>15301679000</v>
      </c>
      <c r="G6" s="4">
        <v>20167117000</v>
      </c>
      <c r="H6" s="4">
        <v>20139645000</v>
      </c>
      <c r="I6" s="4">
        <v>19841194000</v>
      </c>
      <c r="J6" s="4">
        <v>19417788000</v>
      </c>
      <c r="K6" s="4">
        <v>18790679000</v>
      </c>
      <c r="L6" s="4">
        <v>18288779000</v>
      </c>
      <c r="M6" s="4">
        <v>17762279000</v>
      </c>
      <c r="N6" s="4">
        <v>13409679000</v>
      </c>
      <c r="O6" s="4">
        <v>17214792417</v>
      </c>
      <c r="P6" s="4">
        <v>20167117000</v>
      </c>
      <c r="Q6" s="1"/>
      <c r="R6" s="1"/>
      <c r="S6" s="1"/>
      <c r="T6" s="1"/>
    </row>
    <row r="7" spans="1:20" x14ac:dyDescent="0.25">
      <c r="A7" s="1" t="s">
        <v>19</v>
      </c>
      <c r="B7" s="4">
        <v>701118000</v>
      </c>
      <c r="C7" s="4">
        <v>720833000</v>
      </c>
      <c r="D7" s="4">
        <v>831913000</v>
      </c>
      <c r="E7" s="4">
        <v>933678000</v>
      </c>
      <c r="F7" s="4">
        <v>1668300000</v>
      </c>
      <c r="G7" s="4">
        <v>1744555000</v>
      </c>
      <c r="H7" s="4">
        <v>1698591000</v>
      </c>
      <c r="I7" s="4">
        <v>1690290000</v>
      </c>
      <c r="J7" s="4">
        <v>1369980000</v>
      </c>
      <c r="K7" s="4">
        <v>873120000</v>
      </c>
      <c r="L7" s="4">
        <v>724033000</v>
      </c>
      <c r="M7" s="4">
        <v>741609000</v>
      </c>
      <c r="N7" s="4">
        <v>13698020000</v>
      </c>
      <c r="O7" s="1"/>
      <c r="P7" s="4">
        <v>1744555000</v>
      </c>
      <c r="Q7" s="1"/>
      <c r="R7" s="1"/>
      <c r="S7" s="1"/>
      <c r="T7" s="1"/>
    </row>
    <row r="8" spans="1:20" x14ac:dyDescent="0.25">
      <c r="A8" s="1"/>
      <c r="B8" s="1" t="str">
        <f t="shared" ref="B8:P8" si="1">CONCATENATE($A9,B9)</f>
        <v>1971Jan</v>
      </c>
      <c r="C8" s="1" t="str">
        <f t="shared" si="1"/>
        <v>1971Feb</v>
      </c>
      <c r="D8" s="1" t="str">
        <f t="shared" si="1"/>
        <v>1971Mar</v>
      </c>
      <c r="E8" s="1" t="str">
        <f t="shared" si="1"/>
        <v>1971Apr</v>
      </c>
      <c r="F8" s="1" t="str">
        <f t="shared" si="1"/>
        <v>1971May</v>
      </c>
      <c r="G8" s="1" t="str">
        <f t="shared" si="1"/>
        <v>1971Jun</v>
      </c>
      <c r="H8" s="1" t="str">
        <f t="shared" si="1"/>
        <v>1971Jul</v>
      </c>
      <c r="I8" s="1" t="str">
        <f t="shared" si="1"/>
        <v>1971Aug</v>
      </c>
      <c r="J8" s="1" t="str">
        <f t="shared" si="1"/>
        <v>1971Sep</v>
      </c>
      <c r="K8" s="1" t="str">
        <f t="shared" si="1"/>
        <v>1971Oct</v>
      </c>
      <c r="L8" s="1" t="str">
        <f t="shared" si="1"/>
        <v>1971Nov</v>
      </c>
      <c r="M8" s="1" t="str">
        <f t="shared" si="1"/>
        <v>1971Dec</v>
      </c>
      <c r="N8" s="1" t="str">
        <f t="shared" si="1"/>
        <v>1971(YE)&amp; Min Sto</v>
      </c>
      <c r="O8" s="1" t="str">
        <f t="shared" si="1"/>
        <v>1971Avg</v>
      </c>
      <c r="P8" s="1" t="str">
        <f t="shared" si="1"/>
        <v>1971Max</v>
      </c>
      <c r="Q8" s="1"/>
      <c r="R8" s="1"/>
      <c r="S8" s="1"/>
      <c r="T8" s="1"/>
    </row>
    <row r="9" spans="1:20" x14ac:dyDescent="0.25">
      <c r="A9" s="3">
        <v>1971</v>
      </c>
      <c r="B9" s="3" t="s">
        <v>2</v>
      </c>
      <c r="C9" s="3" t="s">
        <v>3</v>
      </c>
      <c r="D9" s="3" t="s">
        <v>4</v>
      </c>
      <c r="E9" s="3" t="s">
        <v>5</v>
      </c>
      <c r="F9" s="3" t="s">
        <v>6</v>
      </c>
      <c r="G9" s="3" t="s">
        <v>7</v>
      </c>
      <c r="H9" s="3" t="s">
        <v>8</v>
      </c>
      <c r="I9" s="3" t="s">
        <v>9</v>
      </c>
      <c r="J9" s="3" t="s">
        <v>10</v>
      </c>
      <c r="K9" s="3" t="s">
        <v>11</v>
      </c>
      <c r="L9" s="3" t="s">
        <v>12</v>
      </c>
      <c r="M9" s="3" t="s">
        <v>13</v>
      </c>
      <c r="N9" s="3" t="s">
        <v>14</v>
      </c>
      <c r="O9" s="3" t="s">
        <v>15</v>
      </c>
      <c r="P9" s="3" t="s">
        <v>16</v>
      </c>
      <c r="Q9" s="1"/>
      <c r="R9" s="1"/>
      <c r="S9" s="1"/>
      <c r="T9" s="1"/>
    </row>
    <row r="10" spans="1:20" x14ac:dyDescent="0.25">
      <c r="A10" s="1" t="s">
        <v>17</v>
      </c>
      <c r="B10" s="4">
        <v>31143296000</v>
      </c>
      <c r="C10" s="5">
        <v>31143300000</v>
      </c>
      <c r="D10" s="4">
        <v>31143300000</v>
      </c>
      <c r="E10" s="5">
        <v>31144699000</v>
      </c>
      <c r="F10" s="4">
        <v>31144699000</v>
      </c>
      <c r="G10" s="4">
        <v>31144699000</v>
      </c>
      <c r="H10" s="4">
        <v>31144699000</v>
      </c>
      <c r="I10" s="4">
        <v>31144699000</v>
      </c>
      <c r="J10" s="4">
        <v>31144699000</v>
      </c>
      <c r="K10" s="4">
        <v>31144699000</v>
      </c>
      <c r="L10" s="4">
        <v>31144699000</v>
      </c>
      <c r="M10" s="4">
        <v>31144699000</v>
      </c>
      <c r="N10" s="4">
        <v>31144699000</v>
      </c>
      <c r="O10" s="1"/>
      <c r="P10" s="1"/>
      <c r="Q10" s="1"/>
      <c r="R10" s="1"/>
      <c r="S10" s="1"/>
      <c r="T10" s="1"/>
    </row>
    <row r="11" spans="1:20" x14ac:dyDescent="0.25">
      <c r="A11" s="1" t="s">
        <v>18</v>
      </c>
      <c r="B11" s="4">
        <v>17118482000</v>
      </c>
      <c r="C11" s="4">
        <v>16435279000</v>
      </c>
      <c r="D11" s="4">
        <v>15534464000</v>
      </c>
      <c r="E11" s="4">
        <v>15126528000</v>
      </c>
      <c r="F11" s="4">
        <v>16386852000</v>
      </c>
      <c r="G11" s="4">
        <v>18984933000</v>
      </c>
      <c r="H11" s="4">
        <v>20558922000</v>
      </c>
      <c r="I11" s="4">
        <v>19920755000</v>
      </c>
      <c r="J11" s="4">
        <v>19462603000</v>
      </c>
      <c r="K11" s="4">
        <v>19401789000</v>
      </c>
      <c r="L11" s="4">
        <v>19477351000</v>
      </c>
      <c r="M11" s="4">
        <v>19147712000</v>
      </c>
      <c r="N11" s="4">
        <v>15126528000</v>
      </c>
      <c r="O11" s="4">
        <v>18129639167</v>
      </c>
      <c r="P11" s="4">
        <v>20558922000</v>
      </c>
      <c r="Q11" s="1"/>
      <c r="R11" s="1"/>
      <c r="S11" s="1"/>
      <c r="T11" s="1"/>
    </row>
    <row r="12" spans="1:20" x14ac:dyDescent="0.25">
      <c r="A12" s="1" t="s">
        <v>19</v>
      </c>
      <c r="B12" s="4">
        <v>775457000</v>
      </c>
      <c r="C12" s="4">
        <v>696989000</v>
      </c>
      <c r="D12" s="4">
        <v>844992000</v>
      </c>
      <c r="E12" s="4">
        <v>1033203000</v>
      </c>
      <c r="F12" s="4">
        <v>1246204000</v>
      </c>
      <c r="G12" s="4">
        <v>2122447000</v>
      </c>
      <c r="H12" s="4">
        <v>1460866000</v>
      </c>
      <c r="I12" s="4">
        <v>1749480000</v>
      </c>
      <c r="J12" s="4">
        <v>1316472000</v>
      </c>
      <c r="K12" s="4">
        <v>1063282000</v>
      </c>
      <c r="L12" s="4">
        <v>796210000</v>
      </c>
      <c r="M12" s="4">
        <v>793122000</v>
      </c>
      <c r="N12" s="4">
        <v>13898724000</v>
      </c>
      <c r="O12" s="1"/>
      <c r="P12" s="4">
        <v>2122447000</v>
      </c>
      <c r="Q12" s="1"/>
      <c r="R12" s="1"/>
      <c r="S12" s="1"/>
      <c r="T12" s="1"/>
    </row>
    <row r="13" spans="1:20" x14ac:dyDescent="0.25">
      <c r="A13" s="1"/>
      <c r="B13" s="1" t="str">
        <f t="shared" ref="B13:P13" si="2">CONCATENATE($A14,B14)</f>
        <v>1972Jan</v>
      </c>
      <c r="C13" s="1" t="str">
        <f t="shared" si="2"/>
        <v>1972Feb</v>
      </c>
      <c r="D13" s="1" t="str">
        <f t="shared" si="2"/>
        <v>1972Mar</v>
      </c>
      <c r="E13" s="1" t="str">
        <f t="shared" si="2"/>
        <v>1972Apr</v>
      </c>
      <c r="F13" s="1" t="str">
        <f t="shared" si="2"/>
        <v>1972May</v>
      </c>
      <c r="G13" s="1" t="str">
        <f t="shared" si="2"/>
        <v>1972Jun</v>
      </c>
      <c r="H13" s="1" t="str">
        <f t="shared" si="2"/>
        <v>1972Jul</v>
      </c>
      <c r="I13" s="1" t="str">
        <f t="shared" si="2"/>
        <v>1972Aug</v>
      </c>
      <c r="J13" s="1" t="str">
        <f t="shared" si="2"/>
        <v>1972Sep</v>
      </c>
      <c r="K13" s="1" t="str">
        <f t="shared" si="2"/>
        <v>1972Oct</v>
      </c>
      <c r="L13" s="1" t="str">
        <f t="shared" si="2"/>
        <v>1972Nov</v>
      </c>
      <c r="M13" s="1" t="str">
        <f t="shared" si="2"/>
        <v>1972Dec</v>
      </c>
      <c r="N13" s="1" t="str">
        <f t="shared" si="2"/>
        <v>1972(YE)&amp; Min Sto</v>
      </c>
      <c r="O13" s="1" t="str">
        <f t="shared" si="2"/>
        <v>1972Avg</v>
      </c>
      <c r="P13" s="1" t="str">
        <f t="shared" si="2"/>
        <v>1972Max</v>
      </c>
      <c r="Q13" s="1"/>
      <c r="R13" s="1"/>
      <c r="S13" s="1"/>
      <c r="T13" s="1"/>
    </row>
    <row r="14" spans="1:20" x14ac:dyDescent="0.25">
      <c r="A14" s="3">
        <v>1972</v>
      </c>
      <c r="B14" s="3" t="s">
        <v>2</v>
      </c>
      <c r="C14" s="3" t="s">
        <v>3</v>
      </c>
      <c r="D14" s="3" t="s">
        <v>4</v>
      </c>
      <c r="E14" s="3" t="s">
        <v>5</v>
      </c>
      <c r="F14" s="3" t="s">
        <v>6</v>
      </c>
      <c r="G14" s="3" t="s">
        <v>7</v>
      </c>
      <c r="H14" s="3" t="s">
        <v>8</v>
      </c>
      <c r="I14" s="3" t="s">
        <v>9</v>
      </c>
      <c r="J14" s="3" t="s">
        <v>10</v>
      </c>
      <c r="K14" s="3" t="s">
        <v>11</v>
      </c>
      <c r="L14" s="3" t="s">
        <v>12</v>
      </c>
      <c r="M14" s="3" t="s">
        <v>13</v>
      </c>
      <c r="N14" s="3" t="s">
        <v>14</v>
      </c>
      <c r="O14" s="3" t="s">
        <v>15</v>
      </c>
      <c r="P14" s="3" t="s">
        <v>16</v>
      </c>
      <c r="Q14" s="1"/>
      <c r="R14" s="1"/>
      <c r="S14" s="1"/>
      <c r="T14" s="1"/>
    </row>
    <row r="15" spans="1:20" x14ac:dyDescent="0.25">
      <c r="A15" s="1" t="s">
        <v>17</v>
      </c>
      <c r="B15" s="4">
        <v>31144699000</v>
      </c>
      <c r="C15" s="4">
        <v>31144699000</v>
      </c>
      <c r="D15" s="4">
        <v>31144699000</v>
      </c>
      <c r="E15" s="4">
        <v>31144699000</v>
      </c>
      <c r="F15" s="4">
        <v>31144699000</v>
      </c>
      <c r="G15" s="4">
        <v>31144699000</v>
      </c>
      <c r="H15" s="4">
        <v>31144699000</v>
      </c>
      <c r="I15" s="4">
        <v>31144699000</v>
      </c>
      <c r="J15" s="4">
        <v>31144699000</v>
      </c>
      <c r="K15" s="4">
        <v>31144699000</v>
      </c>
      <c r="L15" s="4">
        <v>31144699000</v>
      </c>
      <c r="M15" s="5">
        <v>39942082000</v>
      </c>
      <c r="N15" s="4">
        <v>39942082000</v>
      </c>
      <c r="O15" s="1"/>
      <c r="P15" s="1"/>
      <c r="Q15" s="1"/>
      <c r="R15" s="1"/>
      <c r="S15" s="1"/>
      <c r="T15" s="1"/>
    </row>
    <row r="16" spans="1:20" x14ac:dyDescent="0.25">
      <c r="A16" s="1" t="s">
        <v>18</v>
      </c>
      <c r="B16" s="4">
        <v>18658138000</v>
      </c>
      <c r="C16" s="4">
        <v>18644357000</v>
      </c>
      <c r="D16" s="4">
        <v>18015090000</v>
      </c>
      <c r="E16" s="4">
        <v>17334045000</v>
      </c>
      <c r="F16" s="4">
        <v>17292980000</v>
      </c>
      <c r="G16" s="4">
        <v>19906683000</v>
      </c>
      <c r="H16" s="4">
        <v>20537116000</v>
      </c>
      <c r="I16" s="4">
        <v>21389403000</v>
      </c>
      <c r="J16" s="4">
        <v>21973140000</v>
      </c>
      <c r="K16" s="4">
        <v>22249860000</v>
      </c>
      <c r="L16" s="4">
        <v>21672898000</v>
      </c>
      <c r="M16" s="4">
        <v>21026676000</v>
      </c>
      <c r="N16" s="4">
        <v>17292980000</v>
      </c>
      <c r="O16" s="4">
        <v>19891698833</v>
      </c>
      <c r="P16" s="4">
        <v>22249860000</v>
      </c>
      <c r="Q16" s="1"/>
      <c r="R16" s="1"/>
      <c r="S16" s="1"/>
      <c r="T16" s="1"/>
    </row>
    <row r="17" spans="1:20" x14ac:dyDescent="0.25">
      <c r="A17" s="1" t="s">
        <v>19</v>
      </c>
      <c r="B17" s="4">
        <v>774575000</v>
      </c>
      <c r="C17" s="4">
        <v>798827000</v>
      </c>
      <c r="D17" s="4">
        <v>1181325000</v>
      </c>
      <c r="E17" s="4">
        <v>1249508000</v>
      </c>
      <c r="F17" s="4">
        <v>1372093000</v>
      </c>
      <c r="G17" s="4">
        <v>1492677000</v>
      </c>
      <c r="H17" s="4">
        <v>1754099000</v>
      </c>
      <c r="I17" s="4">
        <v>1683969000</v>
      </c>
      <c r="J17" s="4">
        <v>1231119000</v>
      </c>
      <c r="K17" s="4">
        <v>1129854000</v>
      </c>
      <c r="L17" s="4">
        <v>798303000</v>
      </c>
      <c r="M17" s="4">
        <v>798036000</v>
      </c>
      <c r="N17" s="4">
        <v>14264385000</v>
      </c>
      <c r="O17" s="1"/>
      <c r="P17" s="4">
        <v>1754099000</v>
      </c>
      <c r="Q17" s="1"/>
      <c r="R17" s="1"/>
      <c r="S17" s="1"/>
      <c r="T17" s="1"/>
    </row>
    <row r="18" spans="1:20" x14ac:dyDescent="0.25">
      <c r="A18" s="1"/>
      <c r="B18" s="1" t="str">
        <f t="shared" ref="B18:P18" si="3">CONCATENATE($A19,B19)</f>
        <v>1973Jan</v>
      </c>
      <c r="C18" s="1" t="str">
        <f t="shared" si="3"/>
        <v>1973Feb</v>
      </c>
      <c r="D18" s="1" t="str">
        <f t="shared" si="3"/>
        <v>1973Mar</v>
      </c>
      <c r="E18" s="1" t="str">
        <f t="shared" si="3"/>
        <v>1973Apr</v>
      </c>
      <c r="F18" s="1" t="str">
        <f t="shared" si="3"/>
        <v>1973May</v>
      </c>
      <c r="G18" s="1" t="str">
        <f t="shared" si="3"/>
        <v>1973Jun</v>
      </c>
      <c r="H18" s="1" t="str">
        <f t="shared" si="3"/>
        <v>1973Jul</v>
      </c>
      <c r="I18" s="1" t="str">
        <f t="shared" si="3"/>
        <v>1973Aug</v>
      </c>
      <c r="J18" s="1" t="str">
        <f t="shared" si="3"/>
        <v>1973Sep</v>
      </c>
      <c r="K18" s="1" t="str">
        <f t="shared" si="3"/>
        <v>1973Oct</v>
      </c>
      <c r="L18" s="1" t="str">
        <f t="shared" si="3"/>
        <v>1973Nov</v>
      </c>
      <c r="M18" s="1" t="str">
        <f t="shared" si="3"/>
        <v>1973Dec</v>
      </c>
      <c r="N18" s="1" t="str">
        <f t="shared" si="3"/>
        <v>1973(YE)&amp; Min Sto</v>
      </c>
      <c r="O18" s="1" t="str">
        <f t="shared" si="3"/>
        <v>1973Avg</v>
      </c>
      <c r="P18" s="1" t="str">
        <f t="shared" si="3"/>
        <v>1973Max</v>
      </c>
      <c r="Q18" s="1"/>
      <c r="R18" s="1"/>
      <c r="S18" s="1"/>
      <c r="T18" s="1"/>
    </row>
    <row r="19" spans="1:20" x14ac:dyDescent="0.25">
      <c r="A19" s="3">
        <v>1973</v>
      </c>
      <c r="B19" s="3" t="s">
        <v>2</v>
      </c>
      <c r="C19" s="3" t="s">
        <v>3</v>
      </c>
      <c r="D19" s="3" t="s">
        <v>4</v>
      </c>
      <c r="E19" s="3" t="s">
        <v>5</v>
      </c>
      <c r="F19" s="3" t="s">
        <v>6</v>
      </c>
      <c r="G19" s="3" t="s">
        <v>7</v>
      </c>
      <c r="H19" s="3" t="s">
        <v>8</v>
      </c>
      <c r="I19" s="3" t="s">
        <v>9</v>
      </c>
      <c r="J19" s="3" t="s">
        <v>10</v>
      </c>
      <c r="K19" s="3" t="s">
        <v>11</v>
      </c>
      <c r="L19" s="3" t="s">
        <v>12</v>
      </c>
      <c r="M19" s="3" t="s">
        <v>13</v>
      </c>
      <c r="N19" s="3" t="s">
        <v>14</v>
      </c>
      <c r="O19" s="3" t="s">
        <v>15</v>
      </c>
      <c r="P19" s="3" t="s">
        <v>16</v>
      </c>
      <c r="Q19" s="1"/>
      <c r="R19" s="1"/>
      <c r="S19" s="1"/>
      <c r="T19" s="1"/>
    </row>
    <row r="20" spans="1:20" x14ac:dyDescent="0.25">
      <c r="A20" s="1" t="s">
        <v>17</v>
      </c>
      <c r="B20" s="4">
        <v>39942082000</v>
      </c>
      <c r="C20" s="4">
        <v>39942082000</v>
      </c>
      <c r="D20" s="4">
        <v>39942082000</v>
      </c>
      <c r="E20" s="4">
        <v>39942082000</v>
      </c>
      <c r="F20" s="5">
        <v>40768890000</v>
      </c>
      <c r="G20" s="4">
        <v>40768890000</v>
      </c>
      <c r="H20" s="4">
        <v>40768890000</v>
      </c>
      <c r="I20" s="4">
        <v>40768890000</v>
      </c>
      <c r="J20" s="4">
        <v>40768890000</v>
      </c>
      <c r="K20" s="4">
        <v>40768890000</v>
      </c>
      <c r="L20" s="4">
        <v>40768890000</v>
      </c>
      <c r="M20" s="4">
        <v>40768890000</v>
      </c>
      <c r="N20" s="4">
        <v>40768890000</v>
      </c>
      <c r="O20" s="1"/>
      <c r="P20" s="1"/>
      <c r="Q20" s="1"/>
      <c r="R20" s="1"/>
      <c r="S20" s="1"/>
      <c r="T20" s="1"/>
    </row>
    <row r="21" spans="1:20" x14ac:dyDescent="0.25">
      <c r="A21" s="1" t="s">
        <v>18</v>
      </c>
      <c r="B21" s="4">
        <v>20491428000</v>
      </c>
      <c r="C21" s="4">
        <v>19646010000</v>
      </c>
      <c r="D21" s="4">
        <v>19060054000</v>
      </c>
      <c r="E21" s="4">
        <v>18922309000</v>
      </c>
      <c r="F21" s="4">
        <v>21592041000</v>
      </c>
      <c r="G21" s="4">
        <v>24664317000</v>
      </c>
      <c r="H21" s="4">
        <v>26203941000</v>
      </c>
      <c r="I21" s="4">
        <v>25843438000</v>
      </c>
      <c r="J21" s="4">
        <v>24946246000</v>
      </c>
      <c r="K21" s="4">
        <v>23809555000</v>
      </c>
      <c r="L21" s="4">
        <v>22989663000</v>
      </c>
      <c r="M21" s="4">
        <v>22145493000</v>
      </c>
      <c r="N21" s="4">
        <v>18922309000</v>
      </c>
      <c r="O21" s="4">
        <v>22526207917</v>
      </c>
      <c r="P21" s="4">
        <v>26203941000</v>
      </c>
      <c r="Q21" s="1"/>
      <c r="R21" s="1"/>
      <c r="S21" s="1"/>
      <c r="T21" s="1"/>
    </row>
    <row r="22" spans="1:20" x14ac:dyDescent="0.25">
      <c r="A22" s="1" t="s">
        <v>19</v>
      </c>
      <c r="B22" s="4">
        <v>798829000</v>
      </c>
      <c r="C22" s="4">
        <v>722482000</v>
      </c>
      <c r="D22" s="4">
        <v>818968000</v>
      </c>
      <c r="E22" s="4">
        <v>988841000</v>
      </c>
      <c r="F22" s="4">
        <v>1416020000</v>
      </c>
      <c r="G22" s="4">
        <v>2248790000</v>
      </c>
      <c r="H22" s="4">
        <v>1909689000</v>
      </c>
      <c r="I22" s="4">
        <v>1971724000</v>
      </c>
      <c r="J22" s="4">
        <v>1393415000</v>
      </c>
      <c r="K22" s="4">
        <v>1210136000</v>
      </c>
      <c r="L22" s="4">
        <v>928870000</v>
      </c>
      <c r="M22" s="4">
        <v>856527000</v>
      </c>
      <c r="N22" s="4">
        <v>15264291000</v>
      </c>
      <c r="O22" s="1"/>
      <c r="P22" s="4">
        <v>2248790000</v>
      </c>
      <c r="Q22" s="1"/>
      <c r="R22" s="1"/>
      <c r="S22" s="1"/>
      <c r="T22" s="1"/>
    </row>
    <row r="23" spans="1:20" x14ac:dyDescent="0.25">
      <c r="A23" s="1"/>
      <c r="B23" s="1" t="str">
        <f t="shared" ref="B23:P23" si="4">CONCATENATE($A24,B24)</f>
        <v>1974Jan</v>
      </c>
      <c r="C23" s="1" t="str">
        <f t="shared" si="4"/>
        <v>1974Feb</v>
      </c>
      <c r="D23" s="1" t="str">
        <f t="shared" si="4"/>
        <v>1974Mar</v>
      </c>
      <c r="E23" s="1" t="str">
        <f t="shared" si="4"/>
        <v>1974Apr</v>
      </c>
      <c r="F23" s="1" t="str">
        <f t="shared" si="4"/>
        <v>1974May</v>
      </c>
      <c r="G23" s="1" t="str">
        <f t="shared" si="4"/>
        <v>1974Jun</v>
      </c>
      <c r="H23" s="1" t="str">
        <f t="shared" si="4"/>
        <v>1974Jul</v>
      </c>
      <c r="I23" s="1" t="str">
        <f t="shared" si="4"/>
        <v>1974Aug</v>
      </c>
      <c r="J23" s="1" t="str">
        <f t="shared" si="4"/>
        <v>1974Sep</v>
      </c>
      <c r="K23" s="1" t="str">
        <f t="shared" si="4"/>
        <v>1974Oct</v>
      </c>
      <c r="L23" s="1" t="str">
        <f t="shared" si="4"/>
        <v>1974Nov</v>
      </c>
      <c r="M23" s="1" t="str">
        <f t="shared" si="4"/>
        <v>1974Dec</v>
      </c>
      <c r="N23" s="1" t="str">
        <f t="shared" si="4"/>
        <v>1974(YE)&amp; Min Sto</v>
      </c>
      <c r="O23" s="1" t="str">
        <f t="shared" si="4"/>
        <v>1974Avg</v>
      </c>
      <c r="P23" s="1" t="str">
        <f t="shared" si="4"/>
        <v>1974Max</v>
      </c>
      <c r="Q23" s="1"/>
      <c r="R23" s="1"/>
      <c r="S23" s="1"/>
      <c r="T23" s="1"/>
    </row>
    <row r="24" spans="1:20" x14ac:dyDescent="0.25">
      <c r="A24" s="3">
        <v>1974</v>
      </c>
      <c r="B24" s="3" t="s">
        <v>2</v>
      </c>
      <c r="C24" s="3" t="s">
        <v>3</v>
      </c>
      <c r="D24" s="3" t="s">
        <v>4</v>
      </c>
      <c r="E24" s="3" t="s">
        <v>5</v>
      </c>
      <c r="F24" s="3" t="s">
        <v>6</v>
      </c>
      <c r="G24" s="3" t="s">
        <v>7</v>
      </c>
      <c r="H24" s="3" t="s">
        <v>8</v>
      </c>
      <c r="I24" s="3" t="s">
        <v>9</v>
      </c>
      <c r="J24" s="3" t="s">
        <v>10</v>
      </c>
      <c r="K24" s="3" t="s">
        <v>11</v>
      </c>
      <c r="L24" s="3" t="s">
        <v>12</v>
      </c>
      <c r="M24" s="3" t="s">
        <v>13</v>
      </c>
      <c r="N24" s="3" t="s">
        <v>14</v>
      </c>
      <c r="O24" s="3" t="s">
        <v>15</v>
      </c>
      <c r="P24" s="3" t="s">
        <v>16</v>
      </c>
      <c r="Q24" s="1"/>
      <c r="R24" s="1"/>
      <c r="S24" s="1"/>
      <c r="T24" s="1"/>
    </row>
    <row r="25" spans="1:20" x14ac:dyDescent="0.25">
      <c r="A25" s="1" t="s">
        <v>17</v>
      </c>
      <c r="B25" s="4">
        <v>40768890000</v>
      </c>
      <c r="C25" s="4">
        <v>40768890000</v>
      </c>
      <c r="D25" s="4">
        <v>40768890000</v>
      </c>
      <c r="E25" s="4">
        <v>40768890000</v>
      </c>
      <c r="F25" s="4">
        <v>40768890000</v>
      </c>
      <c r="G25" s="4">
        <v>40768890000</v>
      </c>
      <c r="H25" s="4">
        <v>40768890000</v>
      </c>
      <c r="I25" s="4">
        <v>40768890000</v>
      </c>
      <c r="J25" s="4">
        <v>40768890000</v>
      </c>
      <c r="K25" s="4">
        <v>40768890000</v>
      </c>
      <c r="L25" s="4">
        <v>40768890000</v>
      </c>
      <c r="M25" s="4">
        <v>40768890000</v>
      </c>
      <c r="N25" s="4">
        <v>40768890000</v>
      </c>
      <c r="O25" s="1"/>
      <c r="P25" s="1"/>
      <c r="Q25" s="1"/>
      <c r="R25" s="1"/>
      <c r="S25" s="1"/>
      <c r="T25" s="1"/>
    </row>
    <row r="26" spans="1:20" x14ac:dyDescent="0.25">
      <c r="A26" s="1" t="s">
        <v>18</v>
      </c>
      <c r="B26" s="4">
        <v>21573444000</v>
      </c>
      <c r="C26" s="4">
        <v>21012383000</v>
      </c>
      <c r="D26" s="4">
        <v>20273153000</v>
      </c>
      <c r="E26" s="4">
        <v>19370600000</v>
      </c>
      <c r="F26" s="4">
        <v>20314933000</v>
      </c>
      <c r="G26" s="4">
        <v>24100586000</v>
      </c>
      <c r="H26" s="4">
        <v>23502015000</v>
      </c>
      <c r="I26" s="4">
        <v>22026417000</v>
      </c>
      <c r="J26" s="4">
        <v>20495373000</v>
      </c>
      <c r="K26" s="4">
        <v>19656860000</v>
      </c>
      <c r="L26" s="4">
        <v>19101246000</v>
      </c>
      <c r="M26" s="4">
        <v>18391666000</v>
      </c>
      <c r="N26" s="4">
        <v>18391666000</v>
      </c>
      <c r="O26" s="4">
        <v>20818223000</v>
      </c>
      <c r="P26" s="4">
        <v>24100586000</v>
      </c>
      <c r="Q26" s="1"/>
      <c r="R26" s="1"/>
      <c r="S26" s="1"/>
      <c r="T26" s="1"/>
    </row>
    <row r="27" spans="1:20" x14ac:dyDescent="0.25">
      <c r="A27" s="1" t="s">
        <v>19</v>
      </c>
      <c r="B27" s="4">
        <v>836053000</v>
      </c>
      <c r="C27" s="4">
        <v>743575000</v>
      </c>
      <c r="D27" s="4">
        <v>908079000</v>
      </c>
      <c r="E27" s="4">
        <v>1169946000</v>
      </c>
      <c r="F27" s="4">
        <v>1884001000</v>
      </c>
      <c r="G27" s="4">
        <v>2107141000</v>
      </c>
      <c r="H27" s="4">
        <v>2234454000</v>
      </c>
      <c r="I27" s="4">
        <v>2158942000</v>
      </c>
      <c r="J27" s="4">
        <v>1573473000</v>
      </c>
      <c r="K27" s="4">
        <v>1163615000</v>
      </c>
      <c r="L27" s="4">
        <v>821932000</v>
      </c>
      <c r="M27" s="4">
        <v>779123000</v>
      </c>
      <c r="N27" s="4">
        <v>16380334000</v>
      </c>
      <c r="O27" s="1"/>
      <c r="P27" s="4">
        <v>2234454000</v>
      </c>
      <c r="Q27" s="1"/>
      <c r="R27" s="3"/>
      <c r="S27" s="1"/>
      <c r="T27" s="1"/>
    </row>
    <row r="28" spans="1:20" x14ac:dyDescent="0.25">
      <c r="A28" s="1"/>
      <c r="B28" s="1" t="str">
        <f t="shared" ref="B28:P28" si="5">CONCATENATE($A29,B29)</f>
        <v>1975Jan</v>
      </c>
      <c r="C28" s="1" t="str">
        <f t="shared" si="5"/>
        <v>1975Feb</v>
      </c>
      <c r="D28" s="1" t="str">
        <f t="shared" si="5"/>
        <v>1975Mar</v>
      </c>
      <c r="E28" s="1" t="str">
        <f t="shared" si="5"/>
        <v>1975Apr</v>
      </c>
      <c r="F28" s="1" t="str">
        <f t="shared" si="5"/>
        <v>1975May</v>
      </c>
      <c r="G28" s="1" t="str">
        <f t="shared" si="5"/>
        <v>1975Jun</v>
      </c>
      <c r="H28" s="1" t="str">
        <f t="shared" si="5"/>
        <v>1975Jul</v>
      </c>
      <c r="I28" s="1" t="str">
        <f t="shared" si="5"/>
        <v>1975Aug</v>
      </c>
      <c r="J28" s="1" t="str">
        <f t="shared" si="5"/>
        <v>1975Sep</v>
      </c>
      <c r="K28" s="1" t="str">
        <f t="shared" si="5"/>
        <v>1975Oct</v>
      </c>
      <c r="L28" s="1" t="str">
        <f t="shared" si="5"/>
        <v>1975Nov</v>
      </c>
      <c r="M28" s="1" t="str">
        <f t="shared" si="5"/>
        <v>1975Dec</v>
      </c>
      <c r="N28" s="1" t="str">
        <f t="shared" si="5"/>
        <v>1975(YE)&amp; Min Sto</v>
      </c>
      <c r="O28" s="1" t="str">
        <f t="shared" si="5"/>
        <v>1975Avg</v>
      </c>
      <c r="P28" s="1" t="str">
        <f t="shared" si="5"/>
        <v>1975Max</v>
      </c>
      <c r="Q28" s="1"/>
      <c r="R28" s="1"/>
      <c r="S28" s="1"/>
      <c r="T28" s="1"/>
    </row>
    <row r="29" spans="1:20" x14ac:dyDescent="0.25">
      <c r="A29" s="3">
        <v>1975</v>
      </c>
      <c r="B29" s="3" t="s">
        <v>2</v>
      </c>
      <c r="C29" s="3" t="s">
        <v>3</v>
      </c>
      <c r="D29" s="3" t="s">
        <v>4</v>
      </c>
      <c r="E29" s="3" t="s">
        <v>5</v>
      </c>
      <c r="F29" s="3" t="s">
        <v>6</v>
      </c>
      <c r="G29" s="3" t="s">
        <v>7</v>
      </c>
      <c r="H29" s="3" t="s">
        <v>8</v>
      </c>
      <c r="I29" s="3" t="s">
        <v>9</v>
      </c>
      <c r="J29" s="3" t="s">
        <v>10</v>
      </c>
      <c r="K29" s="3" t="s">
        <v>11</v>
      </c>
      <c r="L29" s="3" t="s">
        <v>12</v>
      </c>
      <c r="M29" s="3" t="s">
        <v>13</v>
      </c>
      <c r="N29" s="3" t="s">
        <v>14</v>
      </c>
      <c r="O29" s="3" t="s">
        <v>15</v>
      </c>
      <c r="P29" s="3" t="s">
        <v>16</v>
      </c>
      <c r="Q29" s="1"/>
      <c r="R29" s="1"/>
      <c r="S29" s="1"/>
      <c r="T29" s="1"/>
    </row>
    <row r="30" spans="1:20" x14ac:dyDescent="0.25">
      <c r="A30" s="1" t="s">
        <v>17</v>
      </c>
      <c r="B30" s="4">
        <v>40768890000</v>
      </c>
      <c r="C30" s="4">
        <v>40768890000</v>
      </c>
      <c r="D30" s="4">
        <v>40768890000</v>
      </c>
      <c r="E30" s="4">
        <v>40768890000</v>
      </c>
      <c r="F30" s="5">
        <v>38814242000</v>
      </c>
      <c r="G30" s="4">
        <v>38814242000</v>
      </c>
      <c r="H30" s="4">
        <v>38814242000</v>
      </c>
      <c r="I30" s="4">
        <v>38814242000</v>
      </c>
      <c r="J30" s="4">
        <v>38814242000</v>
      </c>
      <c r="K30" s="4">
        <v>38814242000</v>
      </c>
      <c r="L30" s="4">
        <v>38814242000</v>
      </c>
      <c r="M30" s="4">
        <v>38814242000</v>
      </c>
      <c r="N30" s="4">
        <v>38814242000</v>
      </c>
      <c r="O30" s="1"/>
      <c r="P30" s="1"/>
      <c r="Q30" s="1"/>
      <c r="R30" s="1"/>
      <c r="S30" s="1"/>
      <c r="T30" s="1"/>
    </row>
    <row r="31" spans="1:20" x14ac:dyDescent="0.25">
      <c r="A31" s="1" t="s">
        <v>18</v>
      </c>
      <c r="B31" s="4">
        <v>17552640000</v>
      </c>
      <c r="C31" s="4">
        <v>16989133000</v>
      </c>
      <c r="D31" s="4">
        <v>16407017000</v>
      </c>
      <c r="E31" s="4">
        <v>15527079000</v>
      </c>
      <c r="F31" s="4">
        <v>15743975000</v>
      </c>
      <c r="G31" s="4">
        <v>21129041000</v>
      </c>
      <c r="H31" s="4">
        <v>23141522000</v>
      </c>
      <c r="I31" s="4">
        <v>22348457000</v>
      </c>
      <c r="J31" s="4">
        <v>20563027000</v>
      </c>
      <c r="K31" s="4">
        <v>18991118000</v>
      </c>
      <c r="L31" s="4">
        <v>18322799000</v>
      </c>
      <c r="M31" s="4">
        <v>17755824000</v>
      </c>
      <c r="N31" s="4">
        <v>15527079000</v>
      </c>
      <c r="O31" s="4">
        <v>18705969333</v>
      </c>
      <c r="P31" s="4">
        <v>23141522000</v>
      </c>
      <c r="Q31" s="1"/>
      <c r="R31" s="1"/>
      <c r="S31" s="1"/>
      <c r="T31" s="1"/>
    </row>
    <row r="32" spans="1:20" x14ac:dyDescent="0.25">
      <c r="A32" s="1" t="s">
        <v>19</v>
      </c>
      <c r="B32" s="4">
        <v>824767000</v>
      </c>
      <c r="C32" s="4">
        <v>725263000</v>
      </c>
      <c r="D32" s="4">
        <v>891576000</v>
      </c>
      <c r="E32" s="4">
        <v>1185048000</v>
      </c>
      <c r="F32" s="4">
        <v>1834545000</v>
      </c>
      <c r="G32" s="4">
        <v>2020953000</v>
      </c>
      <c r="H32" s="4">
        <v>2378619000</v>
      </c>
      <c r="I32" s="4">
        <v>2234548000</v>
      </c>
      <c r="J32" s="4">
        <v>1781405000</v>
      </c>
      <c r="K32" s="4">
        <v>1400378000</v>
      </c>
      <c r="L32" s="4">
        <v>844110000</v>
      </c>
      <c r="M32" s="4">
        <v>825683000</v>
      </c>
      <c r="N32" s="4">
        <v>16946895000</v>
      </c>
      <c r="O32" s="1"/>
      <c r="P32" s="4">
        <v>2378619000</v>
      </c>
      <c r="Q32" s="1"/>
      <c r="R32" s="1"/>
      <c r="S32" s="1"/>
      <c r="T32" s="1"/>
    </row>
    <row r="33" spans="1:20" x14ac:dyDescent="0.25">
      <c r="A33" s="1"/>
      <c r="B33" s="1" t="str">
        <f t="shared" ref="B33:P33" si="6">CONCATENATE($A34,B34)</f>
        <v>1976Jan</v>
      </c>
      <c r="C33" s="1" t="str">
        <f t="shared" si="6"/>
        <v>1976Feb</v>
      </c>
      <c r="D33" s="1" t="str">
        <f t="shared" si="6"/>
        <v>1976Mar</v>
      </c>
      <c r="E33" s="1" t="str">
        <f t="shared" si="6"/>
        <v>1976Apr</v>
      </c>
      <c r="F33" s="1" t="str">
        <f t="shared" si="6"/>
        <v>1976May</v>
      </c>
      <c r="G33" s="1" t="str">
        <f t="shared" si="6"/>
        <v>1976Jun</v>
      </c>
      <c r="H33" s="1" t="str">
        <f t="shared" si="6"/>
        <v>1976Jul</v>
      </c>
      <c r="I33" s="1" t="str">
        <f t="shared" si="6"/>
        <v>1976Aug</v>
      </c>
      <c r="J33" s="1" t="str">
        <f t="shared" si="6"/>
        <v>1976Sep</v>
      </c>
      <c r="K33" s="1" t="str">
        <f t="shared" si="6"/>
        <v>1976Oct</v>
      </c>
      <c r="L33" s="1" t="str">
        <f t="shared" si="6"/>
        <v>1976Nov</v>
      </c>
      <c r="M33" s="1" t="str">
        <f t="shared" si="6"/>
        <v>1976Dec</v>
      </c>
      <c r="N33" s="1" t="str">
        <f t="shared" si="6"/>
        <v>1976(YE)&amp; Min Sto</v>
      </c>
      <c r="O33" s="1" t="str">
        <f t="shared" si="6"/>
        <v>1976Avg</v>
      </c>
      <c r="P33" s="1" t="str">
        <f t="shared" si="6"/>
        <v>1976Max</v>
      </c>
      <c r="Q33" s="1"/>
      <c r="R33" s="1"/>
      <c r="S33" s="1"/>
      <c r="T33" s="1"/>
    </row>
    <row r="34" spans="1:20" x14ac:dyDescent="0.25">
      <c r="A34" s="3">
        <v>1976</v>
      </c>
      <c r="B34" s="3" t="s">
        <v>2</v>
      </c>
      <c r="C34" s="3" t="s">
        <v>3</v>
      </c>
      <c r="D34" s="3" t="s">
        <v>4</v>
      </c>
      <c r="E34" s="3" t="s">
        <v>5</v>
      </c>
      <c r="F34" s="3" t="s">
        <v>6</v>
      </c>
      <c r="G34" s="3" t="s">
        <v>7</v>
      </c>
      <c r="H34" s="3" t="s">
        <v>8</v>
      </c>
      <c r="I34" s="3" t="s">
        <v>9</v>
      </c>
      <c r="J34" s="3" t="s">
        <v>10</v>
      </c>
      <c r="K34" s="3" t="s">
        <v>11</v>
      </c>
      <c r="L34" s="3" t="s">
        <v>12</v>
      </c>
      <c r="M34" s="3" t="s">
        <v>13</v>
      </c>
      <c r="N34" s="3" t="s">
        <v>14</v>
      </c>
      <c r="O34" s="3" t="s">
        <v>15</v>
      </c>
      <c r="P34" s="3" t="s">
        <v>16</v>
      </c>
      <c r="Q34" s="1"/>
      <c r="R34" s="1"/>
      <c r="S34" s="1"/>
      <c r="T34" s="1"/>
    </row>
    <row r="35" spans="1:20" x14ac:dyDescent="0.25">
      <c r="A35" s="1" t="s">
        <v>17</v>
      </c>
      <c r="B35" s="5">
        <v>39010098000</v>
      </c>
      <c r="C35" s="4">
        <v>39010098000</v>
      </c>
      <c r="D35" s="4">
        <v>39010098000</v>
      </c>
      <c r="E35" s="4">
        <v>39010098000</v>
      </c>
      <c r="F35" s="4">
        <v>39010098000</v>
      </c>
      <c r="G35" s="4">
        <v>39010098000</v>
      </c>
      <c r="H35" s="4">
        <v>39010098000</v>
      </c>
      <c r="I35" s="4">
        <v>39010098000</v>
      </c>
      <c r="J35" s="4">
        <v>39010098000</v>
      </c>
      <c r="K35" s="4">
        <v>39010098000</v>
      </c>
      <c r="L35" s="4">
        <v>39010098000</v>
      </c>
      <c r="M35" s="4">
        <v>39010098000</v>
      </c>
      <c r="N35" s="4">
        <v>39010098000</v>
      </c>
      <c r="O35" s="1"/>
      <c r="P35" s="1"/>
      <c r="Q35" s="1"/>
      <c r="R35" s="1"/>
      <c r="S35" s="1"/>
      <c r="T35" s="1"/>
    </row>
    <row r="36" spans="1:20" x14ac:dyDescent="0.25">
      <c r="A36" s="1" t="s">
        <v>18</v>
      </c>
      <c r="B36" s="4">
        <v>17223850000</v>
      </c>
      <c r="C36" s="4">
        <v>16642472000</v>
      </c>
      <c r="D36" s="4">
        <v>15844227000</v>
      </c>
      <c r="E36" s="4">
        <v>15384910000</v>
      </c>
      <c r="F36" s="4">
        <v>18060882000</v>
      </c>
      <c r="G36" s="4">
        <v>19766778000</v>
      </c>
      <c r="H36" s="4">
        <v>19556991000</v>
      </c>
      <c r="I36" s="4">
        <v>18832919000</v>
      </c>
      <c r="J36" s="4">
        <v>17770802000</v>
      </c>
      <c r="K36" s="4">
        <v>17175395000</v>
      </c>
      <c r="L36" s="4">
        <v>16482205000</v>
      </c>
      <c r="M36" s="4">
        <v>15914095000</v>
      </c>
      <c r="N36" s="4">
        <v>15384910000</v>
      </c>
      <c r="O36" s="4">
        <v>17387960500</v>
      </c>
      <c r="P36" s="4">
        <v>19766778000</v>
      </c>
      <c r="Q36" s="1"/>
      <c r="R36" s="1"/>
      <c r="S36" s="1"/>
      <c r="T36" s="1"/>
    </row>
    <row r="37" spans="1:20" x14ac:dyDescent="0.25">
      <c r="A37" s="1" t="s">
        <v>19</v>
      </c>
      <c r="B37" s="4">
        <v>830145000</v>
      </c>
      <c r="C37" s="4">
        <v>881171000</v>
      </c>
      <c r="D37" s="4">
        <v>918595000</v>
      </c>
      <c r="E37" s="4">
        <v>1379444000</v>
      </c>
      <c r="F37" s="4">
        <v>1675716000</v>
      </c>
      <c r="G37" s="4">
        <v>2096475000</v>
      </c>
      <c r="H37" s="4">
        <v>2360135000</v>
      </c>
      <c r="I37" s="4">
        <v>2026401000</v>
      </c>
      <c r="J37" s="4">
        <v>1582348000</v>
      </c>
      <c r="K37" s="4">
        <v>1053405000</v>
      </c>
      <c r="L37" s="4">
        <v>914907000</v>
      </c>
      <c r="M37" s="4">
        <v>851106000</v>
      </c>
      <c r="N37" s="4">
        <v>16569848000</v>
      </c>
      <c r="O37" s="1"/>
      <c r="P37" s="4">
        <v>2360135000</v>
      </c>
      <c r="Q37" s="1"/>
      <c r="R37" s="1"/>
      <c r="S37" s="1"/>
      <c r="T37" s="1"/>
    </row>
    <row r="38" spans="1:20" x14ac:dyDescent="0.25">
      <c r="A38" s="1"/>
      <c r="B38" s="1" t="str">
        <f t="shared" ref="B38:P38" si="7">CONCATENATE($A39,B39)</f>
        <v>1977Jan</v>
      </c>
      <c r="C38" s="1" t="str">
        <f t="shared" si="7"/>
        <v>1977Feb</v>
      </c>
      <c r="D38" s="1" t="str">
        <f t="shared" si="7"/>
        <v>1977Mar</v>
      </c>
      <c r="E38" s="1" t="str">
        <f t="shared" si="7"/>
        <v>1977Apr</v>
      </c>
      <c r="F38" s="1" t="str">
        <f t="shared" si="7"/>
        <v>1977May</v>
      </c>
      <c r="G38" s="1" t="str">
        <f t="shared" si="7"/>
        <v>1977Jun</v>
      </c>
      <c r="H38" s="1" t="str">
        <f t="shared" si="7"/>
        <v>1977Jul</v>
      </c>
      <c r="I38" s="1" t="str">
        <f t="shared" si="7"/>
        <v>1977Aug</v>
      </c>
      <c r="J38" s="1" t="str">
        <f t="shared" si="7"/>
        <v>1977Sep</v>
      </c>
      <c r="K38" s="1" t="str">
        <f t="shared" si="7"/>
        <v>1977Oct</v>
      </c>
      <c r="L38" s="1" t="str">
        <f t="shared" si="7"/>
        <v>1977Nov</v>
      </c>
      <c r="M38" s="1" t="str">
        <f t="shared" si="7"/>
        <v>1977Dec</v>
      </c>
      <c r="N38" s="1" t="str">
        <f t="shared" si="7"/>
        <v>1977(YE)&amp; Min Sto</v>
      </c>
      <c r="O38" s="1" t="str">
        <f t="shared" si="7"/>
        <v>1977Avg</v>
      </c>
      <c r="P38" s="1" t="str">
        <f t="shared" si="7"/>
        <v>1977Max</v>
      </c>
      <c r="Q38" s="1"/>
      <c r="R38" s="1"/>
      <c r="S38" s="1"/>
      <c r="T38" s="1"/>
    </row>
    <row r="39" spans="1:20" x14ac:dyDescent="0.25">
      <c r="A39" s="3">
        <v>1977</v>
      </c>
      <c r="B39" s="3" t="s">
        <v>2</v>
      </c>
      <c r="C39" s="3" t="s">
        <v>3</v>
      </c>
      <c r="D39" s="3" t="s">
        <v>4</v>
      </c>
      <c r="E39" s="3" t="s">
        <v>5</v>
      </c>
      <c r="F39" s="3" t="s">
        <v>6</v>
      </c>
      <c r="G39" s="3" t="s">
        <v>7</v>
      </c>
      <c r="H39" s="3" t="s">
        <v>8</v>
      </c>
      <c r="I39" s="3" t="s">
        <v>9</v>
      </c>
      <c r="J39" s="3" t="s">
        <v>10</v>
      </c>
      <c r="K39" s="3" t="s">
        <v>11</v>
      </c>
      <c r="L39" s="3" t="s">
        <v>12</v>
      </c>
      <c r="M39" s="3" t="s">
        <v>13</v>
      </c>
      <c r="N39" s="3" t="s">
        <v>14</v>
      </c>
      <c r="O39" s="3" t="s">
        <v>15</v>
      </c>
      <c r="P39" s="3" t="s">
        <v>16</v>
      </c>
      <c r="Q39" s="1"/>
      <c r="R39" s="1"/>
      <c r="S39" s="1"/>
      <c r="T39" s="1"/>
    </row>
    <row r="40" spans="1:20" x14ac:dyDescent="0.25">
      <c r="A40" s="1" t="s">
        <v>17</v>
      </c>
      <c r="B40" s="5">
        <v>44034138000</v>
      </c>
      <c r="C40" s="4">
        <v>44034138000</v>
      </c>
      <c r="D40" s="4">
        <v>44034138000</v>
      </c>
      <c r="E40" s="4">
        <v>44034138000</v>
      </c>
      <c r="F40" s="4">
        <v>44034138000</v>
      </c>
      <c r="G40" s="4">
        <v>44034138000</v>
      </c>
      <c r="H40" s="4">
        <v>44034138000</v>
      </c>
      <c r="I40" s="4">
        <v>44034138000</v>
      </c>
      <c r="J40" s="4">
        <v>44034138000</v>
      </c>
      <c r="K40" s="4">
        <v>44034138000</v>
      </c>
      <c r="L40" s="4">
        <v>44034138000</v>
      </c>
      <c r="M40" s="4">
        <v>44034138000</v>
      </c>
      <c r="N40" s="4">
        <v>44034138000</v>
      </c>
      <c r="O40" s="1"/>
      <c r="P40" s="1"/>
      <c r="Q40" s="1"/>
      <c r="R40" s="1"/>
      <c r="S40" s="1"/>
      <c r="T40" s="1"/>
    </row>
    <row r="41" spans="1:20" x14ac:dyDescent="0.25">
      <c r="A41" s="1" t="s">
        <v>18</v>
      </c>
      <c r="B41" s="4">
        <v>15592878000</v>
      </c>
      <c r="C41" s="4">
        <v>15206256000</v>
      </c>
      <c r="D41" s="4">
        <v>14477762000</v>
      </c>
      <c r="E41" s="4">
        <v>13880874000</v>
      </c>
      <c r="F41" s="4">
        <v>14545610000</v>
      </c>
      <c r="G41" s="4">
        <v>17005850000</v>
      </c>
      <c r="H41" s="4">
        <v>15267028000</v>
      </c>
      <c r="I41" s="4">
        <v>14828217000</v>
      </c>
      <c r="J41" s="4">
        <v>13135948000</v>
      </c>
      <c r="K41" s="4">
        <v>12070528000</v>
      </c>
      <c r="L41" s="4">
        <v>11502666000</v>
      </c>
      <c r="M41" s="4">
        <v>10858444000</v>
      </c>
      <c r="N41" s="4">
        <v>10858444000</v>
      </c>
      <c r="O41" s="4">
        <v>14031005083</v>
      </c>
      <c r="P41" s="4">
        <v>17005850000</v>
      </c>
      <c r="Q41" s="1"/>
      <c r="R41" s="1"/>
      <c r="S41" s="1"/>
      <c r="T41" s="1"/>
    </row>
    <row r="42" spans="1:20" x14ac:dyDescent="0.25">
      <c r="A42" s="1" t="s">
        <v>19</v>
      </c>
      <c r="B42" s="4">
        <v>846543000</v>
      </c>
      <c r="C42" s="4">
        <v>843631000</v>
      </c>
      <c r="D42" s="4">
        <v>915045000</v>
      </c>
      <c r="E42" s="4">
        <v>1165758000</v>
      </c>
      <c r="F42" s="4">
        <v>1928280000</v>
      </c>
      <c r="G42" s="4">
        <v>2123772000</v>
      </c>
      <c r="H42" s="4">
        <v>2200516000</v>
      </c>
      <c r="I42" s="4">
        <v>1662234000</v>
      </c>
      <c r="J42" s="4">
        <v>1956934000</v>
      </c>
      <c r="K42" s="4">
        <v>1359322000</v>
      </c>
      <c r="L42" s="4">
        <v>912939000</v>
      </c>
      <c r="M42" s="4">
        <v>915697000</v>
      </c>
      <c r="N42" s="4">
        <v>16830671000</v>
      </c>
      <c r="O42" s="1"/>
      <c r="P42" s="4">
        <v>2200516000</v>
      </c>
      <c r="Q42" s="1"/>
      <c r="R42" s="1"/>
      <c r="S42" s="1"/>
      <c r="T42" s="1"/>
    </row>
    <row r="43" spans="1:20" x14ac:dyDescent="0.25">
      <c r="A43" s="1"/>
      <c r="B43" s="1" t="str">
        <f t="shared" ref="B43:P43" si="8">CONCATENATE($A44,B44)</f>
        <v>1978Jan</v>
      </c>
      <c r="C43" s="1" t="str">
        <f t="shared" si="8"/>
        <v>1978Feb</v>
      </c>
      <c r="D43" s="1" t="str">
        <f t="shared" si="8"/>
        <v>1978Mar</v>
      </c>
      <c r="E43" s="1" t="str">
        <f t="shared" si="8"/>
        <v>1978Apr</v>
      </c>
      <c r="F43" s="1" t="str">
        <f t="shared" si="8"/>
        <v>1978May</v>
      </c>
      <c r="G43" s="1" t="str">
        <f t="shared" si="8"/>
        <v>1978Jun</v>
      </c>
      <c r="H43" s="1" t="str">
        <f t="shared" si="8"/>
        <v>1978Jul</v>
      </c>
      <c r="I43" s="1" t="str">
        <f t="shared" si="8"/>
        <v>1978Aug</v>
      </c>
      <c r="J43" s="1" t="str">
        <f t="shared" si="8"/>
        <v>1978Sep</v>
      </c>
      <c r="K43" s="1" t="str">
        <f t="shared" si="8"/>
        <v>1978Oct</v>
      </c>
      <c r="L43" s="1" t="str">
        <f t="shared" si="8"/>
        <v>1978Nov</v>
      </c>
      <c r="M43" s="1" t="str">
        <f t="shared" si="8"/>
        <v>1978Dec</v>
      </c>
      <c r="N43" s="1" t="str">
        <f t="shared" si="8"/>
        <v>1978(YE)&amp; Min Sto</v>
      </c>
      <c r="O43" s="1" t="str">
        <f t="shared" si="8"/>
        <v>1978Avg</v>
      </c>
      <c r="P43" s="1" t="str">
        <f t="shared" si="8"/>
        <v>1978Max</v>
      </c>
      <c r="Q43" s="1"/>
      <c r="R43" s="1"/>
      <c r="S43" s="1"/>
      <c r="T43" s="1"/>
    </row>
    <row r="44" spans="1:20" x14ac:dyDescent="0.25">
      <c r="A44" s="3">
        <v>1978</v>
      </c>
      <c r="B44" s="3" t="s">
        <v>2</v>
      </c>
      <c r="C44" s="3" t="s">
        <v>3</v>
      </c>
      <c r="D44" s="3" t="s">
        <v>4</v>
      </c>
      <c r="E44" s="3" t="s">
        <v>5</v>
      </c>
      <c r="F44" s="3" t="s">
        <v>6</v>
      </c>
      <c r="G44" s="3" t="s">
        <v>7</v>
      </c>
      <c r="H44" s="3" t="s">
        <v>8</v>
      </c>
      <c r="I44" s="3" t="s">
        <v>9</v>
      </c>
      <c r="J44" s="3" t="s">
        <v>10</v>
      </c>
      <c r="K44" s="3" t="s">
        <v>11</v>
      </c>
      <c r="L44" s="3" t="s">
        <v>12</v>
      </c>
      <c r="M44" s="3" t="s">
        <v>13</v>
      </c>
      <c r="N44" s="3" t="s">
        <v>14</v>
      </c>
      <c r="O44" s="3" t="s">
        <v>15</v>
      </c>
      <c r="P44" s="3" t="s">
        <v>16</v>
      </c>
      <c r="Q44" s="1"/>
      <c r="R44" s="1"/>
      <c r="S44" s="1"/>
      <c r="T44" s="1"/>
    </row>
    <row r="45" spans="1:20" x14ac:dyDescent="0.25">
      <c r="A45" s="1" t="s">
        <v>20</v>
      </c>
      <c r="B45" s="4">
        <v>44034</v>
      </c>
      <c r="C45" s="4">
        <v>44034</v>
      </c>
      <c r="D45" s="4">
        <v>44034</v>
      </c>
      <c r="E45" s="4">
        <v>44034</v>
      </c>
      <c r="F45" s="4">
        <v>44034</v>
      </c>
      <c r="G45" s="4">
        <v>44034</v>
      </c>
      <c r="H45" s="4">
        <v>44034</v>
      </c>
      <c r="I45" s="4">
        <v>44034</v>
      </c>
      <c r="J45" s="4">
        <v>44034</v>
      </c>
      <c r="K45" s="4">
        <v>44034</v>
      </c>
      <c r="L45" s="4">
        <v>44034</v>
      </c>
      <c r="M45" s="4">
        <v>44034</v>
      </c>
      <c r="N45" s="4">
        <v>44034</v>
      </c>
      <c r="O45" s="1"/>
      <c r="P45" s="1"/>
      <c r="Q45" s="1"/>
      <c r="R45" s="1"/>
      <c r="S45" s="1"/>
      <c r="T45" s="1"/>
    </row>
    <row r="46" spans="1:20" x14ac:dyDescent="0.25">
      <c r="A46" s="1" t="s">
        <v>21</v>
      </c>
      <c r="B46" s="4">
        <v>10162</v>
      </c>
      <c r="C46" s="4">
        <v>9539</v>
      </c>
      <c r="D46" s="4">
        <v>8652</v>
      </c>
      <c r="E46" s="4">
        <v>7680</v>
      </c>
      <c r="F46" s="4">
        <v>9826</v>
      </c>
      <c r="G46" s="4">
        <v>17991</v>
      </c>
      <c r="H46" s="4">
        <v>20584</v>
      </c>
      <c r="I46" s="4">
        <v>19440</v>
      </c>
      <c r="J46" s="4">
        <v>17610</v>
      </c>
      <c r="K46" s="4">
        <v>16299</v>
      </c>
      <c r="L46" s="4">
        <v>15559</v>
      </c>
      <c r="M46" s="4">
        <v>14779</v>
      </c>
      <c r="N46" s="4">
        <v>7680</v>
      </c>
      <c r="O46" s="4">
        <v>14010</v>
      </c>
      <c r="P46" s="4">
        <v>20584</v>
      </c>
      <c r="Q46" s="1"/>
      <c r="R46" s="1"/>
      <c r="S46" s="1"/>
      <c r="T46" s="1"/>
    </row>
    <row r="47" spans="1:20" x14ac:dyDescent="0.25">
      <c r="A47" s="1" t="s">
        <v>19</v>
      </c>
      <c r="B47" s="4">
        <v>915025000</v>
      </c>
      <c r="C47" s="4">
        <v>809390000</v>
      </c>
      <c r="D47" s="4">
        <v>1112952000</v>
      </c>
      <c r="E47" s="4">
        <v>1647795000</v>
      </c>
      <c r="F47" s="4">
        <v>1510465000</v>
      </c>
      <c r="G47" s="4">
        <v>2325179000</v>
      </c>
      <c r="H47" s="4">
        <v>2450576000</v>
      </c>
      <c r="I47" s="4">
        <v>2134292000</v>
      </c>
      <c r="J47" s="4">
        <v>1993538000</v>
      </c>
      <c r="K47" s="4">
        <v>1463028000</v>
      </c>
      <c r="L47" s="4">
        <v>1022381000</v>
      </c>
      <c r="M47" s="4">
        <v>951152000</v>
      </c>
      <c r="N47" s="4">
        <v>18335773000</v>
      </c>
      <c r="O47" s="1"/>
      <c r="P47" s="4">
        <v>2450576000</v>
      </c>
      <c r="Q47" s="1"/>
      <c r="R47" s="1"/>
      <c r="S47" s="1"/>
      <c r="T47" s="1"/>
    </row>
    <row r="48" spans="1:20" x14ac:dyDescent="0.25">
      <c r="A48" s="1"/>
      <c r="B48" s="1" t="str">
        <f t="shared" ref="B48:P48" si="9">CONCATENATE($A49,B49)</f>
        <v>1979Jan</v>
      </c>
      <c r="C48" s="1" t="str">
        <f t="shared" si="9"/>
        <v>1979Feb</v>
      </c>
      <c r="D48" s="1" t="str">
        <f t="shared" si="9"/>
        <v>1979Mar</v>
      </c>
      <c r="E48" s="1" t="str">
        <f t="shared" si="9"/>
        <v>1979Apr</v>
      </c>
      <c r="F48" s="1" t="str">
        <f t="shared" si="9"/>
        <v>1979May</v>
      </c>
      <c r="G48" s="1" t="str">
        <f t="shared" si="9"/>
        <v>1979Jun</v>
      </c>
      <c r="H48" s="1" t="str">
        <f t="shared" si="9"/>
        <v>1979Jul</v>
      </c>
      <c r="I48" s="1" t="str">
        <f t="shared" si="9"/>
        <v>1979Aug</v>
      </c>
      <c r="J48" s="1" t="str">
        <f t="shared" si="9"/>
        <v>1979Sep</v>
      </c>
      <c r="K48" s="1" t="str">
        <f t="shared" si="9"/>
        <v>1979Oct</v>
      </c>
      <c r="L48" s="1" t="str">
        <f t="shared" si="9"/>
        <v>1979Nov</v>
      </c>
      <c r="M48" s="1" t="str">
        <f t="shared" si="9"/>
        <v>1979Dec</v>
      </c>
      <c r="N48" s="1" t="str">
        <f t="shared" si="9"/>
        <v>1979(YE)&amp; Min Sto</v>
      </c>
      <c r="O48" s="1" t="str">
        <f t="shared" si="9"/>
        <v>1979Avg</v>
      </c>
      <c r="P48" s="1" t="str">
        <f t="shared" si="9"/>
        <v>1979Max</v>
      </c>
      <c r="Q48" s="1"/>
      <c r="R48" s="1"/>
      <c r="S48" s="1"/>
      <c r="T48" s="1"/>
    </row>
    <row r="49" spans="1:20" x14ac:dyDescent="0.25">
      <c r="A49" s="3">
        <v>1979</v>
      </c>
      <c r="B49" s="3" t="s">
        <v>2</v>
      </c>
      <c r="C49" s="3" t="s">
        <v>3</v>
      </c>
      <c r="D49" s="3" t="s">
        <v>4</v>
      </c>
      <c r="E49" s="3" t="s">
        <v>5</v>
      </c>
      <c r="F49" s="3" t="s">
        <v>6</v>
      </c>
      <c r="G49" s="3" t="s">
        <v>7</v>
      </c>
      <c r="H49" s="3" t="s">
        <v>8</v>
      </c>
      <c r="I49" s="3" t="s">
        <v>9</v>
      </c>
      <c r="J49" s="3" t="s">
        <v>10</v>
      </c>
      <c r="K49" s="3" t="s">
        <v>11</v>
      </c>
      <c r="L49" s="3" t="s">
        <v>12</v>
      </c>
      <c r="M49" s="3" t="s">
        <v>13</v>
      </c>
      <c r="N49" s="3" t="s">
        <v>14</v>
      </c>
      <c r="O49" s="3" t="s">
        <v>15</v>
      </c>
      <c r="P49" s="3" t="s">
        <v>16</v>
      </c>
      <c r="Q49" s="1"/>
      <c r="R49" s="1"/>
      <c r="S49" s="1"/>
      <c r="T49" s="1"/>
    </row>
    <row r="50" spans="1:20" x14ac:dyDescent="0.25">
      <c r="A50" s="1" t="s">
        <v>20</v>
      </c>
      <c r="B50" s="5">
        <v>44623</v>
      </c>
      <c r="C50" s="4">
        <v>44623</v>
      </c>
      <c r="D50" s="4">
        <v>44623</v>
      </c>
      <c r="E50" s="4">
        <v>44623</v>
      </c>
      <c r="F50" s="4">
        <v>44623</v>
      </c>
      <c r="G50" s="4">
        <v>44623</v>
      </c>
      <c r="H50" s="4">
        <v>44623</v>
      </c>
      <c r="I50" s="4">
        <v>44623</v>
      </c>
      <c r="J50" s="4">
        <v>44623</v>
      </c>
      <c r="K50" s="4">
        <v>44623</v>
      </c>
      <c r="L50" s="4">
        <v>44623</v>
      </c>
      <c r="M50" s="4">
        <v>44623</v>
      </c>
      <c r="N50" s="4">
        <v>44623</v>
      </c>
      <c r="O50" s="1"/>
      <c r="P50" s="1"/>
      <c r="Q50" s="1"/>
      <c r="R50" s="1"/>
      <c r="S50" s="1"/>
      <c r="T50" s="1"/>
    </row>
    <row r="51" spans="1:20" x14ac:dyDescent="0.25">
      <c r="A51" s="1" t="s">
        <v>21</v>
      </c>
      <c r="B51" s="4">
        <v>14041</v>
      </c>
      <c r="C51" s="4">
        <v>13330</v>
      </c>
      <c r="D51" s="4">
        <v>12646</v>
      </c>
      <c r="E51" s="4">
        <v>13048</v>
      </c>
      <c r="F51" s="4">
        <v>14859</v>
      </c>
      <c r="G51" s="4">
        <v>25069</v>
      </c>
      <c r="H51" s="4">
        <v>27527</v>
      </c>
      <c r="I51" s="4">
        <v>26098</v>
      </c>
      <c r="J51" s="4">
        <v>24426</v>
      </c>
      <c r="K51" s="4">
        <v>23220</v>
      </c>
      <c r="L51" s="4">
        <v>22336</v>
      </c>
      <c r="M51" s="4">
        <v>21715</v>
      </c>
      <c r="N51" s="4">
        <v>12646</v>
      </c>
      <c r="O51" s="4">
        <v>19860</v>
      </c>
      <c r="P51" s="4">
        <v>27527</v>
      </c>
      <c r="Q51" s="1"/>
      <c r="R51" s="1"/>
      <c r="S51" s="1"/>
      <c r="T51" s="1"/>
    </row>
    <row r="52" spans="1:20" x14ac:dyDescent="0.25">
      <c r="A52" s="1" t="s">
        <v>19</v>
      </c>
      <c r="B52" s="4">
        <v>947700000</v>
      </c>
      <c r="C52" s="4">
        <v>849265000</v>
      </c>
      <c r="D52" s="4">
        <v>901550000</v>
      </c>
      <c r="E52" s="4">
        <v>1266349000</v>
      </c>
      <c r="F52" s="4">
        <v>1454839000</v>
      </c>
      <c r="G52" s="4">
        <v>2050036000</v>
      </c>
      <c r="H52" s="4">
        <v>2241532000</v>
      </c>
      <c r="I52" s="4">
        <v>2058434000</v>
      </c>
      <c r="J52" s="4">
        <v>2102934000</v>
      </c>
      <c r="K52" s="4">
        <v>1502125000</v>
      </c>
      <c r="L52" s="4">
        <v>1030509000</v>
      </c>
      <c r="M52" s="4">
        <v>996330000</v>
      </c>
      <c r="N52" s="4">
        <v>17401603000</v>
      </c>
      <c r="O52" s="1"/>
      <c r="P52" s="4">
        <v>2241532000</v>
      </c>
      <c r="Q52" s="1"/>
      <c r="R52" s="1"/>
      <c r="S52" s="1"/>
      <c r="T52" s="1"/>
    </row>
    <row r="53" spans="1:20" x14ac:dyDescent="0.25">
      <c r="A53" s="1"/>
      <c r="B53" s="1" t="str">
        <f t="shared" ref="B53:P53" si="10">CONCATENATE($A54,B54)</f>
        <v>1980Jan</v>
      </c>
      <c r="C53" s="1" t="str">
        <f t="shared" si="10"/>
        <v>1980Feb</v>
      </c>
      <c r="D53" s="1" t="str">
        <f t="shared" si="10"/>
        <v>1980Mar</v>
      </c>
      <c r="E53" s="1" t="str">
        <f t="shared" si="10"/>
        <v>1980Apr</v>
      </c>
      <c r="F53" s="1" t="str">
        <f t="shared" si="10"/>
        <v>1980May</v>
      </c>
      <c r="G53" s="1" t="str">
        <f t="shared" si="10"/>
        <v>1980Jun</v>
      </c>
      <c r="H53" s="1" t="str">
        <f t="shared" si="10"/>
        <v>1980Jul</v>
      </c>
      <c r="I53" s="1" t="str">
        <f t="shared" si="10"/>
        <v>1980Aug</v>
      </c>
      <c r="J53" s="1" t="str">
        <f t="shared" si="10"/>
        <v>1980Sep</v>
      </c>
      <c r="K53" s="1" t="str">
        <f t="shared" si="10"/>
        <v>1980Oct</v>
      </c>
      <c r="L53" s="1" t="str">
        <f t="shared" si="10"/>
        <v>1980Nov</v>
      </c>
      <c r="M53" s="1" t="str">
        <f t="shared" si="10"/>
        <v>1980Dec</v>
      </c>
      <c r="N53" s="1" t="str">
        <f t="shared" si="10"/>
        <v>1980(YE)&amp; Min Sto</v>
      </c>
      <c r="O53" s="1" t="str">
        <f t="shared" si="10"/>
        <v>1980Avg</v>
      </c>
      <c r="P53" s="1" t="str">
        <f t="shared" si="10"/>
        <v>1980Max</v>
      </c>
      <c r="Q53" s="1"/>
      <c r="R53" s="1"/>
      <c r="S53" s="1"/>
      <c r="T53" s="1"/>
    </row>
    <row r="54" spans="1:20" x14ac:dyDescent="0.25">
      <c r="A54" s="3">
        <v>1980</v>
      </c>
      <c r="B54" s="3" t="s">
        <v>2</v>
      </c>
      <c r="C54" s="3" t="s">
        <v>3</v>
      </c>
      <c r="D54" s="3" t="s">
        <v>4</v>
      </c>
      <c r="E54" s="3" t="s">
        <v>5</v>
      </c>
      <c r="F54" s="3" t="s">
        <v>6</v>
      </c>
      <c r="G54" s="3" t="s">
        <v>7</v>
      </c>
      <c r="H54" s="3" t="s">
        <v>8</v>
      </c>
      <c r="I54" s="3" t="s">
        <v>9</v>
      </c>
      <c r="J54" s="3" t="s">
        <v>10</v>
      </c>
      <c r="K54" s="3" t="s">
        <v>11</v>
      </c>
      <c r="L54" s="3" t="s">
        <v>12</v>
      </c>
      <c r="M54" s="3" t="s">
        <v>13</v>
      </c>
      <c r="N54" s="3" t="s">
        <v>14</v>
      </c>
      <c r="O54" s="3" t="s">
        <v>15</v>
      </c>
      <c r="P54" s="3" t="s">
        <v>16</v>
      </c>
      <c r="Q54" s="1"/>
      <c r="R54" s="1"/>
      <c r="S54" s="1"/>
      <c r="T54" s="1"/>
    </row>
    <row r="55" spans="1:20" x14ac:dyDescent="0.25">
      <c r="A55" s="1" t="s">
        <v>20</v>
      </c>
      <c r="B55" s="4">
        <v>44623</v>
      </c>
      <c r="C55" s="4">
        <v>44623</v>
      </c>
      <c r="D55" s="4">
        <v>44623</v>
      </c>
      <c r="E55" s="4">
        <v>44623</v>
      </c>
      <c r="F55" s="4">
        <v>44623</v>
      </c>
      <c r="G55" s="4">
        <v>44623</v>
      </c>
      <c r="H55" s="4">
        <v>44623</v>
      </c>
      <c r="I55" s="4">
        <v>44623</v>
      </c>
      <c r="J55" s="4">
        <v>44623</v>
      </c>
      <c r="K55" s="4">
        <v>44623</v>
      </c>
      <c r="L55" s="4">
        <v>44623</v>
      </c>
      <c r="M55" s="4">
        <v>44623</v>
      </c>
      <c r="N55" s="4">
        <v>44623</v>
      </c>
      <c r="O55" s="1"/>
      <c r="P55" s="1"/>
      <c r="Q55" s="1"/>
      <c r="R55" s="1"/>
      <c r="S55" s="1"/>
      <c r="T55" s="1"/>
    </row>
    <row r="56" spans="1:20" x14ac:dyDescent="0.25">
      <c r="A56" s="1" t="s">
        <v>21</v>
      </c>
      <c r="B56" s="4">
        <v>20987</v>
      </c>
      <c r="C56" s="4">
        <v>20852</v>
      </c>
      <c r="D56" s="4">
        <v>20169</v>
      </c>
      <c r="E56" s="4">
        <v>21048</v>
      </c>
      <c r="F56" s="4">
        <v>17984</v>
      </c>
      <c r="G56" s="4">
        <v>29694</v>
      </c>
      <c r="H56" s="4">
        <v>34258</v>
      </c>
      <c r="I56" s="4">
        <v>31767</v>
      </c>
      <c r="J56" s="4">
        <v>30558</v>
      </c>
      <c r="K56" s="4">
        <v>29093</v>
      </c>
      <c r="L56" s="4">
        <v>28336</v>
      </c>
      <c r="M56" s="4">
        <v>27502</v>
      </c>
      <c r="N56" s="4">
        <v>17984</v>
      </c>
      <c r="O56" s="4">
        <v>26021</v>
      </c>
      <c r="P56" s="4">
        <v>34258</v>
      </c>
      <c r="Q56" s="1"/>
      <c r="R56" s="1"/>
      <c r="S56" s="1"/>
      <c r="T56" s="1"/>
    </row>
    <row r="57" spans="1:20" x14ac:dyDescent="0.25">
      <c r="A57" s="1" t="s">
        <v>19</v>
      </c>
      <c r="B57" s="4">
        <v>997405000</v>
      </c>
      <c r="C57" s="4">
        <v>927140000</v>
      </c>
      <c r="D57" s="4">
        <v>914368000</v>
      </c>
      <c r="E57" s="4">
        <v>1152291000</v>
      </c>
      <c r="F57" s="4">
        <v>1310437000</v>
      </c>
      <c r="G57" s="4">
        <v>2734749000</v>
      </c>
      <c r="H57" s="4">
        <v>2738647000</v>
      </c>
      <c r="I57" s="4">
        <v>2165235000</v>
      </c>
      <c r="J57" s="4">
        <v>1961612000</v>
      </c>
      <c r="K57" s="4">
        <v>1457645000</v>
      </c>
      <c r="L57" s="4">
        <v>983286000</v>
      </c>
      <c r="M57" s="4">
        <v>950657000</v>
      </c>
      <c r="N57" s="4">
        <v>18293472000</v>
      </c>
      <c r="O57" s="1"/>
      <c r="P57" s="4">
        <v>2738647000</v>
      </c>
      <c r="Q57" s="1"/>
      <c r="R57" s="1"/>
      <c r="S57" s="1"/>
      <c r="T57" s="1"/>
    </row>
    <row r="58" spans="1:20" x14ac:dyDescent="0.25">
      <c r="A58" s="1"/>
      <c r="B58" s="1" t="str">
        <f t="shared" ref="B58:P58" si="11">CONCATENATE($A59,B59)</f>
        <v>1981Jan</v>
      </c>
      <c r="C58" s="1" t="str">
        <f t="shared" si="11"/>
        <v>1981Feb</v>
      </c>
      <c r="D58" s="1" t="str">
        <f t="shared" si="11"/>
        <v>1981Mar</v>
      </c>
      <c r="E58" s="1" t="str">
        <f t="shared" si="11"/>
        <v>1981Apr</v>
      </c>
      <c r="F58" s="1" t="str">
        <f t="shared" si="11"/>
        <v>1981May</v>
      </c>
      <c r="G58" s="1" t="str">
        <f t="shared" si="11"/>
        <v>1981Jun</v>
      </c>
      <c r="H58" s="1" t="str">
        <f t="shared" si="11"/>
        <v>1981Jul</v>
      </c>
      <c r="I58" s="1" t="str">
        <f t="shared" si="11"/>
        <v>1981Aug</v>
      </c>
      <c r="J58" s="1" t="str">
        <f t="shared" si="11"/>
        <v>1981Sep</v>
      </c>
      <c r="K58" s="1" t="str">
        <f t="shared" si="11"/>
        <v>1981Oct</v>
      </c>
      <c r="L58" s="1" t="str">
        <f t="shared" si="11"/>
        <v>1981Nov</v>
      </c>
      <c r="M58" s="1" t="str">
        <f t="shared" si="11"/>
        <v>1981Dec</v>
      </c>
      <c r="N58" s="1" t="str">
        <f t="shared" si="11"/>
        <v>1981(YE)&amp; Min Sto</v>
      </c>
      <c r="O58" s="1" t="str">
        <f t="shared" si="11"/>
        <v>1981Avg</v>
      </c>
      <c r="P58" s="1" t="str">
        <f t="shared" si="11"/>
        <v>1981Max</v>
      </c>
      <c r="Q58" s="1"/>
      <c r="R58" s="1"/>
      <c r="S58" s="1"/>
      <c r="T58" s="1"/>
    </row>
    <row r="59" spans="1:20" x14ac:dyDescent="0.25">
      <c r="A59" s="3">
        <v>1981</v>
      </c>
      <c r="B59" s="3" t="s">
        <v>2</v>
      </c>
      <c r="C59" s="3" t="s">
        <v>3</v>
      </c>
      <c r="D59" s="3" t="s">
        <v>4</v>
      </c>
      <c r="E59" s="3" t="s">
        <v>5</v>
      </c>
      <c r="F59" s="3" t="s">
        <v>6</v>
      </c>
      <c r="G59" s="3" t="s">
        <v>7</v>
      </c>
      <c r="H59" s="3" t="s">
        <v>8</v>
      </c>
      <c r="I59" s="3" t="s">
        <v>9</v>
      </c>
      <c r="J59" s="3" t="s">
        <v>10</v>
      </c>
      <c r="K59" s="3" t="s">
        <v>11</v>
      </c>
      <c r="L59" s="3" t="s">
        <v>12</v>
      </c>
      <c r="M59" s="3" t="s">
        <v>13</v>
      </c>
      <c r="N59" s="3" t="s">
        <v>14</v>
      </c>
      <c r="O59" s="3" t="s">
        <v>15</v>
      </c>
      <c r="P59" s="3" t="s">
        <v>16</v>
      </c>
      <c r="Q59" s="1"/>
      <c r="R59" s="1"/>
      <c r="S59" s="1"/>
      <c r="T59" s="1"/>
    </row>
    <row r="60" spans="1:20" x14ac:dyDescent="0.25">
      <c r="A60" s="1" t="s">
        <v>20</v>
      </c>
      <c r="B60" s="4">
        <v>44623</v>
      </c>
      <c r="C60" s="4">
        <v>44623</v>
      </c>
      <c r="D60" s="4">
        <v>44623</v>
      </c>
      <c r="E60" s="4">
        <v>44623</v>
      </c>
      <c r="F60" s="4">
        <v>44623</v>
      </c>
      <c r="G60" s="4">
        <v>44623</v>
      </c>
      <c r="H60" s="4">
        <v>44623</v>
      </c>
      <c r="I60" s="4">
        <v>44623</v>
      </c>
      <c r="J60" s="4">
        <v>44623</v>
      </c>
      <c r="K60" s="4">
        <v>44623</v>
      </c>
      <c r="L60" s="4">
        <v>44623</v>
      </c>
      <c r="M60" s="4">
        <v>44623</v>
      </c>
      <c r="N60" s="4">
        <v>44623</v>
      </c>
      <c r="O60" s="1"/>
      <c r="P60" s="1"/>
      <c r="Q60" s="1"/>
      <c r="R60" s="1"/>
      <c r="S60" s="1"/>
      <c r="T60" s="1"/>
    </row>
    <row r="61" spans="1:20" x14ac:dyDescent="0.25">
      <c r="A61" s="1" t="s">
        <v>21</v>
      </c>
      <c r="B61" s="4">
        <v>27050</v>
      </c>
      <c r="C61" s="4">
        <v>26266</v>
      </c>
      <c r="D61" s="4">
        <v>25857</v>
      </c>
      <c r="E61" s="4">
        <v>24825</v>
      </c>
      <c r="F61" s="4">
        <v>25879</v>
      </c>
      <c r="G61" s="4">
        <v>29720</v>
      </c>
      <c r="H61" s="4">
        <v>31040</v>
      </c>
      <c r="I61" s="4">
        <v>30544</v>
      </c>
      <c r="J61" s="4">
        <v>29832</v>
      </c>
      <c r="K61" s="4">
        <v>28936</v>
      </c>
      <c r="L61" s="4">
        <v>27993</v>
      </c>
      <c r="M61" s="4">
        <v>27929</v>
      </c>
      <c r="N61" s="4">
        <v>24825</v>
      </c>
      <c r="O61" s="4">
        <v>27989</v>
      </c>
      <c r="P61" s="4">
        <v>31040</v>
      </c>
      <c r="Q61" s="1"/>
      <c r="R61" s="1"/>
      <c r="S61" s="1"/>
      <c r="T61" s="1"/>
    </row>
    <row r="62" spans="1:20" x14ac:dyDescent="0.25">
      <c r="A62" s="1" t="s">
        <v>19</v>
      </c>
      <c r="B62" s="4">
        <v>976027000</v>
      </c>
      <c r="C62" s="4">
        <v>892828000</v>
      </c>
      <c r="D62" s="4">
        <v>935332000</v>
      </c>
      <c r="E62" s="4">
        <v>1810155000</v>
      </c>
      <c r="F62" s="4">
        <v>1562293000</v>
      </c>
      <c r="G62" s="4">
        <v>2364449000</v>
      </c>
      <c r="H62" s="4">
        <v>2185410000</v>
      </c>
      <c r="I62" s="4">
        <v>1615038000</v>
      </c>
      <c r="J62" s="4">
        <v>1685605000</v>
      </c>
      <c r="K62" s="4">
        <v>1403086000</v>
      </c>
      <c r="L62" s="4">
        <v>1064431000</v>
      </c>
      <c r="M62" s="4">
        <v>986778000</v>
      </c>
      <c r="N62" s="4">
        <v>17481432000</v>
      </c>
      <c r="O62" s="1"/>
      <c r="P62" s="4">
        <v>2364449000</v>
      </c>
      <c r="Q62" s="1"/>
      <c r="R62" s="1"/>
      <c r="S62" s="1"/>
      <c r="T62" s="1"/>
    </row>
    <row r="63" spans="1:20" x14ac:dyDescent="0.25">
      <c r="A63" s="1"/>
      <c r="B63" s="1" t="str">
        <f t="shared" ref="B63:P63" si="12">CONCATENATE($A64,B64)</f>
        <v>1982Jan</v>
      </c>
      <c r="C63" s="1" t="str">
        <f t="shared" si="12"/>
        <v>1982Feb</v>
      </c>
      <c r="D63" s="1" t="str">
        <f t="shared" si="12"/>
        <v>1982Mar</v>
      </c>
      <c r="E63" s="1" t="str">
        <f t="shared" si="12"/>
        <v>1982Apr</v>
      </c>
      <c r="F63" s="1" t="str">
        <f t="shared" si="12"/>
        <v>1982May</v>
      </c>
      <c r="G63" s="1" t="str">
        <f t="shared" si="12"/>
        <v>1982Jun</v>
      </c>
      <c r="H63" s="1" t="str">
        <f t="shared" si="12"/>
        <v>1982Jul</v>
      </c>
      <c r="I63" s="1" t="str">
        <f t="shared" si="12"/>
        <v>1982Aug</v>
      </c>
      <c r="J63" s="1" t="str">
        <f t="shared" si="12"/>
        <v>1982Sep</v>
      </c>
      <c r="K63" s="1" t="str">
        <f t="shared" si="12"/>
        <v>1982Oct</v>
      </c>
      <c r="L63" s="1" t="str">
        <f t="shared" si="12"/>
        <v>1982Nov</v>
      </c>
      <c r="M63" s="1" t="str">
        <f t="shared" si="12"/>
        <v>1982Dec</v>
      </c>
      <c r="N63" s="1" t="str">
        <f t="shared" si="12"/>
        <v>1982(YE)&amp; Min Sto</v>
      </c>
      <c r="O63" s="1" t="str">
        <f t="shared" si="12"/>
        <v>1982Avg</v>
      </c>
      <c r="P63" s="1" t="str">
        <f t="shared" si="12"/>
        <v>1982Max</v>
      </c>
      <c r="Q63" s="1"/>
      <c r="R63" s="1"/>
      <c r="S63" s="1"/>
      <c r="T63" s="1"/>
    </row>
    <row r="64" spans="1:20" x14ac:dyDescent="0.25">
      <c r="A64" s="3">
        <v>1982</v>
      </c>
      <c r="B64" s="3" t="s">
        <v>2</v>
      </c>
      <c r="C64" s="3" t="s">
        <v>3</v>
      </c>
      <c r="D64" s="3" t="s">
        <v>4</v>
      </c>
      <c r="E64" s="3" t="s">
        <v>5</v>
      </c>
      <c r="F64" s="3" t="s">
        <v>6</v>
      </c>
      <c r="G64" s="3" t="s">
        <v>7</v>
      </c>
      <c r="H64" s="3" t="s">
        <v>8</v>
      </c>
      <c r="I64" s="3" t="s">
        <v>9</v>
      </c>
      <c r="J64" s="3" t="s">
        <v>10</v>
      </c>
      <c r="K64" s="3" t="s">
        <v>11</v>
      </c>
      <c r="L64" s="3" t="s">
        <v>12</v>
      </c>
      <c r="M64" s="3" t="s">
        <v>13</v>
      </c>
      <c r="N64" s="3" t="s">
        <v>14</v>
      </c>
      <c r="O64" s="3" t="s">
        <v>15</v>
      </c>
      <c r="P64" s="3" t="s">
        <v>16</v>
      </c>
      <c r="Q64" s="1"/>
      <c r="R64" s="1"/>
      <c r="S64" s="1"/>
      <c r="T64" s="1"/>
    </row>
    <row r="65" spans="1:20" x14ac:dyDescent="0.25">
      <c r="A65" s="1" t="s">
        <v>20</v>
      </c>
      <c r="B65" s="4">
        <v>44623</v>
      </c>
      <c r="C65" s="4">
        <v>44623</v>
      </c>
      <c r="D65" s="5">
        <v>45298</v>
      </c>
      <c r="E65" s="4">
        <v>45298</v>
      </c>
      <c r="F65" s="5">
        <v>46601</v>
      </c>
      <c r="G65" s="6">
        <v>46601</v>
      </c>
      <c r="H65" s="6">
        <v>64751</v>
      </c>
      <c r="I65" s="6">
        <v>64751</v>
      </c>
      <c r="J65" s="6">
        <v>64751</v>
      </c>
      <c r="K65" s="6">
        <v>64751</v>
      </c>
      <c r="L65" s="6">
        <v>64751</v>
      </c>
      <c r="M65" s="6">
        <v>64751</v>
      </c>
      <c r="N65" s="4">
        <v>64751</v>
      </c>
      <c r="O65" s="1"/>
      <c r="P65" s="1"/>
      <c r="Q65" s="1"/>
      <c r="R65" s="1"/>
      <c r="S65" s="1"/>
      <c r="T65" s="1"/>
    </row>
    <row r="66" spans="1:20" x14ac:dyDescent="0.25">
      <c r="A66" s="1" t="s">
        <v>21</v>
      </c>
      <c r="B66" s="4">
        <v>27382</v>
      </c>
      <c r="C66" s="4">
        <v>26841</v>
      </c>
      <c r="D66" s="4">
        <v>26391</v>
      </c>
      <c r="E66" s="4">
        <v>24641</v>
      </c>
      <c r="F66" s="4">
        <v>25525</v>
      </c>
      <c r="G66" s="4">
        <v>35180</v>
      </c>
      <c r="H66" s="4">
        <v>44502</v>
      </c>
      <c r="I66" s="4">
        <v>45473</v>
      </c>
      <c r="J66" s="4">
        <v>44959</v>
      </c>
      <c r="K66" s="4">
        <v>43865</v>
      </c>
      <c r="L66" s="4">
        <v>43764</v>
      </c>
      <c r="M66" s="4">
        <v>43132</v>
      </c>
      <c r="N66" s="4">
        <v>24641</v>
      </c>
      <c r="O66" s="4">
        <v>35971</v>
      </c>
      <c r="P66" s="4">
        <v>45473</v>
      </c>
      <c r="Q66" s="1"/>
      <c r="R66" s="1"/>
      <c r="S66" s="1"/>
      <c r="T66" s="1"/>
    </row>
    <row r="67" spans="1:20" x14ac:dyDescent="0.25">
      <c r="A67" s="1" t="s">
        <v>19</v>
      </c>
      <c r="B67" s="4">
        <v>952357000</v>
      </c>
      <c r="C67" s="4">
        <v>939112000</v>
      </c>
      <c r="D67" s="4">
        <v>1054493000</v>
      </c>
      <c r="E67" s="4">
        <v>1567473000</v>
      </c>
      <c r="F67" s="4">
        <v>1584358000</v>
      </c>
      <c r="G67" s="4">
        <v>1616516000</v>
      </c>
      <c r="H67" s="4">
        <v>2838847000</v>
      </c>
      <c r="I67" s="4">
        <v>1688802000</v>
      </c>
      <c r="J67" s="4">
        <v>1525365000</v>
      </c>
      <c r="K67" s="4">
        <v>1251220000</v>
      </c>
      <c r="L67" s="4">
        <v>977641000</v>
      </c>
      <c r="M67" s="4">
        <v>940144000</v>
      </c>
      <c r="N67" s="4">
        <v>16936328000</v>
      </c>
      <c r="O67" s="1"/>
      <c r="P67" s="4">
        <v>2838847000</v>
      </c>
      <c r="Q67" s="1"/>
      <c r="R67" s="1"/>
      <c r="S67" s="1"/>
      <c r="T67" s="1"/>
    </row>
    <row r="68" spans="1:20" x14ac:dyDescent="0.25">
      <c r="A68" s="1"/>
      <c r="B68" s="1" t="str">
        <f t="shared" ref="B68:P68" si="13">CONCATENATE($A69,B69)</f>
        <v>1983Jan</v>
      </c>
      <c r="C68" s="1" t="str">
        <f t="shared" si="13"/>
        <v>1983Feb</v>
      </c>
      <c r="D68" s="1" t="str">
        <f t="shared" si="13"/>
        <v>1983Mar</v>
      </c>
      <c r="E68" s="1" t="str">
        <f t="shared" si="13"/>
        <v>1983Apr</v>
      </c>
      <c r="F68" s="1" t="str">
        <f t="shared" si="13"/>
        <v>1983May</v>
      </c>
      <c r="G68" s="1" t="str">
        <f t="shared" si="13"/>
        <v>1983Jun</v>
      </c>
      <c r="H68" s="1" t="str">
        <f t="shared" si="13"/>
        <v>1983Jul</v>
      </c>
      <c r="I68" s="1" t="str">
        <f t="shared" si="13"/>
        <v>1983Aug</v>
      </c>
      <c r="J68" s="1" t="str">
        <f t="shared" si="13"/>
        <v>1983Sep</v>
      </c>
      <c r="K68" s="1" t="str">
        <f t="shared" si="13"/>
        <v>1983Oct</v>
      </c>
      <c r="L68" s="1" t="str">
        <f t="shared" si="13"/>
        <v>1983Nov</v>
      </c>
      <c r="M68" s="1" t="str">
        <f t="shared" si="13"/>
        <v>1983Dec</v>
      </c>
      <c r="N68" s="1" t="str">
        <f t="shared" si="13"/>
        <v>1983(YE)&amp; Min Sto</v>
      </c>
      <c r="O68" s="1" t="str">
        <f t="shared" si="13"/>
        <v>1983Avg</v>
      </c>
      <c r="P68" s="1" t="str">
        <f t="shared" si="13"/>
        <v>1983Max</v>
      </c>
      <c r="Q68" s="1"/>
      <c r="R68" s="1"/>
      <c r="S68" s="1"/>
      <c r="T68" s="1"/>
    </row>
    <row r="69" spans="1:20" x14ac:dyDescent="0.25">
      <c r="A69" s="3">
        <v>1983</v>
      </c>
      <c r="B69" s="3" t="s">
        <v>2</v>
      </c>
      <c r="C69" s="3" t="s">
        <v>3</v>
      </c>
      <c r="D69" s="3" t="s">
        <v>4</v>
      </c>
      <c r="E69" s="3" t="s">
        <v>5</v>
      </c>
      <c r="F69" s="3" t="s">
        <v>6</v>
      </c>
      <c r="G69" s="3" t="s">
        <v>7</v>
      </c>
      <c r="H69" s="3" t="s">
        <v>8</v>
      </c>
      <c r="I69" s="3" t="s">
        <v>9</v>
      </c>
      <c r="J69" s="3" t="s">
        <v>10</v>
      </c>
      <c r="K69" s="3" t="s">
        <v>11</v>
      </c>
      <c r="L69" s="3" t="s">
        <v>12</v>
      </c>
      <c r="M69" s="3" t="s">
        <v>13</v>
      </c>
      <c r="N69" s="3" t="s">
        <v>14</v>
      </c>
      <c r="O69" s="3" t="s">
        <v>15</v>
      </c>
      <c r="P69" s="3" t="s">
        <v>16</v>
      </c>
      <c r="Q69" s="1"/>
      <c r="R69" s="1"/>
      <c r="S69" s="1"/>
      <c r="T69" s="1"/>
    </row>
    <row r="70" spans="1:20" x14ac:dyDescent="0.25">
      <c r="A70" s="1" t="s">
        <v>20</v>
      </c>
      <c r="B70" s="6">
        <v>64751</v>
      </c>
      <c r="C70" s="6">
        <v>64751</v>
      </c>
      <c r="D70" s="6">
        <v>64751</v>
      </c>
      <c r="E70" s="6">
        <v>64751</v>
      </c>
      <c r="F70" s="6">
        <v>64751</v>
      </c>
      <c r="G70" s="6">
        <v>64751</v>
      </c>
      <c r="H70" s="6">
        <v>64751</v>
      </c>
      <c r="I70" s="6">
        <v>64751</v>
      </c>
      <c r="J70" s="6">
        <v>64751</v>
      </c>
      <c r="K70" s="6">
        <v>64751</v>
      </c>
      <c r="L70" s="6">
        <v>64751</v>
      </c>
      <c r="M70" s="6">
        <v>64751</v>
      </c>
      <c r="N70" s="4">
        <v>64751</v>
      </c>
      <c r="O70" s="1"/>
      <c r="P70" s="1"/>
      <c r="Q70" s="1"/>
      <c r="R70" s="1"/>
      <c r="S70" s="1"/>
      <c r="T70" s="1"/>
    </row>
    <row r="71" spans="1:20" x14ac:dyDescent="0.25">
      <c r="A71" s="1" t="s">
        <v>21</v>
      </c>
      <c r="B71" s="4">
        <v>42369</v>
      </c>
      <c r="C71" s="4">
        <v>41666</v>
      </c>
      <c r="D71" s="4">
        <v>40968</v>
      </c>
      <c r="E71" s="4">
        <v>40419</v>
      </c>
      <c r="F71" s="4">
        <v>42189</v>
      </c>
      <c r="G71" s="4">
        <v>51017</v>
      </c>
      <c r="H71" s="4">
        <v>51172</v>
      </c>
      <c r="I71" s="4">
        <v>50760</v>
      </c>
      <c r="J71" s="4">
        <v>49456</v>
      </c>
      <c r="K71" s="4">
        <v>51878</v>
      </c>
      <c r="L71" s="4">
        <v>51606</v>
      </c>
      <c r="M71" s="4">
        <v>49681</v>
      </c>
      <c r="N71" s="4">
        <v>40419</v>
      </c>
      <c r="O71" s="4">
        <v>46932</v>
      </c>
      <c r="P71" s="4">
        <v>51878</v>
      </c>
      <c r="Q71" s="1"/>
      <c r="R71" s="1"/>
      <c r="S71" s="1"/>
      <c r="T71" s="1"/>
    </row>
    <row r="72" spans="1:20" x14ac:dyDescent="0.25">
      <c r="A72" s="1" t="s">
        <v>19</v>
      </c>
      <c r="B72" s="4">
        <v>1014858000</v>
      </c>
      <c r="C72" s="4">
        <v>928510000</v>
      </c>
      <c r="D72" s="4">
        <v>1021633000</v>
      </c>
      <c r="E72" s="4">
        <v>1197816000</v>
      </c>
      <c r="F72" s="4">
        <v>1653653000</v>
      </c>
      <c r="G72" s="4">
        <v>1971146000</v>
      </c>
      <c r="H72" s="4">
        <v>2938920000</v>
      </c>
      <c r="I72" s="4">
        <v>2266318000</v>
      </c>
      <c r="J72" s="4">
        <v>2342792000</v>
      </c>
      <c r="K72" s="4">
        <v>1652075000</v>
      </c>
      <c r="L72" s="4">
        <v>1086909000</v>
      </c>
      <c r="M72" s="4">
        <v>1072059000</v>
      </c>
      <c r="N72" s="4">
        <v>19146689000</v>
      </c>
      <c r="O72" s="1"/>
      <c r="P72" s="4">
        <v>2938920000</v>
      </c>
      <c r="Q72" s="1"/>
      <c r="R72" s="1"/>
      <c r="S72" s="1"/>
      <c r="T72" s="1"/>
    </row>
    <row r="73" spans="1:20" x14ac:dyDescent="0.25">
      <c r="A73" s="1"/>
      <c r="B73" s="1" t="str">
        <f t="shared" ref="B73:P73" si="14">CONCATENATE($A74,B74)</f>
        <v>1984Jan</v>
      </c>
      <c r="C73" s="1" t="str">
        <f t="shared" si="14"/>
        <v>1984Feb</v>
      </c>
      <c r="D73" s="1" t="str">
        <f t="shared" si="14"/>
        <v>1984Mar</v>
      </c>
      <c r="E73" s="1" t="str">
        <f t="shared" si="14"/>
        <v>1984Apr</v>
      </c>
      <c r="F73" s="1" t="str">
        <f t="shared" si="14"/>
        <v>1984May</v>
      </c>
      <c r="G73" s="1" t="str">
        <f t="shared" si="14"/>
        <v>1984Jun</v>
      </c>
      <c r="H73" s="1" t="str">
        <f t="shared" si="14"/>
        <v>1984Jul</v>
      </c>
      <c r="I73" s="1" t="str">
        <f t="shared" si="14"/>
        <v>1984Aug</v>
      </c>
      <c r="J73" s="1" t="str">
        <f t="shared" si="14"/>
        <v>1984Sep</v>
      </c>
      <c r="K73" s="1" t="str">
        <f t="shared" si="14"/>
        <v>1984Oct</v>
      </c>
      <c r="L73" s="1" t="str">
        <f t="shared" si="14"/>
        <v>1984Nov</v>
      </c>
      <c r="M73" s="1" t="str">
        <f t="shared" si="14"/>
        <v>1984Dec</v>
      </c>
      <c r="N73" s="1" t="str">
        <f t="shared" si="14"/>
        <v>1984(YE)&amp; Min Sto</v>
      </c>
      <c r="O73" s="1" t="str">
        <f t="shared" si="14"/>
        <v>1984Avg</v>
      </c>
      <c r="P73" s="1" t="str">
        <f t="shared" si="14"/>
        <v>1984Max</v>
      </c>
      <c r="Q73" s="1"/>
      <c r="R73" s="1"/>
      <c r="S73" s="1"/>
      <c r="T73" s="1"/>
    </row>
    <row r="74" spans="1:20" x14ac:dyDescent="0.25">
      <c r="A74" s="3">
        <v>1984</v>
      </c>
      <c r="B74" s="3" t="s">
        <v>2</v>
      </c>
      <c r="C74" s="3" t="s">
        <v>3</v>
      </c>
      <c r="D74" s="3" t="s">
        <v>4</v>
      </c>
      <c r="E74" s="3" t="s">
        <v>5</v>
      </c>
      <c r="F74" s="3" t="s">
        <v>6</v>
      </c>
      <c r="G74" s="3" t="s">
        <v>7</v>
      </c>
      <c r="H74" s="3" t="s">
        <v>8</v>
      </c>
      <c r="I74" s="3" t="s">
        <v>9</v>
      </c>
      <c r="J74" s="3" t="s">
        <v>10</v>
      </c>
      <c r="K74" s="3" t="s">
        <v>11</v>
      </c>
      <c r="L74" s="3" t="s">
        <v>12</v>
      </c>
      <c r="M74" s="3" t="s">
        <v>13</v>
      </c>
      <c r="N74" s="3" t="s">
        <v>14</v>
      </c>
      <c r="O74" s="3" t="s">
        <v>15</v>
      </c>
      <c r="P74" s="3" t="s">
        <v>16</v>
      </c>
      <c r="Q74" s="1"/>
      <c r="R74" s="1"/>
      <c r="S74" s="1"/>
      <c r="T74" s="1"/>
    </row>
    <row r="75" spans="1:20" x14ac:dyDescent="0.25">
      <c r="A75" s="1" t="s">
        <v>20</v>
      </c>
      <c r="B75" s="6">
        <v>64751</v>
      </c>
      <c r="C75" s="6">
        <v>64751</v>
      </c>
      <c r="D75" s="6">
        <v>64751</v>
      </c>
      <c r="E75" s="6">
        <v>64751</v>
      </c>
      <c r="F75" s="6">
        <v>64751</v>
      </c>
      <c r="G75" s="6">
        <v>64751</v>
      </c>
      <c r="H75" s="6">
        <v>70424</v>
      </c>
      <c r="I75" s="6">
        <v>70424</v>
      </c>
      <c r="J75" s="6">
        <v>70424</v>
      </c>
      <c r="K75" s="5">
        <v>70427</v>
      </c>
      <c r="L75" s="6">
        <v>70427</v>
      </c>
      <c r="M75" s="6">
        <v>70427</v>
      </c>
      <c r="N75" s="4">
        <v>70427</v>
      </c>
      <c r="O75" s="1"/>
      <c r="P75" s="1"/>
      <c r="Q75" s="1"/>
      <c r="R75" s="1"/>
      <c r="S75" s="1"/>
      <c r="T75" s="1"/>
    </row>
    <row r="76" spans="1:20" x14ac:dyDescent="0.25">
      <c r="A76" s="1" t="s">
        <v>21</v>
      </c>
      <c r="B76" s="4">
        <v>49116</v>
      </c>
      <c r="C76" s="4">
        <v>48261</v>
      </c>
      <c r="D76" s="4">
        <v>47863</v>
      </c>
      <c r="E76" s="4">
        <v>47203</v>
      </c>
      <c r="F76" s="4">
        <v>50859</v>
      </c>
      <c r="G76" s="4">
        <v>52137</v>
      </c>
      <c r="H76" s="4">
        <v>50066</v>
      </c>
      <c r="I76" s="4">
        <v>50918</v>
      </c>
      <c r="J76" s="4">
        <v>49817</v>
      </c>
      <c r="K76" s="4">
        <v>51865</v>
      </c>
      <c r="L76" s="4">
        <v>51410</v>
      </c>
      <c r="M76" s="4">
        <v>51332</v>
      </c>
      <c r="N76" s="4">
        <v>47203</v>
      </c>
      <c r="O76" s="4">
        <v>50071</v>
      </c>
      <c r="P76" s="4">
        <v>52137</v>
      </c>
      <c r="Q76" s="1"/>
      <c r="R76" s="1"/>
      <c r="S76" s="1"/>
      <c r="T76" s="1"/>
    </row>
    <row r="77" spans="1:20" x14ac:dyDescent="0.25">
      <c r="A77" s="1" t="s">
        <v>19</v>
      </c>
      <c r="B77" s="4">
        <v>1088346000</v>
      </c>
      <c r="C77" s="4">
        <v>999107000</v>
      </c>
      <c r="D77" s="4">
        <v>1118431000</v>
      </c>
      <c r="E77" s="4">
        <v>1173754000</v>
      </c>
      <c r="F77" s="4">
        <v>2306302000</v>
      </c>
      <c r="G77" s="4">
        <v>2634342000</v>
      </c>
      <c r="H77" s="4">
        <v>3070886000</v>
      </c>
      <c r="I77" s="4">
        <v>2044471000</v>
      </c>
      <c r="J77" s="4">
        <v>2242475000</v>
      </c>
      <c r="K77" s="4">
        <v>1286319000</v>
      </c>
      <c r="L77" s="4">
        <v>1181812000</v>
      </c>
      <c r="M77" s="4">
        <v>1123894000</v>
      </c>
      <c r="N77" s="4">
        <v>20270139000</v>
      </c>
      <c r="O77" s="1"/>
      <c r="P77" s="4">
        <v>3070886000</v>
      </c>
      <c r="Q77" s="1"/>
      <c r="R77" s="1"/>
      <c r="S77" s="1"/>
      <c r="T77" s="1"/>
    </row>
    <row r="78" spans="1:20" x14ac:dyDescent="0.25">
      <c r="A78" s="1"/>
      <c r="B78" s="1" t="str">
        <f t="shared" ref="B78:P78" si="15">CONCATENATE($A79,B79)</f>
        <v>1985Jan</v>
      </c>
      <c r="C78" s="1" t="str">
        <f t="shared" si="15"/>
        <v>1985Feb</v>
      </c>
      <c r="D78" s="1" t="str">
        <f t="shared" si="15"/>
        <v>1985Mar</v>
      </c>
      <c r="E78" s="1" t="str">
        <f t="shared" si="15"/>
        <v>1985Apr</v>
      </c>
      <c r="F78" s="1" t="str">
        <f t="shared" si="15"/>
        <v>1985May</v>
      </c>
      <c r="G78" s="1" t="str">
        <f t="shared" si="15"/>
        <v>1985Jun</v>
      </c>
      <c r="H78" s="1" t="str">
        <f t="shared" si="15"/>
        <v>1985Jul</v>
      </c>
      <c r="I78" s="1" t="str">
        <f t="shared" si="15"/>
        <v>1985Aug</v>
      </c>
      <c r="J78" s="1" t="str">
        <f t="shared" si="15"/>
        <v>1985Sep</v>
      </c>
      <c r="K78" s="1" t="str">
        <f t="shared" si="15"/>
        <v>1985Oct</v>
      </c>
      <c r="L78" s="1" t="str">
        <f t="shared" si="15"/>
        <v>1985Nov</v>
      </c>
      <c r="M78" s="1" t="str">
        <f t="shared" si="15"/>
        <v>1985Dec</v>
      </c>
      <c r="N78" s="1" t="str">
        <f t="shared" si="15"/>
        <v>1985(YE)&amp; Min Sto</v>
      </c>
      <c r="O78" s="1" t="str">
        <f t="shared" si="15"/>
        <v>1985Avg</v>
      </c>
      <c r="P78" s="1" t="str">
        <f t="shared" si="15"/>
        <v>1985Max</v>
      </c>
      <c r="Q78" s="1"/>
      <c r="R78" s="1"/>
      <c r="S78" s="1"/>
      <c r="T78" s="1"/>
    </row>
    <row r="79" spans="1:20" x14ac:dyDescent="0.25">
      <c r="A79" s="3">
        <v>1985</v>
      </c>
      <c r="B79" s="3" t="s">
        <v>2</v>
      </c>
      <c r="C79" s="3" t="s">
        <v>3</v>
      </c>
      <c r="D79" s="3" t="s">
        <v>4</v>
      </c>
      <c r="E79" s="3" t="s">
        <v>5</v>
      </c>
      <c r="F79" s="3" t="s">
        <v>6</v>
      </c>
      <c r="G79" s="3" t="s">
        <v>7</v>
      </c>
      <c r="H79" s="3" t="s">
        <v>8</v>
      </c>
      <c r="I79" s="3" t="s">
        <v>9</v>
      </c>
      <c r="J79" s="3" t="s">
        <v>10</v>
      </c>
      <c r="K79" s="3" t="s">
        <v>11</v>
      </c>
      <c r="L79" s="3" t="s">
        <v>12</v>
      </c>
      <c r="M79" s="3" t="s">
        <v>13</v>
      </c>
      <c r="N79" s="3" t="s">
        <v>14</v>
      </c>
      <c r="O79" s="3" t="s">
        <v>15</v>
      </c>
      <c r="P79" s="3" t="s">
        <v>16</v>
      </c>
      <c r="Q79" s="1"/>
      <c r="R79" s="1"/>
      <c r="S79" s="1"/>
      <c r="T79" s="1"/>
    </row>
    <row r="80" spans="1:20" x14ac:dyDescent="0.25">
      <c r="A80" s="1" t="s">
        <v>20</v>
      </c>
      <c r="B80" s="5">
        <v>69124</v>
      </c>
      <c r="C80" s="4">
        <v>69124</v>
      </c>
      <c r="D80" s="4">
        <v>69124</v>
      </c>
      <c r="E80" s="4">
        <v>69124</v>
      </c>
      <c r="F80" s="5">
        <v>69649</v>
      </c>
      <c r="G80" s="4">
        <v>69649</v>
      </c>
      <c r="H80" s="4">
        <v>69649</v>
      </c>
      <c r="I80" s="5">
        <v>69767</v>
      </c>
      <c r="J80" s="4">
        <v>69767</v>
      </c>
      <c r="K80" s="4">
        <v>69767</v>
      </c>
      <c r="L80" s="4">
        <v>69767</v>
      </c>
      <c r="M80" s="4">
        <v>69767</v>
      </c>
      <c r="N80" s="4">
        <v>69767</v>
      </c>
      <c r="O80" s="1"/>
      <c r="P80" s="1"/>
      <c r="Q80" s="1"/>
      <c r="R80" s="1"/>
      <c r="S80" s="1"/>
      <c r="T80" s="1"/>
    </row>
    <row r="81" spans="1:20" x14ac:dyDescent="0.25">
      <c r="A81" s="1" t="s">
        <v>21</v>
      </c>
      <c r="B81" s="4">
        <v>51365</v>
      </c>
      <c r="C81" s="4">
        <v>50944</v>
      </c>
      <c r="D81" s="4">
        <v>50581</v>
      </c>
      <c r="E81" s="4">
        <v>50074</v>
      </c>
      <c r="F81" s="4">
        <v>54704</v>
      </c>
      <c r="G81" s="4">
        <v>57933</v>
      </c>
      <c r="H81" s="4">
        <v>58807</v>
      </c>
      <c r="I81" s="4">
        <v>60718</v>
      </c>
      <c r="J81" s="4">
        <v>59487</v>
      </c>
      <c r="K81" s="4">
        <v>58923</v>
      </c>
      <c r="L81" s="4">
        <v>58628</v>
      </c>
      <c r="M81" s="4">
        <v>58135</v>
      </c>
      <c r="N81" s="4">
        <v>50074</v>
      </c>
      <c r="O81" s="4">
        <v>55858</v>
      </c>
      <c r="P81" s="4">
        <v>60718</v>
      </c>
      <c r="Q81" s="1"/>
      <c r="R81" s="1"/>
      <c r="S81" s="1"/>
      <c r="T81" s="1"/>
    </row>
    <row r="82" spans="1:20" x14ac:dyDescent="0.25">
      <c r="A82" s="1" t="s">
        <v>19</v>
      </c>
      <c r="B82" s="4">
        <v>1110303000</v>
      </c>
      <c r="C82" s="4">
        <v>1033616000</v>
      </c>
      <c r="D82" s="4">
        <v>1223742000</v>
      </c>
      <c r="E82" s="4">
        <v>1619447000</v>
      </c>
      <c r="F82" s="4">
        <v>1736422000</v>
      </c>
      <c r="G82" s="4">
        <v>3171943000</v>
      </c>
      <c r="H82" s="4">
        <v>2811794000</v>
      </c>
      <c r="I82" s="4">
        <v>2878977000</v>
      </c>
      <c r="J82" s="4">
        <v>2043855000</v>
      </c>
      <c r="K82" s="4">
        <v>1458955000</v>
      </c>
      <c r="L82" s="4">
        <v>1147286000</v>
      </c>
      <c r="M82" s="4">
        <v>1130549000</v>
      </c>
      <c r="N82" s="4">
        <v>21366889000</v>
      </c>
      <c r="O82" s="1"/>
      <c r="P82" s="4">
        <v>3171943000</v>
      </c>
      <c r="Q82" s="1"/>
      <c r="R82" s="1"/>
      <c r="S82" s="1"/>
      <c r="T82" s="1"/>
    </row>
    <row r="83" spans="1:20" x14ac:dyDescent="0.25">
      <c r="A83" s="1"/>
      <c r="B83" s="1" t="str">
        <f t="shared" ref="B83:P83" si="16">CONCATENATE($A84,B84)</f>
        <v>1986Jan</v>
      </c>
      <c r="C83" s="1" t="str">
        <f t="shared" si="16"/>
        <v>1986Feb</v>
      </c>
      <c r="D83" s="1" t="str">
        <f t="shared" si="16"/>
        <v>1986Mar</v>
      </c>
      <c r="E83" s="1" t="str">
        <f t="shared" si="16"/>
        <v>1986Apr</v>
      </c>
      <c r="F83" s="1" t="str">
        <f t="shared" si="16"/>
        <v>1986May</v>
      </c>
      <c r="G83" s="1" t="str">
        <f t="shared" si="16"/>
        <v>1986Jun</v>
      </c>
      <c r="H83" s="1" t="str">
        <f t="shared" si="16"/>
        <v>1986Jul</v>
      </c>
      <c r="I83" s="1" t="str">
        <f t="shared" si="16"/>
        <v>1986Aug</v>
      </c>
      <c r="J83" s="1" t="str">
        <f t="shared" si="16"/>
        <v>1986Sep</v>
      </c>
      <c r="K83" s="1" t="str">
        <f t="shared" si="16"/>
        <v>1986Oct</v>
      </c>
      <c r="L83" s="1" t="str">
        <f t="shared" si="16"/>
        <v>1986Nov</v>
      </c>
      <c r="M83" s="1" t="str">
        <f t="shared" si="16"/>
        <v>1986Dec</v>
      </c>
      <c r="N83" s="1" t="str">
        <f t="shared" si="16"/>
        <v>1986(YE)&amp; Min Sto</v>
      </c>
      <c r="O83" s="1" t="str">
        <f t="shared" si="16"/>
        <v>1986Avg</v>
      </c>
      <c r="P83" s="1" t="str">
        <f t="shared" si="16"/>
        <v>1986Max</v>
      </c>
      <c r="Q83" s="1"/>
      <c r="R83" s="1"/>
      <c r="S83" s="1"/>
      <c r="T83" s="1"/>
    </row>
    <row r="84" spans="1:20" x14ac:dyDescent="0.25">
      <c r="A84" s="3">
        <v>1986</v>
      </c>
      <c r="B84" s="3" t="s">
        <v>2</v>
      </c>
      <c r="C84" s="3" t="s">
        <v>3</v>
      </c>
      <c r="D84" s="3" t="s">
        <v>4</v>
      </c>
      <c r="E84" s="3" t="s">
        <v>5</v>
      </c>
      <c r="F84" s="3" t="s">
        <v>6</v>
      </c>
      <c r="G84" s="3" t="s">
        <v>7</v>
      </c>
      <c r="H84" s="3" t="s">
        <v>8</v>
      </c>
      <c r="I84" s="3" t="s">
        <v>9</v>
      </c>
      <c r="J84" s="3" t="s">
        <v>10</v>
      </c>
      <c r="K84" s="3" t="s">
        <v>11</v>
      </c>
      <c r="L84" s="3" t="s">
        <v>12</v>
      </c>
      <c r="M84" s="3" t="s">
        <v>13</v>
      </c>
      <c r="N84" s="3" t="s">
        <v>14</v>
      </c>
      <c r="O84" s="3" t="s">
        <v>15</v>
      </c>
      <c r="P84" s="3" t="s">
        <v>16</v>
      </c>
      <c r="Q84" s="1"/>
      <c r="R84" s="1"/>
      <c r="S84" s="1"/>
      <c r="T84" s="1"/>
    </row>
    <row r="85" spans="1:20" x14ac:dyDescent="0.25">
      <c r="A85" s="1" t="s">
        <v>20</v>
      </c>
      <c r="B85" s="4">
        <v>69767</v>
      </c>
      <c r="C85" s="4">
        <v>69767</v>
      </c>
      <c r="D85" s="4">
        <v>69767</v>
      </c>
      <c r="E85" s="4">
        <v>69767</v>
      </c>
      <c r="F85" s="4">
        <v>69767</v>
      </c>
      <c r="G85" s="4">
        <v>69767</v>
      </c>
      <c r="H85" s="5">
        <v>69649</v>
      </c>
      <c r="I85" s="5">
        <v>69767</v>
      </c>
      <c r="J85" s="4">
        <v>69767</v>
      </c>
      <c r="K85" s="4">
        <v>69767</v>
      </c>
      <c r="L85" s="4">
        <v>69767</v>
      </c>
      <c r="M85" s="4">
        <v>69767</v>
      </c>
      <c r="N85" s="4">
        <v>69767</v>
      </c>
      <c r="O85" s="1"/>
      <c r="P85" s="1"/>
      <c r="Q85" s="1"/>
      <c r="R85" s="1"/>
      <c r="S85" s="1"/>
      <c r="T85" s="1"/>
    </row>
    <row r="86" spans="1:20" x14ac:dyDescent="0.25">
      <c r="A86" s="1" t="s">
        <v>21</v>
      </c>
      <c r="B86" s="4">
        <v>57809</v>
      </c>
      <c r="C86" s="4">
        <v>58230</v>
      </c>
      <c r="D86" s="4">
        <v>58724</v>
      </c>
      <c r="E86" s="4">
        <v>56012</v>
      </c>
      <c r="F86" s="4">
        <v>51430</v>
      </c>
      <c r="G86" s="4">
        <v>60092</v>
      </c>
      <c r="H86" s="4">
        <v>60349</v>
      </c>
      <c r="I86" s="4">
        <v>58593</v>
      </c>
      <c r="J86" s="4">
        <v>57529</v>
      </c>
      <c r="K86" s="4">
        <v>56848</v>
      </c>
      <c r="L86" s="4">
        <v>55882</v>
      </c>
      <c r="M86" s="4">
        <v>55146</v>
      </c>
      <c r="N86" s="4">
        <v>51430</v>
      </c>
      <c r="O86" s="4">
        <v>57220</v>
      </c>
      <c r="P86" s="4">
        <v>60349</v>
      </c>
      <c r="Q86" s="1"/>
      <c r="R86" s="1"/>
      <c r="S86" s="1"/>
      <c r="T86" s="1"/>
    </row>
    <row r="87" spans="1:20" x14ac:dyDescent="0.25">
      <c r="A87" s="1" t="s">
        <v>19</v>
      </c>
      <c r="B87" s="4">
        <v>1171056000</v>
      </c>
      <c r="C87" s="4">
        <v>1097534000</v>
      </c>
      <c r="D87" s="4">
        <v>1503896000</v>
      </c>
      <c r="E87" s="4">
        <v>2002915000</v>
      </c>
      <c r="F87" s="4">
        <v>2941729000</v>
      </c>
      <c r="G87" s="4">
        <v>2675863000</v>
      </c>
      <c r="H87" s="4">
        <v>3267563000</v>
      </c>
      <c r="I87" s="4">
        <v>2465165000</v>
      </c>
      <c r="J87" s="4">
        <v>2248296000</v>
      </c>
      <c r="K87" s="4">
        <v>1580062000</v>
      </c>
      <c r="L87" s="4">
        <v>1214025000</v>
      </c>
      <c r="M87" s="4">
        <v>1196692000</v>
      </c>
      <c r="N87" s="4">
        <v>23364796000</v>
      </c>
      <c r="O87" s="1"/>
      <c r="P87" s="4">
        <v>3267563000</v>
      </c>
      <c r="Q87" s="1"/>
      <c r="R87" s="1"/>
      <c r="S87" s="1"/>
      <c r="T87" s="1"/>
    </row>
    <row r="88" spans="1:20" x14ac:dyDescent="0.25">
      <c r="A88" s="1"/>
      <c r="B88" s="1" t="str">
        <f t="shared" ref="B88:P88" si="17">CONCATENATE($A89,B89)</f>
        <v>1987Jan</v>
      </c>
      <c r="C88" s="1" t="str">
        <f t="shared" si="17"/>
        <v>1987Feb</v>
      </c>
      <c r="D88" s="1" t="str">
        <f t="shared" si="17"/>
        <v>1987Mar</v>
      </c>
      <c r="E88" s="1" t="str">
        <f t="shared" si="17"/>
        <v>1987Apr</v>
      </c>
      <c r="F88" s="1" t="str">
        <f t="shared" si="17"/>
        <v>1987May</v>
      </c>
      <c r="G88" s="1" t="str">
        <f t="shared" si="17"/>
        <v>1987Jun</v>
      </c>
      <c r="H88" s="1" t="str">
        <f t="shared" si="17"/>
        <v>1987Jul</v>
      </c>
      <c r="I88" s="1" t="str">
        <f t="shared" si="17"/>
        <v>1987Aug</v>
      </c>
      <c r="J88" s="1" t="str">
        <f t="shared" si="17"/>
        <v>1987Sep</v>
      </c>
      <c r="K88" s="1" t="str">
        <f t="shared" si="17"/>
        <v>1987Oct</v>
      </c>
      <c r="L88" s="1" t="str">
        <f t="shared" si="17"/>
        <v>1987Nov</v>
      </c>
      <c r="M88" s="1" t="str">
        <f t="shared" si="17"/>
        <v>1987Dec</v>
      </c>
      <c r="N88" s="1" t="str">
        <f t="shared" si="17"/>
        <v>1987(YE)&amp; Min Sto</v>
      </c>
      <c r="O88" s="1" t="str">
        <f t="shared" si="17"/>
        <v>1987Avg</v>
      </c>
      <c r="P88" s="1" t="str">
        <f t="shared" si="17"/>
        <v>1987Max</v>
      </c>
      <c r="Q88" s="1"/>
      <c r="R88" s="1"/>
      <c r="S88" s="1"/>
      <c r="T88" s="1"/>
    </row>
    <row r="89" spans="1:20" x14ac:dyDescent="0.25">
      <c r="A89" s="3">
        <v>1987</v>
      </c>
      <c r="B89" s="3" t="s">
        <v>2</v>
      </c>
      <c r="C89" s="3" t="s">
        <v>3</v>
      </c>
      <c r="D89" s="3" t="s">
        <v>4</v>
      </c>
      <c r="E89" s="3" t="s">
        <v>5</v>
      </c>
      <c r="F89" s="3" t="s">
        <v>6</v>
      </c>
      <c r="G89" s="3" t="s">
        <v>7</v>
      </c>
      <c r="H89" s="3" t="s">
        <v>8</v>
      </c>
      <c r="I89" s="3" t="s">
        <v>9</v>
      </c>
      <c r="J89" s="3" t="s">
        <v>10</v>
      </c>
      <c r="K89" s="3" t="s">
        <v>11</v>
      </c>
      <c r="L89" s="3" t="s">
        <v>12</v>
      </c>
      <c r="M89" s="3" t="s">
        <v>13</v>
      </c>
      <c r="N89" s="3" t="s">
        <v>14</v>
      </c>
      <c r="O89" s="3" t="s">
        <v>15</v>
      </c>
      <c r="P89" s="3" t="s">
        <v>16</v>
      </c>
      <c r="Q89" s="1"/>
      <c r="R89" s="1"/>
      <c r="S89" s="1"/>
      <c r="T89" s="1"/>
    </row>
    <row r="90" spans="1:20" x14ac:dyDescent="0.25">
      <c r="A90" s="1" t="s">
        <v>20</v>
      </c>
      <c r="B90" s="4">
        <v>69767</v>
      </c>
      <c r="C90" s="5">
        <v>70623</v>
      </c>
      <c r="D90" s="4">
        <v>70623</v>
      </c>
      <c r="E90" s="4">
        <v>70623</v>
      </c>
      <c r="F90" s="4">
        <v>70623</v>
      </c>
      <c r="G90" s="4">
        <v>70623</v>
      </c>
      <c r="H90" s="4">
        <v>70623</v>
      </c>
      <c r="I90" s="4">
        <v>70623</v>
      </c>
      <c r="J90" s="4">
        <v>70623</v>
      </c>
      <c r="K90" s="4">
        <v>70623</v>
      </c>
      <c r="L90" s="4">
        <v>70623</v>
      </c>
      <c r="M90" s="4">
        <v>70623</v>
      </c>
      <c r="N90" s="4">
        <v>70623</v>
      </c>
      <c r="O90" s="1"/>
      <c r="P90" s="1"/>
      <c r="Q90" s="1"/>
      <c r="R90" s="1"/>
      <c r="S90" s="1"/>
      <c r="T90" s="1"/>
    </row>
    <row r="91" spans="1:20" x14ac:dyDescent="0.25">
      <c r="A91" s="1" t="s">
        <v>21</v>
      </c>
      <c r="B91" s="4">
        <v>52630</v>
      </c>
      <c r="C91" s="4">
        <v>51987</v>
      </c>
      <c r="D91" s="4">
        <v>50994</v>
      </c>
      <c r="E91" s="4">
        <v>51664</v>
      </c>
      <c r="F91" s="4">
        <v>57990</v>
      </c>
      <c r="G91" s="4">
        <v>59468</v>
      </c>
      <c r="H91" s="4">
        <v>58001</v>
      </c>
      <c r="I91" s="4">
        <v>56218</v>
      </c>
      <c r="J91" s="4">
        <v>54564</v>
      </c>
      <c r="K91" s="4">
        <v>54595</v>
      </c>
      <c r="L91" s="4">
        <v>53358</v>
      </c>
      <c r="M91" s="4">
        <v>52296</v>
      </c>
      <c r="N91" s="4">
        <v>50994</v>
      </c>
      <c r="O91" s="4">
        <v>54480</v>
      </c>
      <c r="P91" s="4">
        <v>59468</v>
      </c>
      <c r="Q91" s="1"/>
      <c r="R91" s="1"/>
      <c r="S91" s="1"/>
      <c r="T91" s="1"/>
    </row>
    <row r="92" spans="1:20" x14ac:dyDescent="0.25">
      <c r="A92" s="1" t="s">
        <v>19</v>
      </c>
      <c r="B92" s="4">
        <v>1204865000</v>
      </c>
      <c r="C92" s="4">
        <v>1087920000</v>
      </c>
      <c r="D92" s="4">
        <v>1195846000</v>
      </c>
      <c r="E92" s="4">
        <v>1726254000</v>
      </c>
      <c r="F92" s="4">
        <v>2059535000</v>
      </c>
      <c r="G92" s="4">
        <v>2898945000</v>
      </c>
      <c r="H92" s="4">
        <v>3476175000</v>
      </c>
      <c r="I92" s="4">
        <v>2824100000</v>
      </c>
      <c r="J92" s="4">
        <v>2250558000</v>
      </c>
      <c r="K92" s="4">
        <v>1808375000</v>
      </c>
      <c r="L92" s="4">
        <v>1252533000</v>
      </c>
      <c r="M92" s="4">
        <v>1190478000</v>
      </c>
      <c r="N92" s="4">
        <v>22975584000</v>
      </c>
      <c r="O92" s="1"/>
      <c r="P92" s="4">
        <v>3476175000</v>
      </c>
      <c r="Q92" s="1"/>
      <c r="R92" s="1"/>
      <c r="S92" s="1"/>
      <c r="T92" s="1"/>
    </row>
    <row r="93" spans="1:20" x14ac:dyDescent="0.25">
      <c r="A93" s="1"/>
      <c r="B93" s="1" t="str">
        <f t="shared" ref="B93:P93" si="18">CONCATENATE($A94,B94)</f>
        <v>1988Jan</v>
      </c>
      <c r="C93" s="1" t="str">
        <f t="shared" si="18"/>
        <v>1988Feb</v>
      </c>
      <c r="D93" s="1" t="str">
        <f t="shared" si="18"/>
        <v>1988Mar</v>
      </c>
      <c r="E93" s="1" t="str">
        <f t="shared" si="18"/>
        <v>1988Apr</v>
      </c>
      <c r="F93" s="1" t="str">
        <f t="shared" si="18"/>
        <v>1988May</v>
      </c>
      <c r="G93" s="1" t="str">
        <f t="shared" si="18"/>
        <v>1988Jun</v>
      </c>
      <c r="H93" s="1" t="str">
        <f t="shared" si="18"/>
        <v>1988Jul</v>
      </c>
      <c r="I93" s="1" t="str">
        <f t="shared" si="18"/>
        <v>1988Aug</v>
      </c>
      <c r="J93" s="1" t="str">
        <f t="shared" si="18"/>
        <v>1988Sep</v>
      </c>
      <c r="K93" s="1" t="str">
        <f t="shared" si="18"/>
        <v>1988Oct</v>
      </c>
      <c r="L93" s="1" t="str">
        <f t="shared" si="18"/>
        <v>1988Nov</v>
      </c>
      <c r="M93" s="1" t="str">
        <f t="shared" si="18"/>
        <v>1988Dec</v>
      </c>
      <c r="N93" s="1" t="str">
        <f t="shared" si="18"/>
        <v>1988(YE)&amp; Min Sto</v>
      </c>
      <c r="O93" s="1" t="str">
        <f t="shared" si="18"/>
        <v>1988Avg</v>
      </c>
      <c r="P93" s="1" t="str">
        <f t="shared" si="18"/>
        <v>1988Max</v>
      </c>
      <c r="Q93" s="1"/>
      <c r="R93" s="1"/>
      <c r="S93" s="1"/>
      <c r="T93" s="1"/>
    </row>
    <row r="94" spans="1:20" x14ac:dyDescent="0.25">
      <c r="A94" s="3">
        <v>1988</v>
      </c>
      <c r="B94" s="3" t="s">
        <v>2</v>
      </c>
      <c r="C94" s="3" t="s">
        <v>3</v>
      </c>
      <c r="D94" s="3" t="s">
        <v>4</v>
      </c>
      <c r="E94" s="3" t="s">
        <v>5</v>
      </c>
      <c r="F94" s="3" t="s">
        <v>6</v>
      </c>
      <c r="G94" s="3" t="s">
        <v>7</v>
      </c>
      <c r="H94" s="3" t="s">
        <v>8</v>
      </c>
      <c r="I94" s="3" t="s">
        <v>9</v>
      </c>
      <c r="J94" s="3" t="s">
        <v>10</v>
      </c>
      <c r="K94" s="3" t="s">
        <v>11</v>
      </c>
      <c r="L94" s="3" t="s">
        <v>12</v>
      </c>
      <c r="M94" s="3" t="s">
        <v>13</v>
      </c>
      <c r="N94" s="3" t="s">
        <v>14</v>
      </c>
      <c r="O94" s="3" t="s">
        <v>15</v>
      </c>
      <c r="P94" s="3" t="s">
        <v>16</v>
      </c>
      <c r="Q94" s="1"/>
      <c r="R94" s="1"/>
      <c r="S94" s="1"/>
      <c r="T94" s="1"/>
    </row>
    <row r="95" spans="1:20" x14ac:dyDescent="0.25">
      <c r="A95" s="1" t="s">
        <v>20</v>
      </c>
      <c r="B95" s="4">
        <v>70623</v>
      </c>
      <c r="C95" s="4">
        <v>70623</v>
      </c>
      <c r="D95" s="4">
        <v>70623</v>
      </c>
      <c r="E95" s="4">
        <v>70623</v>
      </c>
      <c r="F95" s="4">
        <v>70623</v>
      </c>
      <c r="G95" s="4">
        <v>70623</v>
      </c>
      <c r="H95" s="5">
        <v>71233</v>
      </c>
      <c r="I95" s="4">
        <v>71233</v>
      </c>
      <c r="J95" s="4">
        <v>71233</v>
      </c>
      <c r="K95" s="4">
        <v>71233</v>
      </c>
      <c r="L95" s="4">
        <v>71233</v>
      </c>
      <c r="M95" s="5">
        <v>79488</v>
      </c>
      <c r="N95" s="4">
        <v>79488</v>
      </c>
      <c r="O95" s="1"/>
      <c r="P95" s="1"/>
      <c r="Q95" s="1"/>
      <c r="R95" s="1"/>
      <c r="S95" s="1"/>
      <c r="T95" s="1"/>
    </row>
    <row r="96" spans="1:20" x14ac:dyDescent="0.25">
      <c r="A96" s="1" t="s">
        <v>21</v>
      </c>
      <c r="B96" s="4">
        <v>50843</v>
      </c>
      <c r="C96" s="4">
        <v>49883</v>
      </c>
      <c r="D96" s="4">
        <v>49131</v>
      </c>
      <c r="E96" s="4">
        <v>48414</v>
      </c>
      <c r="F96" s="4">
        <v>47942</v>
      </c>
      <c r="G96" s="4">
        <v>55529</v>
      </c>
      <c r="H96" s="4">
        <v>55553</v>
      </c>
      <c r="I96" s="4">
        <v>53152</v>
      </c>
      <c r="J96" s="4">
        <v>51948</v>
      </c>
      <c r="K96" s="4">
        <v>49651</v>
      </c>
      <c r="L96" s="4">
        <v>47728</v>
      </c>
      <c r="M96" s="4">
        <v>48617</v>
      </c>
      <c r="N96" s="4">
        <v>47728</v>
      </c>
      <c r="O96" s="4">
        <v>50699</v>
      </c>
      <c r="P96" s="4">
        <v>55553</v>
      </c>
      <c r="Q96" s="1"/>
      <c r="R96" s="1"/>
      <c r="S96" s="1"/>
      <c r="T96" s="1"/>
    </row>
    <row r="97" spans="1:20" x14ac:dyDescent="0.25">
      <c r="A97" s="1" t="s">
        <v>19</v>
      </c>
      <c r="B97" s="4">
        <v>1179231000</v>
      </c>
      <c r="C97" s="4">
        <v>1086098000</v>
      </c>
      <c r="D97" s="4">
        <v>1159889000</v>
      </c>
      <c r="E97" s="4">
        <v>1806655000</v>
      </c>
      <c r="F97" s="4">
        <v>2938732000</v>
      </c>
      <c r="G97" s="4">
        <v>2969127000</v>
      </c>
      <c r="H97" s="4">
        <v>3116249000</v>
      </c>
      <c r="I97" s="4">
        <v>2766665000</v>
      </c>
      <c r="J97" s="4">
        <v>2521867000</v>
      </c>
      <c r="K97" s="4">
        <v>1910394000</v>
      </c>
      <c r="L97" s="4">
        <v>1209807000</v>
      </c>
      <c r="M97" s="4">
        <v>1099306000</v>
      </c>
      <c r="N97" s="4">
        <v>23764020000</v>
      </c>
      <c r="O97" s="1"/>
      <c r="P97" s="4">
        <v>3116249000</v>
      </c>
      <c r="Q97" s="1"/>
      <c r="R97" s="1"/>
      <c r="S97" s="1"/>
      <c r="T97" s="1"/>
    </row>
    <row r="98" spans="1:20" x14ac:dyDescent="0.25">
      <c r="A98" s="1"/>
      <c r="B98" s="1" t="str">
        <f t="shared" ref="B98:P98" si="19">CONCATENATE($A99,B99)</f>
        <v>1989Jan</v>
      </c>
      <c r="C98" s="1" t="str">
        <f t="shared" si="19"/>
        <v>1989Feb</v>
      </c>
      <c r="D98" s="1" t="str">
        <f t="shared" si="19"/>
        <v>1989Mar</v>
      </c>
      <c r="E98" s="1" t="str">
        <f t="shared" si="19"/>
        <v>1989Apr</v>
      </c>
      <c r="F98" s="1" t="str">
        <f t="shared" si="19"/>
        <v>1989May</v>
      </c>
      <c r="G98" s="1" t="str">
        <f t="shared" si="19"/>
        <v>1989Jun</v>
      </c>
      <c r="H98" s="1" t="str">
        <f t="shared" si="19"/>
        <v>1989Jul</v>
      </c>
      <c r="I98" s="1" t="str">
        <f t="shared" si="19"/>
        <v>1989Aug</v>
      </c>
      <c r="J98" s="1" t="str">
        <f t="shared" si="19"/>
        <v>1989Sep</v>
      </c>
      <c r="K98" s="1" t="str">
        <f t="shared" si="19"/>
        <v>1989Oct</v>
      </c>
      <c r="L98" s="1" t="str">
        <f t="shared" si="19"/>
        <v>1989Nov</v>
      </c>
      <c r="M98" s="1" t="str">
        <f t="shared" si="19"/>
        <v>1989Dec</v>
      </c>
      <c r="N98" s="1" t="str">
        <f t="shared" si="19"/>
        <v>1989(YE)&amp; Min Sto</v>
      </c>
      <c r="O98" s="1" t="str">
        <f t="shared" si="19"/>
        <v>1989Avg</v>
      </c>
      <c r="P98" s="1" t="str">
        <f t="shared" si="19"/>
        <v>1989Max</v>
      </c>
      <c r="Q98" s="1"/>
      <c r="R98" s="1"/>
      <c r="S98" s="1"/>
      <c r="T98" s="1"/>
    </row>
    <row r="99" spans="1:20" x14ac:dyDescent="0.25">
      <c r="A99" s="3">
        <v>1989</v>
      </c>
      <c r="B99" s="3" t="s">
        <v>2</v>
      </c>
      <c r="C99" s="3" t="s">
        <v>3</v>
      </c>
      <c r="D99" s="3" t="s">
        <v>4</v>
      </c>
      <c r="E99" s="3" t="s">
        <v>5</v>
      </c>
      <c r="F99" s="3" t="s">
        <v>6</v>
      </c>
      <c r="G99" s="3" t="s">
        <v>7</v>
      </c>
      <c r="H99" s="3" t="s">
        <v>8</v>
      </c>
      <c r="I99" s="3" t="s">
        <v>9</v>
      </c>
      <c r="J99" s="3" t="s">
        <v>10</v>
      </c>
      <c r="K99" s="3" t="s">
        <v>11</v>
      </c>
      <c r="L99" s="3" t="s">
        <v>12</v>
      </c>
      <c r="M99" s="3" t="s">
        <v>13</v>
      </c>
      <c r="N99" s="3" t="s">
        <v>14</v>
      </c>
      <c r="O99" s="3" t="s">
        <v>15</v>
      </c>
      <c r="P99" s="3" t="s">
        <v>16</v>
      </c>
      <c r="Q99" s="1"/>
      <c r="R99" s="1"/>
      <c r="S99" s="1"/>
      <c r="T99" s="1"/>
    </row>
    <row r="100" spans="1:20" x14ac:dyDescent="0.25">
      <c r="A100" s="1" t="s">
        <v>20</v>
      </c>
      <c r="B100" s="4">
        <v>79488</v>
      </c>
      <c r="C100" s="4">
        <v>79488</v>
      </c>
      <c r="D100" s="4">
        <v>79488</v>
      </c>
      <c r="E100" s="4">
        <v>79488</v>
      </c>
      <c r="F100" s="4">
        <v>79488</v>
      </c>
      <c r="G100" s="4">
        <v>79488</v>
      </c>
      <c r="H100" s="5">
        <v>79517</v>
      </c>
      <c r="I100" s="4">
        <v>79517</v>
      </c>
      <c r="J100" s="4">
        <v>79517</v>
      </c>
      <c r="K100" s="4">
        <v>79517</v>
      </c>
      <c r="L100" s="4">
        <v>79517</v>
      </c>
      <c r="M100" s="4">
        <v>79517</v>
      </c>
      <c r="N100" s="4">
        <v>79517</v>
      </c>
      <c r="O100" s="1"/>
      <c r="P100" s="1"/>
      <c r="Q100" s="1"/>
      <c r="R100" s="1"/>
      <c r="S100" s="1"/>
      <c r="T100" s="1"/>
    </row>
    <row r="101" spans="1:20" x14ac:dyDescent="0.25">
      <c r="A101" s="1" t="s">
        <v>21</v>
      </c>
      <c r="B101" s="4">
        <v>47685</v>
      </c>
      <c r="C101" s="4">
        <v>47270</v>
      </c>
      <c r="D101" s="4">
        <v>49512</v>
      </c>
      <c r="E101" s="4">
        <v>45748</v>
      </c>
      <c r="F101" s="4">
        <v>49102</v>
      </c>
      <c r="G101" s="4">
        <v>55431</v>
      </c>
      <c r="H101" s="4">
        <v>54276</v>
      </c>
      <c r="I101" s="4">
        <v>53014</v>
      </c>
      <c r="J101" s="4">
        <v>50728</v>
      </c>
      <c r="K101" s="4">
        <v>49053</v>
      </c>
      <c r="L101" s="4">
        <v>48414</v>
      </c>
      <c r="M101" s="4">
        <v>48132</v>
      </c>
      <c r="N101" s="4">
        <v>45748</v>
      </c>
      <c r="O101" s="4">
        <v>49864</v>
      </c>
      <c r="P101" s="4">
        <v>55431</v>
      </c>
      <c r="Q101" s="1"/>
      <c r="R101" s="1"/>
      <c r="S101" s="1"/>
      <c r="T101" s="1"/>
    </row>
    <row r="102" spans="1:20" x14ac:dyDescent="0.25">
      <c r="A102" s="1" t="s">
        <v>19</v>
      </c>
      <c r="B102" s="4">
        <v>1099306000</v>
      </c>
      <c r="C102" s="4">
        <v>1051160000</v>
      </c>
      <c r="D102" s="4">
        <v>1343604000</v>
      </c>
      <c r="E102" s="4">
        <v>2004187000</v>
      </c>
      <c r="F102" s="4">
        <v>2515418000</v>
      </c>
      <c r="G102" s="4">
        <v>2420276000</v>
      </c>
      <c r="H102" s="4">
        <v>3616147000</v>
      </c>
      <c r="I102" s="4">
        <v>2536967000</v>
      </c>
      <c r="J102" s="4">
        <v>2468138000</v>
      </c>
      <c r="K102" s="4">
        <v>1978788000</v>
      </c>
      <c r="L102" s="4">
        <v>1275320000</v>
      </c>
      <c r="M102" s="4">
        <v>1189946000</v>
      </c>
      <c r="N102" s="4">
        <v>23499257000</v>
      </c>
      <c r="O102" s="1"/>
      <c r="P102" s="4">
        <v>3616147000</v>
      </c>
      <c r="Q102" s="1"/>
      <c r="R102" s="1"/>
      <c r="S102" s="1"/>
      <c r="T102" s="1"/>
    </row>
    <row r="103" spans="1:20" x14ac:dyDescent="0.25">
      <c r="A103" s="1"/>
      <c r="B103" s="1" t="str">
        <f t="shared" ref="B103:P103" si="20">CONCATENATE($A104,B104)</f>
        <v>1990Jan</v>
      </c>
      <c r="C103" s="1" t="str">
        <f t="shared" si="20"/>
        <v>1990Feb</v>
      </c>
      <c r="D103" s="1" t="str">
        <f t="shared" si="20"/>
        <v>1990Mar</v>
      </c>
      <c r="E103" s="1" t="str">
        <f t="shared" si="20"/>
        <v>1990Apr</v>
      </c>
      <c r="F103" s="1" t="str">
        <f t="shared" si="20"/>
        <v>1990May</v>
      </c>
      <c r="G103" s="1" t="str">
        <f t="shared" si="20"/>
        <v>1990Jun</v>
      </c>
      <c r="H103" s="1" t="str">
        <f t="shared" si="20"/>
        <v>1990Jul</v>
      </c>
      <c r="I103" s="1" t="str">
        <f t="shared" si="20"/>
        <v>1990Aug</v>
      </c>
      <c r="J103" s="1" t="str">
        <f t="shared" si="20"/>
        <v>1990Sep</v>
      </c>
      <c r="K103" s="1" t="str">
        <f t="shared" si="20"/>
        <v>1990Oct</v>
      </c>
      <c r="L103" s="1" t="str">
        <f t="shared" si="20"/>
        <v>1990Nov</v>
      </c>
      <c r="M103" s="1" t="str">
        <f t="shared" si="20"/>
        <v>1990Dec</v>
      </c>
      <c r="N103" s="1" t="str">
        <f t="shared" si="20"/>
        <v>1990(YE)&amp; Min Sto</v>
      </c>
      <c r="O103" s="1" t="str">
        <f t="shared" si="20"/>
        <v>1990Avg</v>
      </c>
      <c r="P103" s="1" t="str">
        <f t="shared" si="20"/>
        <v>1990Max</v>
      </c>
      <c r="Q103" s="1"/>
      <c r="R103" s="1"/>
      <c r="S103" s="1"/>
      <c r="T103" s="1"/>
    </row>
    <row r="104" spans="1:20" x14ac:dyDescent="0.25">
      <c r="A104" s="3">
        <v>1990</v>
      </c>
      <c r="B104" s="3" t="s">
        <v>2</v>
      </c>
      <c r="C104" s="3" t="s">
        <v>3</v>
      </c>
      <c r="D104" s="3" t="s">
        <v>4</v>
      </c>
      <c r="E104" s="3" t="s">
        <v>5</v>
      </c>
      <c r="F104" s="3" t="s">
        <v>6</v>
      </c>
      <c r="G104" s="3" t="s">
        <v>7</v>
      </c>
      <c r="H104" s="3" t="s">
        <v>8</v>
      </c>
      <c r="I104" s="3" t="s">
        <v>9</v>
      </c>
      <c r="J104" s="3" t="s">
        <v>10</v>
      </c>
      <c r="K104" s="3" t="s">
        <v>11</v>
      </c>
      <c r="L104" s="3" t="s">
        <v>12</v>
      </c>
      <c r="M104" s="3" t="s">
        <v>13</v>
      </c>
      <c r="N104" s="3" t="s">
        <v>14</v>
      </c>
      <c r="O104" s="3" t="s">
        <v>15</v>
      </c>
      <c r="P104" s="3" t="s">
        <v>16</v>
      </c>
      <c r="Q104" s="1"/>
      <c r="R104" s="1"/>
      <c r="S104" s="1"/>
      <c r="T104" s="1"/>
    </row>
    <row r="105" spans="1:20" x14ac:dyDescent="0.25">
      <c r="A105" s="1" t="s">
        <v>20</v>
      </c>
      <c r="B105" s="4">
        <v>79517</v>
      </c>
      <c r="C105" s="4">
        <v>79517</v>
      </c>
      <c r="D105" s="4">
        <v>79517</v>
      </c>
      <c r="E105" s="4">
        <v>79517</v>
      </c>
      <c r="F105" s="4">
        <v>79517</v>
      </c>
      <c r="G105" s="4">
        <v>79517</v>
      </c>
      <c r="H105" s="4">
        <v>79517</v>
      </c>
      <c r="I105" s="4">
        <v>79517</v>
      </c>
      <c r="J105" s="5">
        <v>79505</v>
      </c>
      <c r="K105" s="5">
        <v>79531</v>
      </c>
      <c r="L105" s="4">
        <v>79531</v>
      </c>
      <c r="M105" s="4">
        <v>79531</v>
      </c>
      <c r="N105" s="4">
        <v>79531</v>
      </c>
      <c r="O105" s="1"/>
      <c r="P105" s="1"/>
      <c r="Q105" s="1"/>
      <c r="R105" s="1"/>
      <c r="S105" s="1"/>
      <c r="T105" s="1"/>
    </row>
    <row r="106" spans="1:20" x14ac:dyDescent="0.25">
      <c r="A106" s="1" t="s">
        <v>21</v>
      </c>
      <c r="B106" s="4">
        <v>48019</v>
      </c>
      <c r="C106" s="4">
        <v>47805</v>
      </c>
      <c r="D106" s="4">
        <v>49163</v>
      </c>
      <c r="E106" s="4">
        <v>47836</v>
      </c>
      <c r="F106" s="4">
        <v>50024</v>
      </c>
      <c r="G106" s="4">
        <v>60379</v>
      </c>
      <c r="H106" s="4">
        <v>61921</v>
      </c>
      <c r="I106" s="4">
        <v>60483</v>
      </c>
      <c r="J106" s="4">
        <v>58319</v>
      </c>
      <c r="K106" s="4">
        <v>57607</v>
      </c>
      <c r="L106" s="4">
        <v>57572</v>
      </c>
      <c r="M106" s="4">
        <v>57543</v>
      </c>
      <c r="N106" s="4">
        <v>47805</v>
      </c>
      <c r="O106" s="4">
        <v>54723</v>
      </c>
      <c r="P106" s="4">
        <v>61921</v>
      </c>
      <c r="Q106" s="1"/>
      <c r="R106" s="174">
        <f>MIN(B106:P106)</f>
        <v>47805</v>
      </c>
      <c r="S106" s="1"/>
      <c r="T106" s="1"/>
    </row>
    <row r="107" spans="1:20" x14ac:dyDescent="0.25">
      <c r="A107" s="1" t="s">
        <v>19</v>
      </c>
      <c r="B107" s="4">
        <v>1149775000</v>
      </c>
      <c r="C107" s="4">
        <v>1027975000</v>
      </c>
      <c r="D107" s="4">
        <v>1145904000</v>
      </c>
      <c r="E107" s="4">
        <v>1348628000</v>
      </c>
      <c r="F107" s="4">
        <v>2103427000</v>
      </c>
      <c r="G107" s="4">
        <v>3459430000</v>
      </c>
      <c r="H107" s="4">
        <v>2304329000</v>
      </c>
      <c r="I107" s="4">
        <v>2467606000</v>
      </c>
      <c r="J107" s="4">
        <v>2545474000</v>
      </c>
      <c r="K107" s="4">
        <v>1379629000</v>
      </c>
      <c r="L107" s="4">
        <v>1176414000</v>
      </c>
      <c r="M107" s="4">
        <v>1199031000</v>
      </c>
      <c r="N107" s="4">
        <v>21307622000</v>
      </c>
      <c r="O107" s="1"/>
      <c r="P107" s="4">
        <v>3459430000</v>
      </c>
      <c r="Q107" s="1"/>
      <c r="R107" s="1"/>
      <c r="S107" s="1"/>
      <c r="T107" s="1"/>
    </row>
    <row r="108" spans="1:20" x14ac:dyDescent="0.25">
      <c r="A108" s="1"/>
      <c r="B108" s="1" t="str">
        <f t="shared" ref="B108:P108" si="21">CONCATENATE($A109,B109)</f>
        <v>1991Jan</v>
      </c>
      <c r="C108" s="1" t="str">
        <f t="shared" si="21"/>
        <v>1991Feb</v>
      </c>
      <c r="D108" s="1" t="str">
        <f t="shared" si="21"/>
        <v>1991Mar</v>
      </c>
      <c r="E108" s="1" t="str">
        <f t="shared" si="21"/>
        <v>1991Apr</v>
      </c>
      <c r="F108" s="1" t="str">
        <f t="shared" si="21"/>
        <v>1991May</v>
      </c>
      <c r="G108" s="1" t="str">
        <f t="shared" si="21"/>
        <v>1991Jun</v>
      </c>
      <c r="H108" s="1" t="str">
        <f t="shared" si="21"/>
        <v>1991Jul</v>
      </c>
      <c r="I108" s="1" t="str">
        <f t="shared" si="21"/>
        <v>1991Aug</v>
      </c>
      <c r="J108" s="1" t="str">
        <f t="shared" si="21"/>
        <v>1991Sep</v>
      </c>
      <c r="K108" s="1" t="str">
        <f t="shared" si="21"/>
        <v>1991Oct</v>
      </c>
      <c r="L108" s="1" t="str">
        <f t="shared" si="21"/>
        <v>1991Nov</v>
      </c>
      <c r="M108" s="1" t="str">
        <f t="shared" si="21"/>
        <v>1991Dec</v>
      </c>
      <c r="N108" s="1" t="str">
        <f t="shared" si="21"/>
        <v>1991(YE)&amp; Min Sto</v>
      </c>
      <c r="O108" s="1" t="str">
        <f t="shared" si="21"/>
        <v>1991Avg</v>
      </c>
      <c r="P108" s="1" t="str">
        <f t="shared" si="21"/>
        <v>1991Max</v>
      </c>
      <c r="Q108" s="1"/>
      <c r="R108" s="1"/>
      <c r="S108" s="1"/>
      <c r="T108" s="1"/>
    </row>
    <row r="109" spans="1:20" x14ac:dyDescent="0.25">
      <c r="A109" s="3">
        <v>1991</v>
      </c>
      <c r="B109" s="3" t="s">
        <v>2</v>
      </c>
      <c r="C109" s="3" t="s">
        <v>3</v>
      </c>
      <c r="D109" s="3" t="s">
        <v>4</v>
      </c>
      <c r="E109" s="3" t="s">
        <v>5</v>
      </c>
      <c r="F109" s="3" t="s">
        <v>6</v>
      </c>
      <c r="G109" s="3" t="s">
        <v>7</v>
      </c>
      <c r="H109" s="3" t="s">
        <v>8</v>
      </c>
      <c r="I109" s="3" t="s">
        <v>9</v>
      </c>
      <c r="J109" s="3" t="s">
        <v>10</v>
      </c>
      <c r="K109" s="3" t="s">
        <v>11</v>
      </c>
      <c r="L109" s="3" t="s">
        <v>12</v>
      </c>
      <c r="M109" s="3" t="s">
        <v>13</v>
      </c>
      <c r="N109" s="3" t="s">
        <v>14</v>
      </c>
      <c r="O109" s="3" t="s">
        <v>15</v>
      </c>
      <c r="P109" s="3" t="s">
        <v>16</v>
      </c>
      <c r="Q109" s="1"/>
      <c r="R109" s="1"/>
      <c r="S109" s="1"/>
      <c r="T109" s="1"/>
    </row>
    <row r="110" spans="1:20" x14ac:dyDescent="0.25">
      <c r="A110" s="1" t="s">
        <v>20</v>
      </c>
      <c r="B110" s="5">
        <v>79457</v>
      </c>
      <c r="C110" s="4">
        <v>79457</v>
      </c>
      <c r="D110" s="4">
        <v>79457</v>
      </c>
      <c r="E110" s="4">
        <v>79457</v>
      </c>
      <c r="F110" s="4">
        <v>79457</v>
      </c>
      <c r="G110" s="5">
        <v>79451</v>
      </c>
      <c r="H110" s="4">
        <v>79451</v>
      </c>
      <c r="I110" s="4">
        <v>79451</v>
      </c>
      <c r="J110" s="4">
        <v>79451</v>
      </c>
      <c r="K110" s="4">
        <v>79451</v>
      </c>
      <c r="L110" s="4">
        <v>79451</v>
      </c>
      <c r="M110" s="4">
        <v>79451</v>
      </c>
      <c r="N110" s="4">
        <v>79451</v>
      </c>
      <c r="O110" s="1"/>
      <c r="P110" s="1"/>
      <c r="Q110" s="1"/>
      <c r="R110" s="1"/>
      <c r="S110" s="1"/>
      <c r="T110" s="1"/>
    </row>
    <row r="111" spans="1:20" x14ac:dyDescent="0.25">
      <c r="A111" s="1" t="s">
        <v>21</v>
      </c>
      <c r="B111" s="4">
        <v>56697</v>
      </c>
      <c r="C111" s="4">
        <v>56084</v>
      </c>
      <c r="D111" s="4">
        <v>57112</v>
      </c>
      <c r="E111" s="4">
        <v>56530</v>
      </c>
      <c r="F111" s="4">
        <v>58164</v>
      </c>
      <c r="G111" s="4">
        <v>67100</v>
      </c>
      <c r="H111" s="4">
        <v>68526</v>
      </c>
      <c r="I111" s="4">
        <v>67645</v>
      </c>
      <c r="J111" s="4">
        <v>65952</v>
      </c>
      <c r="K111" s="4">
        <v>64101</v>
      </c>
      <c r="L111" s="4">
        <v>64977</v>
      </c>
      <c r="M111" s="4">
        <v>64476</v>
      </c>
      <c r="N111" s="4">
        <v>56084</v>
      </c>
      <c r="O111" s="4">
        <v>62280</v>
      </c>
      <c r="P111" s="4">
        <v>68526</v>
      </c>
      <c r="Q111" s="1"/>
      <c r="R111" s="174">
        <f>MIN(B111:P111)</f>
        <v>56084</v>
      </c>
      <c r="S111" s="1"/>
      <c r="T111" s="1"/>
    </row>
    <row r="112" spans="1:20" x14ac:dyDescent="0.25">
      <c r="A112" s="1" t="s">
        <v>19</v>
      </c>
      <c r="B112" s="4">
        <v>1138244000</v>
      </c>
      <c r="C112" s="4">
        <v>1042047000</v>
      </c>
      <c r="D112" s="4">
        <v>1188346000</v>
      </c>
      <c r="E112" s="4">
        <v>1453552000</v>
      </c>
      <c r="F112" s="4">
        <v>2447982000</v>
      </c>
      <c r="G112" s="4">
        <v>2629824000</v>
      </c>
      <c r="H112" s="4">
        <v>2805215000</v>
      </c>
      <c r="I112" s="4">
        <v>2178839000</v>
      </c>
      <c r="J112" s="4">
        <v>2268789000</v>
      </c>
      <c r="K112" s="4">
        <v>1895340000</v>
      </c>
      <c r="L112" s="4">
        <v>1067582000</v>
      </c>
      <c r="M112" s="4">
        <v>1117564000</v>
      </c>
      <c r="N112" s="4">
        <v>21233324000</v>
      </c>
      <c r="O112" s="1"/>
      <c r="P112" s="4">
        <v>2805215000</v>
      </c>
      <c r="Q112" s="1"/>
      <c r="R112" s="1"/>
      <c r="S112" s="1"/>
      <c r="T112" s="1"/>
    </row>
    <row r="113" spans="1:20" x14ac:dyDescent="0.25">
      <c r="A113" s="1"/>
      <c r="B113" s="1" t="str">
        <f t="shared" ref="B113:P113" si="22">CONCATENATE($A114,B114)</f>
        <v>1992Jan</v>
      </c>
      <c r="C113" s="1" t="str">
        <f t="shared" si="22"/>
        <v>1992Feb</v>
      </c>
      <c r="D113" s="1" t="str">
        <f t="shared" si="22"/>
        <v>1992Mar</v>
      </c>
      <c r="E113" s="1" t="str">
        <f t="shared" si="22"/>
        <v>1992Apr</v>
      </c>
      <c r="F113" s="1" t="str">
        <f t="shared" si="22"/>
        <v>1992May</v>
      </c>
      <c r="G113" s="1" t="str">
        <f t="shared" si="22"/>
        <v>1992Jun</v>
      </c>
      <c r="H113" s="1" t="str">
        <f t="shared" si="22"/>
        <v>1992Jul</v>
      </c>
      <c r="I113" s="1" t="str">
        <f t="shared" si="22"/>
        <v>1992Aug</v>
      </c>
      <c r="J113" s="1" t="str">
        <f t="shared" si="22"/>
        <v>1992Sep</v>
      </c>
      <c r="K113" s="1" t="str">
        <f t="shared" si="22"/>
        <v>1992Oct</v>
      </c>
      <c r="L113" s="1" t="str">
        <f t="shared" si="22"/>
        <v>1992Nov</v>
      </c>
      <c r="M113" s="1" t="str">
        <f t="shared" si="22"/>
        <v>1992Dec</v>
      </c>
      <c r="N113" s="1" t="str">
        <f t="shared" si="22"/>
        <v>1992(YE)&amp; Min Sto</v>
      </c>
      <c r="O113" s="1" t="str">
        <f t="shared" si="22"/>
        <v>1992Avg</v>
      </c>
      <c r="P113" s="1" t="str">
        <f t="shared" si="22"/>
        <v>1992Max</v>
      </c>
      <c r="Q113" s="1"/>
      <c r="R113" s="1"/>
      <c r="S113" s="1"/>
      <c r="T113" s="1"/>
    </row>
    <row r="114" spans="1:20" x14ac:dyDescent="0.25">
      <c r="A114" s="3">
        <v>1992</v>
      </c>
      <c r="B114" s="3" t="s">
        <v>2</v>
      </c>
      <c r="C114" s="3" t="s">
        <v>3</v>
      </c>
      <c r="D114" s="3" t="s">
        <v>4</v>
      </c>
      <c r="E114" s="3" t="s">
        <v>5</v>
      </c>
      <c r="F114" s="3" t="s">
        <v>6</v>
      </c>
      <c r="G114" s="3" t="s">
        <v>7</v>
      </c>
      <c r="H114" s="3" t="s">
        <v>8</v>
      </c>
      <c r="I114" s="3" t="s">
        <v>9</v>
      </c>
      <c r="J114" s="3" t="s">
        <v>10</v>
      </c>
      <c r="K114" s="3" t="s">
        <v>11</v>
      </c>
      <c r="L114" s="3" t="s">
        <v>12</v>
      </c>
      <c r="M114" s="3" t="s">
        <v>13</v>
      </c>
      <c r="N114" s="3" t="s">
        <v>14</v>
      </c>
      <c r="O114" s="3" t="s">
        <v>15</v>
      </c>
      <c r="P114" s="3" t="s">
        <v>16</v>
      </c>
      <c r="Q114" s="1"/>
      <c r="R114" s="1"/>
      <c r="S114" s="1"/>
      <c r="T114" s="1"/>
    </row>
    <row r="115" spans="1:20" x14ac:dyDescent="0.25">
      <c r="A115" s="1" t="s">
        <v>20</v>
      </c>
      <c r="B115" s="4">
        <v>79451</v>
      </c>
      <c r="C115" s="4">
        <v>79451</v>
      </c>
      <c r="D115" s="4">
        <v>79451</v>
      </c>
      <c r="E115" s="4">
        <v>79451</v>
      </c>
      <c r="F115" s="4">
        <v>79451</v>
      </c>
      <c r="G115" s="4">
        <v>79451</v>
      </c>
      <c r="H115" s="5">
        <v>79457</v>
      </c>
      <c r="I115" s="4">
        <v>79457</v>
      </c>
      <c r="J115" s="4">
        <v>79457</v>
      </c>
      <c r="K115" s="4">
        <v>79457</v>
      </c>
      <c r="L115" s="4">
        <v>79457</v>
      </c>
      <c r="M115" s="4">
        <v>79457</v>
      </c>
      <c r="N115" s="4">
        <v>79457</v>
      </c>
      <c r="O115" s="1"/>
      <c r="P115" s="1"/>
      <c r="Q115" s="1"/>
      <c r="R115" s="1"/>
      <c r="S115" s="1"/>
      <c r="T115" s="1"/>
    </row>
    <row r="116" spans="1:20" x14ac:dyDescent="0.25">
      <c r="A116" s="1" t="s">
        <v>21</v>
      </c>
      <c r="B116" s="4">
        <v>63663</v>
      </c>
      <c r="C116" s="4">
        <v>62708</v>
      </c>
      <c r="D116" s="4">
        <v>64794</v>
      </c>
      <c r="E116" s="4">
        <v>63475</v>
      </c>
      <c r="F116" s="4">
        <v>66834</v>
      </c>
      <c r="G116" s="4">
        <v>72395</v>
      </c>
      <c r="H116" s="4">
        <v>73123</v>
      </c>
      <c r="I116" s="4">
        <v>71660</v>
      </c>
      <c r="J116" s="4">
        <v>69853</v>
      </c>
      <c r="K116" s="4">
        <v>68176</v>
      </c>
      <c r="L116" s="4">
        <v>67564</v>
      </c>
      <c r="M116" s="4">
        <v>66828</v>
      </c>
      <c r="N116" s="4">
        <v>62708</v>
      </c>
      <c r="O116" s="4">
        <v>67589</v>
      </c>
      <c r="P116" s="4">
        <v>73123</v>
      </c>
      <c r="Q116" s="1"/>
      <c r="R116" s="174">
        <f>MIN(B116:P116)</f>
        <v>62708</v>
      </c>
      <c r="S116" s="1"/>
      <c r="T116" s="1"/>
    </row>
    <row r="117" spans="1:20" x14ac:dyDescent="0.25">
      <c r="A117" s="1" t="s">
        <v>19</v>
      </c>
      <c r="B117" s="4">
        <v>1161038000</v>
      </c>
      <c r="C117" s="4">
        <v>1103678000</v>
      </c>
      <c r="D117" s="4">
        <v>1188617000</v>
      </c>
      <c r="E117" s="4">
        <v>1825325000</v>
      </c>
      <c r="F117" s="4">
        <v>2588093000</v>
      </c>
      <c r="G117" s="4">
        <v>2174112000</v>
      </c>
      <c r="H117" s="4">
        <v>2879411000</v>
      </c>
      <c r="I117" s="4">
        <v>2470024000</v>
      </c>
      <c r="J117" s="4">
        <v>2652303000</v>
      </c>
      <c r="K117" s="4">
        <v>1980718000</v>
      </c>
      <c r="L117" s="4">
        <v>1094207000</v>
      </c>
      <c r="M117" s="4">
        <v>1107732000</v>
      </c>
      <c r="N117" s="4">
        <v>22225258000</v>
      </c>
      <c r="O117" s="1"/>
      <c r="P117" s="4">
        <v>2879411000</v>
      </c>
      <c r="Q117" s="1"/>
      <c r="R117" s="1"/>
      <c r="S117" s="1"/>
      <c r="T117" s="1"/>
    </row>
    <row r="118" spans="1:20" x14ac:dyDescent="0.25">
      <c r="A118" s="1"/>
      <c r="B118" s="1" t="str">
        <f t="shared" ref="B118:P118" si="23">CONCATENATE($A119,B119)</f>
        <v>1993Jan</v>
      </c>
      <c r="C118" s="1" t="str">
        <f t="shared" si="23"/>
        <v>1993Feb</v>
      </c>
      <c r="D118" s="1" t="str">
        <f t="shared" si="23"/>
        <v>1993Mar</v>
      </c>
      <c r="E118" s="1" t="str">
        <f t="shared" si="23"/>
        <v>1993Apr</v>
      </c>
      <c r="F118" s="1" t="str">
        <f t="shared" si="23"/>
        <v>1993May</v>
      </c>
      <c r="G118" s="1" t="str">
        <f t="shared" si="23"/>
        <v>1993Jun</v>
      </c>
      <c r="H118" s="1" t="str">
        <f t="shared" si="23"/>
        <v>1993Jul</v>
      </c>
      <c r="I118" s="1" t="str">
        <f t="shared" si="23"/>
        <v>1993Aug</v>
      </c>
      <c r="J118" s="1" t="str">
        <f t="shared" si="23"/>
        <v>1993Sep</v>
      </c>
      <c r="K118" s="1" t="str">
        <f t="shared" si="23"/>
        <v>1993Oct</v>
      </c>
      <c r="L118" s="1" t="str">
        <f t="shared" si="23"/>
        <v>1993Nov</v>
      </c>
      <c r="M118" s="1" t="str">
        <f t="shared" si="23"/>
        <v>1993Dec</v>
      </c>
      <c r="N118" s="1" t="str">
        <f t="shared" si="23"/>
        <v>1993(YE)&amp; Min Sto</v>
      </c>
      <c r="O118" s="1" t="str">
        <f t="shared" si="23"/>
        <v>1993Avg</v>
      </c>
      <c r="P118" s="1" t="str">
        <f t="shared" si="23"/>
        <v>1993Max</v>
      </c>
      <c r="Q118" s="1"/>
      <c r="R118" s="1"/>
      <c r="S118" s="1"/>
      <c r="T118" s="1"/>
    </row>
    <row r="119" spans="1:20" x14ac:dyDescent="0.25">
      <c r="A119" s="3">
        <v>1993</v>
      </c>
      <c r="B119" s="3" t="s">
        <v>2</v>
      </c>
      <c r="C119" s="3" t="s">
        <v>3</v>
      </c>
      <c r="D119" s="3" t="s">
        <v>4</v>
      </c>
      <c r="E119" s="3" t="s">
        <v>5</v>
      </c>
      <c r="F119" s="3" t="s">
        <v>6</v>
      </c>
      <c r="G119" s="3" t="s">
        <v>7</v>
      </c>
      <c r="H119" s="3" t="s">
        <v>8</v>
      </c>
      <c r="I119" s="3" t="s">
        <v>9</v>
      </c>
      <c r="J119" s="3" t="s">
        <v>10</v>
      </c>
      <c r="K119" s="3" t="s">
        <v>11</v>
      </c>
      <c r="L119" s="3" t="s">
        <v>12</v>
      </c>
      <c r="M119" s="3" t="s">
        <v>13</v>
      </c>
      <c r="N119" s="3" t="s">
        <v>14</v>
      </c>
      <c r="O119" s="3" t="s">
        <v>15</v>
      </c>
      <c r="P119" s="3" t="s">
        <v>16</v>
      </c>
      <c r="Q119" s="1"/>
      <c r="R119" s="1"/>
      <c r="S119" s="1"/>
      <c r="T119" s="1"/>
    </row>
    <row r="120" spans="1:20" x14ac:dyDescent="0.25">
      <c r="A120" s="1" t="s">
        <v>20</v>
      </c>
      <c r="B120" s="4">
        <v>79457</v>
      </c>
      <c r="C120" s="4">
        <v>79457</v>
      </c>
      <c r="D120" s="4">
        <v>79457</v>
      </c>
      <c r="E120" s="4">
        <v>79457</v>
      </c>
      <c r="F120" s="5">
        <v>79451</v>
      </c>
      <c r="G120" s="5">
        <v>79457</v>
      </c>
      <c r="H120" s="4">
        <v>79457</v>
      </c>
      <c r="I120" s="4">
        <v>79457</v>
      </c>
      <c r="J120" s="4">
        <v>79457</v>
      </c>
      <c r="K120" s="4">
        <v>79457</v>
      </c>
      <c r="L120" s="4">
        <v>79457</v>
      </c>
      <c r="M120" s="4">
        <v>79457</v>
      </c>
      <c r="N120" s="4">
        <v>79457</v>
      </c>
      <c r="O120" s="1"/>
      <c r="P120" s="1"/>
      <c r="Q120" s="1"/>
      <c r="R120" s="1"/>
      <c r="S120" s="1"/>
      <c r="T120" s="1"/>
    </row>
    <row r="121" spans="1:20" x14ac:dyDescent="0.25">
      <c r="A121" s="1" t="s">
        <v>21</v>
      </c>
      <c r="B121" s="4">
        <v>68006</v>
      </c>
      <c r="C121" s="4">
        <v>67367</v>
      </c>
      <c r="D121" s="4">
        <v>70258</v>
      </c>
      <c r="E121" s="4">
        <v>69630</v>
      </c>
      <c r="F121" s="4">
        <v>72342</v>
      </c>
      <c r="G121" s="4">
        <v>79939</v>
      </c>
      <c r="H121" s="4">
        <v>77757</v>
      </c>
      <c r="I121" s="4">
        <v>75766</v>
      </c>
      <c r="J121" s="4">
        <v>73991</v>
      </c>
      <c r="K121" s="4">
        <v>72104</v>
      </c>
      <c r="L121" s="4">
        <v>71266</v>
      </c>
      <c r="M121" s="4">
        <v>70208</v>
      </c>
      <c r="N121" s="4">
        <v>67367</v>
      </c>
      <c r="O121" s="4">
        <v>72386</v>
      </c>
      <c r="P121" s="4">
        <v>79939</v>
      </c>
      <c r="Q121" s="1"/>
      <c r="R121" s="174">
        <f>MIN(B121:P121)</f>
        <v>67367</v>
      </c>
      <c r="S121" s="1"/>
      <c r="T121" s="1"/>
    </row>
    <row r="122" spans="1:20" x14ac:dyDescent="0.25">
      <c r="A122" s="1" t="s">
        <v>19</v>
      </c>
      <c r="B122" s="4">
        <v>1163752000</v>
      </c>
      <c r="C122" s="4">
        <v>1040215000</v>
      </c>
      <c r="D122" s="4">
        <v>1251870000</v>
      </c>
      <c r="E122" s="4">
        <v>1552200000</v>
      </c>
      <c r="F122" s="4">
        <v>2432823000</v>
      </c>
      <c r="G122" s="4">
        <v>2865351000</v>
      </c>
      <c r="H122" s="4">
        <v>3647449000</v>
      </c>
      <c r="I122" s="4">
        <v>2878802000</v>
      </c>
      <c r="J122" s="4">
        <v>2132568000</v>
      </c>
      <c r="K122" s="4">
        <v>1767024000</v>
      </c>
      <c r="L122" s="4">
        <v>1143708000</v>
      </c>
      <c r="M122" s="4">
        <v>1178994000</v>
      </c>
      <c r="N122" s="4">
        <v>23054756000</v>
      </c>
      <c r="O122" s="1"/>
      <c r="P122" s="4">
        <v>3647449000</v>
      </c>
      <c r="Q122" s="1"/>
      <c r="R122" s="1"/>
      <c r="S122" s="1"/>
      <c r="T122" s="1"/>
    </row>
    <row r="123" spans="1:20" x14ac:dyDescent="0.25">
      <c r="A123" s="1"/>
      <c r="B123" s="1" t="str">
        <f t="shared" ref="B123:P123" si="24">CONCATENATE($A124,B124)</f>
        <v>1994Jan</v>
      </c>
      <c r="C123" s="1" t="str">
        <f t="shared" si="24"/>
        <v>1994Feb</v>
      </c>
      <c r="D123" s="1" t="str">
        <f t="shared" si="24"/>
        <v>1994Mar</v>
      </c>
      <c r="E123" s="1" t="str">
        <f t="shared" si="24"/>
        <v>1994Apr</v>
      </c>
      <c r="F123" s="1" t="str">
        <f t="shared" si="24"/>
        <v>1994May</v>
      </c>
      <c r="G123" s="1" t="str">
        <f t="shared" si="24"/>
        <v>1994Jun</v>
      </c>
      <c r="H123" s="1" t="str">
        <f t="shared" si="24"/>
        <v>1994Jul</v>
      </c>
      <c r="I123" s="1" t="str">
        <f t="shared" si="24"/>
        <v>1994Aug</v>
      </c>
      <c r="J123" s="1" t="str">
        <f t="shared" si="24"/>
        <v>1994Sep</v>
      </c>
      <c r="K123" s="1" t="str">
        <f t="shared" si="24"/>
        <v>1994Oct</v>
      </c>
      <c r="L123" s="1" t="str">
        <f t="shared" si="24"/>
        <v>1994Nov</v>
      </c>
      <c r="M123" s="1" t="str">
        <f t="shared" si="24"/>
        <v>1994Dec</v>
      </c>
      <c r="N123" s="1" t="str">
        <f t="shared" si="24"/>
        <v>1994(YE)&amp; Min Sto</v>
      </c>
      <c r="O123" s="1" t="str">
        <f t="shared" si="24"/>
        <v>1994Avg</v>
      </c>
      <c r="P123" s="1" t="str">
        <f t="shared" si="24"/>
        <v>1994Max</v>
      </c>
      <c r="Q123" s="1"/>
      <c r="R123" s="1"/>
      <c r="S123" s="1"/>
      <c r="T123" s="1"/>
    </row>
    <row r="124" spans="1:20" x14ac:dyDescent="0.25">
      <c r="A124" s="3">
        <v>1994</v>
      </c>
      <c r="B124" s="3" t="s">
        <v>2</v>
      </c>
      <c r="C124" s="3" t="s">
        <v>3</v>
      </c>
      <c r="D124" s="3" t="s">
        <v>4</v>
      </c>
      <c r="E124" s="3" t="s">
        <v>5</v>
      </c>
      <c r="F124" s="3" t="s">
        <v>6</v>
      </c>
      <c r="G124" s="3" t="s">
        <v>7</v>
      </c>
      <c r="H124" s="3" t="s">
        <v>8</v>
      </c>
      <c r="I124" s="3" t="s">
        <v>9</v>
      </c>
      <c r="J124" s="3" t="s">
        <v>10</v>
      </c>
      <c r="K124" s="3" t="s">
        <v>11</v>
      </c>
      <c r="L124" s="3" t="s">
        <v>12</v>
      </c>
      <c r="M124" s="3" t="s">
        <v>13</v>
      </c>
      <c r="N124" s="3" t="s">
        <v>14</v>
      </c>
      <c r="O124" s="3" t="s">
        <v>15</v>
      </c>
      <c r="P124" s="3" t="s">
        <v>16</v>
      </c>
      <c r="Q124" s="1"/>
      <c r="R124" s="1"/>
      <c r="S124" s="1"/>
      <c r="T124" s="1"/>
    </row>
    <row r="125" spans="1:20" x14ac:dyDescent="0.25">
      <c r="A125" s="1" t="s">
        <v>20</v>
      </c>
      <c r="B125" s="5">
        <v>79917</v>
      </c>
      <c r="C125" s="4">
        <v>79917</v>
      </c>
      <c r="D125" s="5">
        <v>79911</v>
      </c>
      <c r="E125" s="4">
        <v>79911</v>
      </c>
      <c r="F125" s="4">
        <v>79911</v>
      </c>
      <c r="G125" s="4">
        <v>79911</v>
      </c>
      <c r="H125" s="4">
        <v>79911</v>
      </c>
      <c r="I125" s="4">
        <v>79911</v>
      </c>
      <c r="J125" s="4">
        <v>79911</v>
      </c>
      <c r="K125" s="4">
        <v>79911</v>
      </c>
      <c r="L125" s="4">
        <v>79911</v>
      </c>
      <c r="M125" s="4">
        <v>79911</v>
      </c>
      <c r="N125" s="4">
        <v>79911</v>
      </c>
      <c r="O125" s="1"/>
      <c r="P125" s="1"/>
      <c r="Q125" s="1"/>
      <c r="R125" s="1"/>
      <c r="S125" s="1"/>
      <c r="T125" s="1"/>
    </row>
    <row r="126" spans="1:20" x14ac:dyDescent="0.25">
      <c r="A126" s="1" t="s">
        <v>21</v>
      </c>
      <c r="B126" s="4">
        <v>69073</v>
      </c>
      <c r="C126" s="4">
        <v>69585</v>
      </c>
      <c r="D126" s="4">
        <v>70956</v>
      </c>
      <c r="E126" s="4">
        <v>67130</v>
      </c>
      <c r="F126" s="4">
        <v>73570</v>
      </c>
      <c r="G126" s="4">
        <v>77530</v>
      </c>
      <c r="H126" s="4">
        <v>71262</v>
      </c>
      <c r="I126" s="4">
        <v>65902</v>
      </c>
      <c r="J126" s="4">
        <v>64752</v>
      </c>
      <c r="K126" s="4">
        <v>63126</v>
      </c>
      <c r="L126" s="4">
        <v>61962</v>
      </c>
      <c r="M126" s="4">
        <v>63283</v>
      </c>
      <c r="N126" s="4">
        <v>61962</v>
      </c>
      <c r="O126" s="4">
        <v>68178</v>
      </c>
      <c r="P126" s="4">
        <v>77530</v>
      </c>
      <c r="Q126" s="1"/>
      <c r="R126" s="174">
        <f>MIN(B126:P126)</f>
        <v>61962</v>
      </c>
      <c r="S126" s="1"/>
      <c r="T126" s="1"/>
    </row>
    <row r="127" spans="1:20" x14ac:dyDescent="0.25">
      <c r="A127" s="1" t="s">
        <v>19</v>
      </c>
      <c r="B127" s="4">
        <v>1207258000</v>
      </c>
      <c r="C127" s="4">
        <v>1099684000</v>
      </c>
      <c r="D127" s="4">
        <v>1322397000</v>
      </c>
      <c r="E127" s="4">
        <v>1645880000</v>
      </c>
      <c r="F127" s="4">
        <v>2094330000</v>
      </c>
      <c r="G127" s="4">
        <v>3553062000</v>
      </c>
      <c r="H127" s="4">
        <v>3751723000</v>
      </c>
      <c r="I127" s="4">
        <v>2750030000</v>
      </c>
      <c r="J127" s="4">
        <v>2420051000</v>
      </c>
      <c r="K127" s="4">
        <v>1561325000</v>
      </c>
      <c r="L127" s="4">
        <v>1228449000</v>
      </c>
      <c r="M127" s="4">
        <v>1272447000</v>
      </c>
      <c r="N127" s="4">
        <v>23906636000</v>
      </c>
      <c r="O127" s="1"/>
      <c r="P127" s="4">
        <v>3751723000</v>
      </c>
      <c r="Q127" s="1"/>
      <c r="R127" s="1"/>
      <c r="S127" s="1"/>
      <c r="T127" s="1"/>
    </row>
    <row r="128" spans="1:20" x14ac:dyDescent="0.25">
      <c r="A128" s="1"/>
      <c r="B128" s="1" t="str">
        <f t="shared" ref="B128:P128" si="25">CONCATENATE($A129,B129)</f>
        <v>1995Jan</v>
      </c>
      <c r="C128" s="1" t="str">
        <f t="shared" si="25"/>
        <v>1995Feb</v>
      </c>
      <c r="D128" s="1" t="str">
        <f t="shared" si="25"/>
        <v>1995Mar</v>
      </c>
      <c r="E128" s="1" t="str">
        <f t="shared" si="25"/>
        <v>1995Apr</v>
      </c>
      <c r="F128" s="1" t="str">
        <f t="shared" si="25"/>
        <v>1995May</v>
      </c>
      <c r="G128" s="1" t="str">
        <f t="shared" si="25"/>
        <v>1995Jun</v>
      </c>
      <c r="H128" s="1" t="str">
        <f t="shared" si="25"/>
        <v>1995Jul</v>
      </c>
      <c r="I128" s="1" t="str">
        <f t="shared" si="25"/>
        <v>1995Aug</v>
      </c>
      <c r="J128" s="1" t="str">
        <f t="shared" si="25"/>
        <v>1995Sep</v>
      </c>
      <c r="K128" s="1" t="str">
        <f t="shared" si="25"/>
        <v>1995Oct</v>
      </c>
      <c r="L128" s="1" t="str">
        <f t="shared" si="25"/>
        <v>1995Nov</v>
      </c>
      <c r="M128" s="1" t="str">
        <f t="shared" si="25"/>
        <v>1995Dec</v>
      </c>
      <c r="N128" s="1" t="str">
        <f t="shared" si="25"/>
        <v>1995(YE)&amp; Min Sto</v>
      </c>
      <c r="O128" s="1" t="str">
        <f t="shared" si="25"/>
        <v>1995Avg</v>
      </c>
      <c r="P128" s="1" t="str">
        <f t="shared" si="25"/>
        <v>1995Max</v>
      </c>
      <c r="Q128" s="1"/>
      <c r="R128" s="1"/>
      <c r="S128" s="1"/>
      <c r="T128" s="1"/>
    </row>
    <row r="129" spans="1:20" x14ac:dyDescent="0.25">
      <c r="A129" s="3">
        <v>1995</v>
      </c>
      <c r="B129" s="3" t="s">
        <v>2</v>
      </c>
      <c r="C129" s="3" t="s">
        <v>3</v>
      </c>
      <c r="D129" s="3" t="s">
        <v>4</v>
      </c>
      <c r="E129" s="3" t="s">
        <v>5</v>
      </c>
      <c r="F129" s="3" t="s">
        <v>6</v>
      </c>
      <c r="G129" s="3" t="s">
        <v>7</v>
      </c>
      <c r="H129" s="3" t="s">
        <v>8</v>
      </c>
      <c r="I129" s="3" t="s">
        <v>9</v>
      </c>
      <c r="J129" s="3" t="s">
        <v>10</v>
      </c>
      <c r="K129" s="3" t="s">
        <v>11</v>
      </c>
      <c r="L129" s="3" t="s">
        <v>12</v>
      </c>
      <c r="M129" s="3" t="s">
        <v>13</v>
      </c>
      <c r="N129" s="3" t="s">
        <v>14</v>
      </c>
      <c r="O129" s="3" t="s">
        <v>15</v>
      </c>
      <c r="P129" s="3" t="s">
        <v>16</v>
      </c>
      <c r="Q129" s="1"/>
      <c r="R129" s="1"/>
      <c r="S129" s="1"/>
      <c r="T129" s="1"/>
    </row>
    <row r="130" spans="1:20" x14ac:dyDescent="0.25">
      <c r="A130" s="1" t="s">
        <v>20</v>
      </c>
      <c r="B130" s="4">
        <v>79911</v>
      </c>
      <c r="C130" s="4">
        <v>79911</v>
      </c>
      <c r="D130" s="4">
        <v>79911</v>
      </c>
      <c r="E130" s="4">
        <v>79911</v>
      </c>
      <c r="F130" s="4">
        <v>79911</v>
      </c>
      <c r="G130" s="4">
        <v>79911</v>
      </c>
      <c r="H130" s="4">
        <v>79911</v>
      </c>
      <c r="I130" s="4">
        <v>79911</v>
      </c>
      <c r="J130" s="4">
        <v>79911</v>
      </c>
      <c r="K130" s="4">
        <v>79911</v>
      </c>
      <c r="L130" s="4">
        <v>79911</v>
      </c>
      <c r="M130" s="4">
        <v>79911</v>
      </c>
      <c r="N130" s="4">
        <v>79911</v>
      </c>
      <c r="O130" s="1"/>
      <c r="P130" s="1"/>
      <c r="Q130" s="1"/>
      <c r="R130" s="1"/>
      <c r="S130" s="1"/>
      <c r="T130" s="1"/>
    </row>
    <row r="131" spans="1:20" x14ac:dyDescent="0.25">
      <c r="A131" s="1" t="s">
        <v>21</v>
      </c>
      <c r="B131" s="4">
        <v>62074</v>
      </c>
      <c r="C131" s="4">
        <v>61061</v>
      </c>
      <c r="D131" s="4">
        <v>63003</v>
      </c>
      <c r="E131" s="4">
        <v>61586</v>
      </c>
      <c r="F131" s="4">
        <v>63485</v>
      </c>
      <c r="G131" s="4">
        <v>76170</v>
      </c>
      <c r="H131" s="4">
        <v>76939</v>
      </c>
      <c r="I131" s="4">
        <v>74983</v>
      </c>
      <c r="J131" s="4">
        <v>71999</v>
      </c>
      <c r="K131" s="4">
        <v>69835</v>
      </c>
      <c r="L131" s="4">
        <v>68683</v>
      </c>
      <c r="M131" s="4">
        <v>67710</v>
      </c>
      <c r="N131" s="4">
        <v>61061</v>
      </c>
      <c r="O131" s="4">
        <v>68127</v>
      </c>
      <c r="P131" s="4">
        <v>76939</v>
      </c>
      <c r="Q131" s="1"/>
      <c r="R131" s="174">
        <f>MIN(B131:P131)</f>
        <v>61061</v>
      </c>
      <c r="S131" s="1"/>
      <c r="T131" s="1"/>
    </row>
    <row r="132" spans="1:20" x14ac:dyDescent="0.25">
      <c r="A132" s="1" t="s">
        <v>19</v>
      </c>
      <c r="B132" s="4">
        <v>1299044000</v>
      </c>
      <c r="C132" s="4">
        <v>1198992000</v>
      </c>
      <c r="D132" s="4">
        <v>1325825000</v>
      </c>
      <c r="E132" s="4">
        <v>1375133000</v>
      </c>
      <c r="F132" s="4">
        <v>1608321000</v>
      </c>
      <c r="G132" s="4">
        <v>2125907000</v>
      </c>
      <c r="H132" s="4">
        <v>2955404000</v>
      </c>
      <c r="I132" s="4">
        <v>3422827000</v>
      </c>
      <c r="J132" s="4">
        <v>2362772000</v>
      </c>
      <c r="K132" s="4">
        <v>2000485000</v>
      </c>
      <c r="L132" s="4">
        <v>1359079000</v>
      </c>
      <c r="M132" s="4">
        <v>1314208000</v>
      </c>
      <c r="N132" s="4">
        <v>22347997000</v>
      </c>
      <c r="O132" s="1"/>
      <c r="P132" s="4">
        <v>3422827000</v>
      </c>
      <c r="Q132" s="1"/>
      <c r="R132" s="1"/>
      <c r="S132" s="1"/>
      <c r="T132" s="1"/>
    </row>
    <row r="133" spans="1:20" x14ac:dyDescent="0.25">
      <c r="A133" s="1"/>
      <c r="B133" s="1" t="str">
        <f t="shared" ref="B133:P133" si="26">CONCATENATE($A134,B134)</f>
        <v>1996Jan</v>
      </c>
      <c r="C133" s="1" t="str">
        <f t="shared" si="26"/>
        <v>1996Feb</v>
      </c>
      <c r="D133" s="1" t="str">
        <f t="shared" si="26"/>
        <v>1996Mar</v>
      </c>
      <c r="E133" s="1" t="str">
        <f t="shared" si="26"/>
        <v>1996Apr</v>
      </c>
      <c r="F133" s="1" t="str">
        <f t="shared" si="26"/>
        <v>1996May</v>
      </c>
      <c r="G133" s="1" t="str">
        <f t="shared" si="26"/>
        <v>1996Jun</v>
      </c>
      <c r="H133" s="1" t="str">
        <f t="shared" si="26"/>
        <v>1996Jul</v>
      </c>
      <c r="I133" s="1" t="str">
        <f t="shared" si="26"/>
        <v>1996Aug</v>
      </c>
      <c r="J133" s="1" t="str">
        <f t="shared" si="26"/>
        <v>1996Sep</v>
      </c>
      <c r="K133" s="1" t="str">
        <f t="shared" si="26"/>
        <v>1996Oct</v>
      </c>
      <c r="L133" s="1" t="str">
        <f t="shared" si="26"/>
        <v>1996Nov</v>
      </c>
      <c r="M133" s="1" t="str">
        <f t="shared" si="26"/>
        <v>1996Dec</v>
      </c>
      <c r="N133" s="1" t="str">
        <f t="shared" si="26"/>
        <v>1996(YE)&amp; Min Sto</v>
      </c>
      <c r="O133" s="1" t="str">
        <f t="shared" si="26"/>
        <v>1996Avg</v>
      </c>
      <c r="P133" s="1" t="str">
        <f t="shared" si="26"/>
        <v>1996Max</v>
      </c>
      <c r="Q133" s="1"/>
      <c r="R133" s="1"/>
      <c r="S133" s="1"/>
      <c r="T133" s="1"/>
    </row>
    <row r="134" spans="1:20" x14ac:dyDescent="0.25">
      <c r="A134" s="3">
        <v>1996</v>
      </c>
      <c r="B134" s="3" t="s">
        <v>2</v>
      </c>
      <c r="C134" s="3" t="s">
        <v>3</v>
      </c>
      <c r="D134" s="3" t="s">
        <v>4</v>
      </c>
      <c r="E134" s="3" t="s">
        <v>5</v>
      </c>
      <c r="F134" s="3" t="s">
        <v>6</v>
      </c>
      <c r="G134" s="3" t="s">
        <v>7</v>
      </c>
      <c r="H134" s="3" t="s">
        <v>8</v>
      </c>
      <c r="I134" s="3" t="s">
        <v>9</v>
      </c>
      <c r="J134" s="3" t="s">
        <v>10</v>
      </c>
      <c r="K134" s="3" t="s">
        <v>11</v>
      </c>
      <c r="L134" s="3" t="s">
        <v>12</v>
      </c>
      <c r="M134" s="3" t="s">
        <v>13</v>
      </c>
      <c r="N134" s="3" t="s">
        <v>14</v>
      </c>
      <c r="O134" s="3" t="s">
        <v>15</v>
      </c>
      <c r="P134" s="3" t="s">
        <v>16</v>
      </c>
      <c r="Q134" s="1"/>
      <c r="R134" s="1"/>
      <c r="S134" s="1"/>
      <c r="T134" s="1"/>
    </row>
    <row r="135" spans="1:20" x14ac:dyDescent="0.25">
      <c r="A135" s="1" t="s">
        <v>45</v>
      </c>
      <c r="B135" s="4">
        <v>79911</v>
      </c>
      <c r="C135" s="4">
        <v>79911</v>
      </c>
      <c r="D135" s="4">
        <v>79911</v>
      </c>
      <c r="E135" s="4">
        <v>79911</v>
      </c>
      <c r="F135" s="4">
        <v>79911</v>
      </c>
      <c r="G135" s="4">
        <v>79911</v>
      </c>
      <c r="H135" s="4">
        <v>79911</v>
      </c>
      <c r="I135" s="4">
        <v>79911</v>
      </c>
      <c r="J135" s="4">
        <v>79911</v>
      </c>
      <c r="K135" s="4">
        <v>79911</v>
      </c>
      <c r="L135" s="4">
        <v>79911</v>
      </c>
      <c r="M135" s="4">
        <v>79911</v>
      </c>
      <c r="N135" s="4">
        <v>79911</v>
      </c>
      <c r="O135" s="1"/>
      <c r="P135" s="1"/>
      <c r="Q135" s="1"/>
      <c r="R135" s="1"/>
      <c r="S135" s="1"/>
      <c r="T135" s="1"/>
    </row>
    <row r="136" spans="1:20" x14ac:dyDescent="0.25">
      <c r="A136" s="1" t="s">
        <v>47</v>
      </c>
      <c r="B136" s="4">
        <v>66530</v>
      </c>
      <c r="C136" s="4">
        <v>68288</v>
      </c>
      <c r="D136" s="4">
        <v>68121</v>
      </c>
      <c r="E136" s="4">
        <v>63839</v>
      </c>
      <c r="F136" s="4">
        <v>66615</v>
      </c>
      <c r="G136" s="4">
        <v>71531</v>
      </c>
      <c r="H136" s="4">
        <v>72735</v>
      </c>
      <c r="I136" s="4">
        <v>69290</v>
      </c>
      <c r="J136" s="4">
        <v>67207</v>
      </c>
      <c r="K136" s="4">
        <v>66060</v>
      </c>
      <c r="L136" s="4">
        <v>65890</v>
      </c>
      <c r="M136" s="4">
        <v>65056</v>
      </c>
      <c r="N136" s="4">
        <v>63839</v>
      </c>
      <c r="O136" s="4">
        <v>67597</v>
      </c>
      <c r="P136" s="4">
        <v>72735</v>
      </c>
      <c r="Q136" s="1"/>
      <c r="R136" s="174">
        <f>MIN(B136:P136)</f>
        <v>63839</v>
      </c>
      <c r="S136" s="1"/>
      <c r="T136" s="1"/>
    </row>
    <row r="137" spans="1:20" x14ac:dyDescent="0.25">
      <c r="A137" s="1" t="s">
        <v>49</v>
      </c>
      <c r="B137" s="4">
        <v>1299026000</v>
      </c>
      <c r="C137" s="4">
        <v>1256977000</v>
      </c>
      <c r="D137" s="4">
        <v>1346824000</v>
      </c>
      <c r="E137" s="4">
        <v>2076898000</v>
      </c>
      <c r="F137" s="4">
        <v>3419511000</v>
      </c>
      <c r="G137" s="4">
        <v>3422074000</v>
      </c>
      <c r="H137" s="4">
        <v>3201890000</v>
      </c>
      <c r="I137" s="4">
        <v>2905939000</v>
      </c>
      <c r="J137" s="4">
        <v>2117906000</v>
      </c>
      <c r="K137" s="4">
        <v>1878812000</v>
      </c>
      <c r="L137" s="4">
        <v>1375385000</v>
      </c>
      <c r="M137" s="4">
        <v>1357205000</v>
      </c>
      <c r="N137" s="4">
        <v>25658447000</v>
      </c>
      <c r="O137" s="1"/>
      <c r="P137" s="4">
        <v>3422074000</v>
      </c>
      <c r="Q137" s="1"/>
      <c r="R137" s="1"/>
      <c r="S137" s="1"/>
      <c r="T137" s="1"/>
    </row>
    <row r="138" spans="1:20" x14ac:dyDescent="0.25">
      <c r="A138" s="1"/>
      <c r="B138" s="1" t="str">
        <f t="shared" ref="B138:P138" si="27">CONCATENATE($A139,B139)</f>
        <v>1997Jan</v>
      </c>
      <c r="C138" s="1" t="str">
        <f t="shared" si="27"/>
        <v>1997Feb</v>
      </c>
      <c r="D138" s="1" t="str">
        <f t="shared" si="27"/>
        <v>1997Mar</v>
      </c>
      <c r="E138" s="1" t="str">
        <f t="shared" si="27"/>
        <v>1997Apr</v>
      </c>
      <c r="F138" s="1" t="str">
        <f t="shared" si="27"/>
        <v>1997May</v>
      </c>
      <c r="G138" s="1" t="str">
        <f t="shared" si="27"/>
        <v>1997Jun</v>
      </c>
      <c r="H138" s="1" t="str">
        <f t="shared" si="27"/>
        <v>1997Jul</v>
      </c>
      <c r="I138" s="1" t="str">
        <f t="shared" si="27"/>
        <v>1997Aug</v>
      </c>
      <c r="J138" s="1" t="str">
        <f t="shared" si="27"/>
        <v>1997Sep</v>
      </c>
      <c r="K138" s="1" t="str">
        <f t="shared" si="27"/>
        <v>1997Oct</v>
      </c>
      <c r="L138" s="1" t="str">
        <f t="shared" si="27"/>
        <v>1997Nov</v>
      </c>
      <c r="M138" s="1" t="str">
        <f t="shared" si="27"/>
        <v>1997Dec</v>
      </c>
      <c r="N138" s="1" t="str">
        <f t="shared" si="27"/>
        <v>1997(YE)&amp; Min Sto</v>
      </c>
      <c r="O138" s="1" t="str">
        <f t="shared" si="27"/>
        <v>1997Avg</v>
      </c>
      <c r="P138" s="1" t="str">
        <f t="shared" si="27"/>
        <v>1997Max</v>
      </c>
      <c r="Q138" s="1"/>
      <c r="R138" s="1"/>
      <c r="S138" s="1"/>
      <c r="T138" s="1"/>
    </row>
    <row r="139" spans="1:20" x14ac:dyDescent="0.25">
      <c r="A139" s="3">
        <v>1997</v>
      </c>
      <c r="B139" s="3" t="s">
        <v>2</v>
      </c>
      <c r="C139" s="3" t="s">
        <v>3</v>
      </c>
      <c r="D139" s="3" t="s">
        <v>4</v>
      </c>
      <c r="E139" s="3" t="s">
        <v>5</v>
      </c>
      <c r="F139" s="3" t="s">
        <v>6</v>
      </c>
      <c r="G139" s="3" t="s">
        <v>7</v>
      </c>
      <c r="H139" s="3" t="s">
        <v>8</v>
      </c>
      <c r="I139" s="3" t="s">
        <v>9</v>
      </c>
      <c r="J139" s="3" t="s">
        <v>10</v>
      </c>
      <c r="K139" s="3" t="s">
        <v>11</v>
      </c>
      <c r="L139" s="3" t="s">
        <v>12</v>
      </c>
      <c r="M139" s="3" t="s">
        <v>13</v>
      </c>
      <c r="N139" s="3" t="s">
        <v>14</v>
      </c>
      <c r="O139" s="3" t="s">
        <v>15</v>
      </c>
      <c r="P139" s="3" t="s">
        <v>16</v>
      </c>
      <c r="Q139" s="1"/>
      <c r="R139" s="1"/>
      <c r="S139" s="1"/>
      <c r="T139" s="1"/>
    </row>
    <row r="140" spans="1:20" x14ac:dyDescent="0.25">
      <c r="A140" s="1" t="s">
        <v>45</v>
      </c>
      <c r="B140" s="4">
        <v>79911</v>
      </c>
      <c r="C140" s="4">
        <v>79911</v>
      </c>
      <c r="D140" s="4">
        <v>79911</v>
      </c>
      <c r="E140" s="4">
        <v>79911</v>
      </c>
      <c r="F140" s="4">
        <v>79911</v>
      </c>
      <c r="G140" s="4">
        <v>79911</v>
      </c>
      <c r="H140" s="4">
        <v>79911</v>
      </c>
      <c r="I140" s="4">
        <v>79911</v>
      </c>
      <c r="J140" s="4">
        <v>79911</v>
      </c>
      <c r="K140" s="4">
        <v>79911</v>
      </c>
      <c r="L140" s="4">
        <v>79911</v>
      </c>
      <c r="M140" s="4">
        <v>79911</v>
      </c>
      <c r="N140" s="4">
        <v>79911</v>
      </c>
      <c r="O140" s="1"/>
      <c r="P140" s="1"/>
      <c r="Q140" s="1"/>
      <c r="R140" s="1"/>
      <c r="S140" s="1"/>
      <c r="T140" s="1"/>
    </row>
    <row r="141" spans="1:20" x14ac:dyDescent="0.25">
      <c r="A141" s="1" t="s">
        <v>47</v>
      </c>
      <c r="B141" s="4">
        <v>63462</v>
      </c>
      <c r="C141" s="4">
        <v>62402</v>
      </c>
      <c r="D141" s="4">
        <v>62443</v>
      </c>
      <c r="E141" s="4">
        <v>61649</v>
      </c>
      <c r="F141" s="4">
        <v>65204</v>
      </c>
      <c r="G141" s="4">
        <v>73836</v>
      </c>
      <c r="H141" s="4">
        <v>73407</v>
      </c>
      <c r="I141" s="4">
        <v>73551</v>
      </c>
      <c r="J141" s="4">
        <v>71723</v>
      </c>
      <c r="K141" s="4">
        <v>71290</v>
      </c>
      <c r="L141" s="4">
        <v>68075</v>
      </c>
      <c r="M141" s="4">
        <v>67244</v>
      </c>
      <c r="N141" s="4">
        <v>61649</v>
      </c>
      <c r="O141" s="4">
        <v>67857</v>
      </c>
      <c r="P141" s="4">
        <v>73836</v>
      </c>
      <c r="Q141" s="1"/>
      <c r="R141" s="174">
        <f>MIN(B141:P141)</f>
        <v>61649</v>
      </c>
      <c r="S141" s="1"/>
      <c r="T141" s="1"/>
    </row>
    <row r="142" spans="1:20" x14ac:dyDescent="0.25">
      <c r="A142" s="1" t="s">
        <v>49</v>
      </c>
      <c r="B142" s="4">
        <v>1360033000</v>
      </c>
      <c r="C142" s="4">
        <v>1221438000</v>
      </c>
      <c r="D142" s="4">
        <v>1607327000</v>
      </c>
      <c r="E142" s="4">
        <v>1661952000</v>
      </c>
      <c r="F142" s="4">
        <v>2427697000</v>
      </c>
      <c r="G142" s="4">
        <v>2560313000</v>
      </c>
      <c r="H142" s="4">
        <v>4013301000</v>
      </c>
      <c r="I142" s="4">
        <v>2391115000</v>
      </c>
      <c r="J142" s="4">
        <v>2575690000</v>
      </c>
      <c r="K142" s="4">
        <v>2124272000</v>
      </c>
      <c r="L142" s="4">
        <v>1303950000</v>
      </c>
      <c r="M142" s="4">
        <v>1330065000</v>
      </c>
      <c r="N142" s="4">
        <v>24577153000</v>
      </c>
      <c r="O142" s="1"/>
      <c r="P142" s="4">
        <v>4013301000</v>
      </c>
      <c r="Q142" s="1"/>
      <c r="R142" s="1"/>
      <c r="S142" s="1"/>
      <c r="T142" s="1"/>
    </row>
    <row r="143" spans="1:20" x14ac:dyDescent="0.25">
      <c r="A143" s="1"/>
      <c r="B143" s="1" t="str">
        <f t="shared" ref="B143:P143" si="28">CONCATENATE($A144,B144)</f>
        <v>1998Jan</v>
      </c>
      <c r="C143" s="1" t="str">
        <f t="shared" si="28"/>
        <v>1998Feb</v>
      </c>
      <c r="D143" s="1" t="str">
        <f t="shared" si="28"/>
        <v>1998Mar</v>
      </c>
      <c r="E143" s="1" t="str">
        <f t="shared" si="28"/>
        <v>1998Apr</v>
      </c>
      <c r="F143" s="1" t="str">
        <f t="shared" si="28"/>
        <v>1998May</v>
      </c>
      <c r="G143" s="1" t="str">
        <f t="shared" si="28"/>
        <v>1998Jun</v>
      </c>
      <c r="H143" s="1" t="str">
        <f t="shared" si="28"/>
        <v>1998Jul</v>
      </c>
      <c r="I143" s="1" t="str">
        <f t="shared" si="28"/>
        <v>1998Aug</v>
      </c>
      <c r="J143" s="1" t="str">
        <f t="shared" si="28"/>
        <v>1998Sep</v>
      </c>
      <c r="K143" s="1" t="str">
        <f t="shared" si="28"/>
        <v>1998Oct</v>
      </c>
      <c r="L143" s="1" t="str">
        <f t="shared" si="28"/>
        <v>1998Nov</v>
      </c>
      <c r="M143" s="1" t="str">
        <f t="shared" si="28"/>
        <v>1998Dec</v>
      </c>
      <c r="N143" s="1" t="str">
        <f t="shared" si="28"/>
        <v>1998(YE)&amp; Min Sto</v>
      </c>
      <c r="O143" s="1" t="str">
        <f t="shared" si="28"/>
        <v>1998Avg</v>
      </c>
      <c r="P143" s="1" t="str">
        <f t="shared" si="28"/>
        <v>1998Max</v>
      </c>
      <c r="Q143" s="1"/>
      <c r="R143" s="1"/>
      <c r="S143" s="1"/>
      <c r="T143" s="1"/>
    </row>
    <row r="144" spans="1:20" x14ac:dyDescent="0.25">
      <c r="A144" s="3">
        <v>1998</v>
      </c>
      <c r="B144" s="3" t="s">
        <v>2</v>
      </c>
      <c r="C144" s="3" t="s">
        <v>3</v>
      </c>
      <c r="D144" s="3" t="s">
        <v>4</v>
      </c>
      <c r="E144" s="3" t="s">
        <v>5</v>
      </c>
      <c r="F144" s="3" t="s">
        <v>6</v>
      </c>
      <c r="G144" s="3" t="s">
        <v>7</v>
      </c>
      <c r="H144" s="3" t="s">
        <v>8</v>
      </c>
      <c r="I144" s="3" t="s">
        <v>9</v>
      </c>
      <c r="J144" s="3" t="s">
        <v>10</v>
      </c>
      <c r="K144" s="3" t="s">
        <v>11</v>
      </c>
      <c r="L144" s="3" t="s">
        <v>12</v>
      </c>
      <c r="M144" s="3" t="s">
        <v>13</v>
      </c>
      <c r="N144" s="3" t="s">
        <v>14</v>
      </c>
      <c r="O144" s="3" t="s">
        <v>15</v>
      </c>
      <c r="P144" s="3" t="s">
        <v>16</v>
      </c>
      <c r="Q144" s="1"/>
      <c r="R144" s="1"/>
      <c r="S144" s="1"/>
      <c r="T144" s="1"/>
    </row>
    <row r="145" spans="1:20" x14ac:dyDescent="0.25">
      <c r="A145" s="1" t="s">
        <v>45</v>
      </c>
      <c r="B145" s="4">
        <v>79911</v>
      </c>
      <c r="C145" s="4">
        <v>79911</v>
      </c>
      <c r="D145" s="4">
        <v>79911</v>
      </c>
      <c r="E145" s="4">
        <v>79911</v>
      </c>
      <c r="F145" s="4">
        <v>79911</v>
      </c>
      <c r="G145" s="4">
        <v>79911</v>
      </c>
      <c r="H145" s="4">
        <v>79911</v>
      </c>
      <c r="I145" s="4">
        <v>79911</v>
      </c>
      <c r="J145" s="4">
        <v>79911</v>
      </c>
      <c r="K145" s="4">
        <v>79911</v>
      </c>
      <c r="L145" s="4">
        <v>79911</v>
      </c>
      <c r="M145" s="4">
        <v>79911</v>
      </c>
      <c r="N145" s="4">
        <v>79911</v>
      </c>
      <c r="O145" s="1"/>
      <c r="P145" s="1"/>
      <c r="Q145" s="1"/>
      <c r="R145" s="1"/>
      <c r="S145" s="1"/>
      <c r="T145" s="1"/>
    </row>
    <row r="146" spans="1:20" x14ac:dyDescent="0.25">
      <c r="A146" s="1" t="s">
        <v>47</v>
      </c>
      <c r="B146" s="4">
        <v>65889</v>
      </c>
      <c r="C146" s="4">
        <v>64912</v>
      </c>
      <c r="D146" s="4">
        <v>67223</v>
      </c>
      <c r="E146" s="4">
        <v>66596</v>
      </c>
      <c r="F146" s="4">
        <v>67437</v>
      </c>
      <c r="G146" s="4">
        <v>67648</v>
      </c>
      <c r="H146" s="4">
        <v>68755</v>
      </c>
      <c r="I146" s="4">
        <v>69615</v>
      </c>
      <c r="J146" s="4">
        <v>65042</v>
      </c>
      <c r="K146" s="4">
        <v>63633</v>
      </c>
      <c r="L146" s="4">
        <v>64033</v>
      </c>
      <c r="M146" s="4">
        <v>62620</v>
      </c>
      <c r="N146" s="4">
        <v>62620</v>
      </c>
      <c r="O146" s="4">
        <v>66117</v>
      </c>
      <c r="P146" s="4">
        <v>69615</v>
      </c>
      <c r="Q146" s="1"/>
      <c r="R146" s="174">
        <f>MIN(B146:P146)</f>
        <v>62620</v>
      </c>
      <c r="S146" s="1"/>
      <c r="T146" s="1"/>
    </row>
    <row r="147" spans="1:20" x14ac:dyDescent="0.25">
      <c r="A147" s="1" t="s">
        <v>49</v>
      </c>
      <c r="B147" s="4">
        <v>1371334000</v>
      </c>
      <c r="C147" s="4">
        <v>1233211000</v>
      </c>
      <c r="D147" s="4">
        <v>1386634000</v>
      </c>
      <c r="E147" s="4">
        <v>1597789000</v>
      </c>
      <c r="F147" s="4">
        <v>3426348000</v>
      </c>
      <c r="G147" s="4">
        <v>3933617000</v>
      </c>
      <c r="H147" s="4">
        <v>3477513000</v>
      </c>
      <c r="I147" s="4">
        <v>2710921000</v>
      </c>
      <c r="J147" s="4">
        <v>3435907000</v>
      </c>
      <c r="K147" s="4">
        <v>2247583000</v>
      </c>
      <c r="L147" s="4">
        <v>1472159000</v>
      </c>
      <c r="M147" s="4">
        <v>1462558000</v>
      </c>
      <c r="N147" s="4">
        <v>27755574000</v>
      </c>
      <c r="O147" s="1"/>
      <c r="P147" s="4">
        <v>3933617000</v>
      </c>
      <c r="Q147" s="1"/>
      <c r="R147" s="1"/>
      <c r="S147" s="1"/>
      <c r="T147" s="1"/>
    </row>
    <row r="148" spans="1:20" x14ac:dyDescent="0.25">
      <c r="A148" s="1"/>
      <c r="B148" s="1" t="str">
        <f t="shared" ref="B148:P148" si="29">CONCATENATE($A149,B149)</f>
        <v>1999Jan</v>
      </c>
      <c r="C148" s="1" t="str">
        <f t="shared" si="29"/>
        <v>1999Feb</v>
      </c>
      <c r="D148" s="1" t="str">
        <f t="shared" si="29"/>
        <v>1999Mar</v>
      </c>
      <c r="E148" s="1" t="str">
        <f t="shared" si="29"/>
        <v>1999Apr</v>
      </c>
      <c r="F148" s="1" t="str">
        <f t="shared" si="29"/>
        <v>1999May</v>
      </c>
      <c r="G148" s="1" t="str">
        <f t="shared" si="29"/>
        <v>1999Jun</v>
      </c>
      <c r="H148" s="1" t="str">
        <f t="shared" si="29"/>
        <v>1999Jul</v>
      </c>
      <c r="I148" s="1" t="str">
        <f t="shared" si="29"/>
        <v>1999Aug</v>
      </c>
      <c r="J148" s="1" t="str">
        <f t="shared" si="29"/>
        <v>1999Sep</v>
      </c>
      <c r="K148" s="1" t="str">
        <f t="shared" si="29"/>
        <v>1999Oct</v>
      </c>
      <c r="L148" s="1" t="str">
        <f t="shared" si="29"/>
        <v>1999Nov</v>
      </c>
      <c r="M148" s="1" t="str">
        <f t="shared" si="29"/>
        <v>1999Dec</v>
      </c>
      <c r="N148" s="1" t="str">
        <f t="shared" si="29"/>
        <v>1999(YE)&amp; Min Sto</v>
      </c>
      <c r="O148" s="1" t="str">
        <f t="shared" si="29"/>
        <v>1999Avg</v>
      </c>
      <c r="P148" s="1" t="str">
        <f t="shared" si="29"/>
        <v>1999Max</v>
      </c>
      <c r="Q148" s="1"/>
      <c r="R148" s="1"/>
      <c r="S148" s="1"/>
      <c r="T148" s="1"/>
    </row>
    <row r="149" spans="1:20" x14ac:dyDescent="0.25">
      <c r="A149" s="3">
        <v>1999</v>
      </c>
      <c r="B149" s="3" t="s">
        <v>2</v>
      </c>
      <c r="C149" s="3" t="s">
        <v>3</v>
      </c>
      <c r="D149" s="3" t="s">
        <v>4</v>
      </c>
      <c r="E149" s="3" t="s">
        <v>5</v>
      </c>
      <c r="F149" s="3" t="s">
        <v>6</v>
      </c>
      <c r="G149" s="3" t="s">
        <v>7</v>
      </c>
      <c r="H149" s="3" t="s">
        <v>8</v>
      </c>
      <c r="I149" s="3" t="s">
        <v>9</v>
      </c>
      <c r="J149" s="3" t="s">
        <v>10</v>
      </c>
      <c r="K149" s="3" t="s">
        <v>11</v>
      </c>
      <c r="L149" s="3" t="s">
        <v>12</v>
      </c>
      <c r="M149" s="3" t="s">
        <v>13</v>
      </c>
      <c r="N149" s="3" t="s">
        <v>14</v>
      </c>
      <c r="O149" s="3" t="s">
        <v>15</v>
      </c>
      <c r="P149" s="3" t="s">
        <v>16</v>
      </c>
      <c r="Q149" s="1"/>
      <c r="R149" s="1"/>
      <c r="S149" s="1"/>
      <c r="T149" s="1"/>
    </row>
    <row r="150" spans="1:20" x14ac:dyDescent="0.25">
      <c r="A150" s="1" t="s">
        <v>45</v>
      </c>
      <c r="B150" s="4">
        <v>79911</v>
      </c>
      <c r="C150" s="4">
        <v>79911</v>
      </c>
      <c r="D150" s="4">
        <v>79911</v>
      </c>
      <c r="E150" s="4">
        <v>79911</v>
      </c>
      <c r="F150" s="4">
        <v>79911</v>
      </c>
      <c r="G150" s="4">
        <v>79911</v>
      </c>
      <c r="H150" s="4">
        <v>79911</v>
      </c>
      <c r="I150" s="4">
        <v>79911</v>
      </c>
      <c r="J150" s="4">
        <v>79911</v>
      </c>
      <c r="K150" s="4">
        <v>79911</v>
      </c>
      <c r="L150" s="4">
        <v>79911</v>
      </c>
      <c r="M150" s="4">
        <v>79911</v>
      </c>
      <c r="N150" s="4">
        <v>79911</v>
      </c>
      <c r="O150" s="1"/>
      <c r="P150" s="1"/>
      <c r="Q150" s="1"/>
      <c r="R150" s="1"/>
      <c r="S150" s="1"/>
      <c r="T150" s="1"/>
    </row>
    <row r="151" spans="1:20" x14ac:dyDescent="0.25">
      <c r="A151" s="1" t="s">
        <v>47</v>
      </c>
      <c r="B151" s="4">
        <v>61240</v>
      </c>
      <c r="C151" s="4">
        <v>60048</v>
      </c>
      <c r="D151" s="4">
        <v>60255</v>
      </c>
      <c r="E151" s="4">
        <v>59296</v>
      </c>
      <c r="F151" s="4">
        <v>62559</v>
      </c>
      <c r="G151" s="4">
        <v>66680</v>
      </c>
      <c r="H151" s="4">
        <v>66896</v>
      </c>
      <c r="I151" s="4">
        <v>67796</v>
      </c>
      <c r="J151" s="4">
        <v>64425</v>
      </c>
      <c r="K151" s="4">
        <v>62896</v>
      </c>
      <c r="L151" s="4">
        <v>61237</v>
      </c>
      <c r="M151" s="4">
        <v>60366</v>
      </c>
      <c r="N151" s="4">
        <v>59296</v>
      </c>
      <c r="O151" s="4">
        <v>62808</v>
      </c>
      <c r="P151" s="4">
        <v>67796</v>
      </c>
      <c r="Q151" s="1"/>
      <c r="R151" s="174">
        <f>MIN(B151:P151)</f>
        <v>59296</v>
      </c>
      <c r="S151" s="1"/>
      <c r="T151" s="1"/>
    </row>
    <row r="152" spans="1:20" x14ac:dyDescent="0.25">
      <c r="A152" s="1" t="s">
        <v>49</v>
      </c>
      <c r="B152" s="4">
        <v>1447926000</v>
      </c>
      <c r="C152" s="4">
        <v>1432801000</v>
      </c>
      <c r="D152" s="4">
        <v>1779715000</v>
      </c>
      <c r="E152" s="4">
        <v>1689227000</v>
      </c>
      <c r="F152" s="4">
        <v>2538551000</v>
      </c>
      <c r="G152" s="4">
        <v>3182871000</v>
      </c>
      <c r="H152" s="4">
        <v>3875383000</v>
      </c>
      <c r="I152" s="4">
        <v>2895741000</v>
      </c>
      <c r="J152" s="4">
        <v>3025764000</v>
      </c>
      <c r="K152" s="4">
        <v>2113351000</v>
      </c>
      <c r="L152" s="4">
        <v>1740169000</v>
      </c>
      <c r="M152" s="4">
        <v>1417919000</v>
      </c>
      <c r="N152" s="4">
        <v>27139418000</v>
      </c>
      <c r="O152" s="1"/>
      <c r="P152" s="4">
        <v>3875383000</v>
      </c>
      <c r="Q152" s="1"/>
      <c r="R152" s="1"/>
      <c r="S152" s="1"/>
      <c r="T152" s="1"/>
    </row>
    <row r="153" spans="1:20" x14ac:dyDescent="0.25">
      <c r="A153" s="1"/>
      <c r="B153" s="1" t="str">
        <f t="shared" ref="B153:P153" si="30">CONCATENATE($A154,B154)</f>
        <v>2000Jan</v>
      </c>
      <c r="C153" s="1" t="str">
        <f t="shared" si="30"/>
        <v>2000Feb</v>
      </c>
      <c r="D153" s="1" t="str">
        <f t="shared" si="30"/>
        <v>2000Mar</v>
      </c>
      <c r="E153" s="1" t="str">
        <f t="shared" si="30"/>
        <v>2000Apr</v>
      </c>
      <c r="F153" s="1" t="str">
        <f t="shared" si="30"/>
        <v>2000May</v>
      </c>
      <c r="G153" s="1" t="str">
        <f t="shared" si="30"/>
        <v>2000Jun</v>
      </c>
      <c r="H153" s="1" t="str">
        <f t="shared" si="30"/>
        <v>2000Jul</v>
      </c>
      <c r="I153" s="1" t="str">
        <f t="shared" si="30"/>
        <v>2000Aug</v>
      </c>
      <c r="J153" s="1" t="str">
        <f t="shared" si="30"/>
        <v>2000Sep</v>
      </c>
      <c r="K153" s="1" t="str">
        <f t="shared" si="30"/>
        <v>2000Oct</v>
      </c>
      <c r="L153" s="1" t="str">
        <f t="shared" si="30"/>
        <v>2000Nov</v>
      </c>
      <c r="M153" s="1" t="str">
        <f t="shared" si="30"/>
        <v>2000Dec</v>
      </c>
      <c r="N153" s="1" t="str">
        <f t="shared" si="30"/>
        <v>2000(YE)&amp; Min Sto</v>
      </c>
      <c r="O153" s="1" t="str">
        <f t="shared" si="30"/>
        <v>2000Avg</v>
      </c>
      <c r="P153" s="1" t="str">
        <f t="shared" si="30"/>
        <v>2000Max</v>
      </c>
      <c r="Q153" s="1"/>
      <c r="R153" s="1"/>
      <c r="S153" s="1"/>
      <c r="T153" s="1"/>
    </row>
    <row r="154" spans="1:20" x14ac:dyDescent="0.25">
      <c r="A154" s="3">
        <v>2000</v>
      </c>
      <c r="B154" s="3" t="s">
        <v>2</v>
      </c>
      <c r="C154" s="3" t="s">
        <v>3</v>
      </c>
      <c r="D154" s="3" t="s">
        <v>4</v>
      </c>
      <c r="E154" s="3" t="s">
        <v>5</v>
      </c>
      <c r="F154" s="3" t="s">
        <v>6</v>
      </c>
      <c r="G154" s="3" t="s">
        <v>7</v>
      </c>
      <c r="H154" s="3" t="s">
        <v>8</v>
      </c>
      <c r="I154" s="3" t="s">
        <v>9</v>
      </c>
      <c r="J154" s="3" t="s">
        <v>10</v>
      </c>
      <c r="K154" s="3" t="s">
        <v>11</v>
      </c>
      <c r="L154" s="3" t="s">
        <v>12</v>
      </c>
      <c r="M154" s="3" t="s">
        <v>13</v>
      </c>
      <c r="N154" s="3" t="s">
        <v>14</v>
      </c>
      <c r="O154" s="3" t="s">
        <v>15</v>
      </c>
      <c r="P154" s="3" t="s">
        <v>16</v>
      </c>
      <c r="Q154" s="1"/>
      <c r="R154" s="1"/>
      <c r="S154" s="1"/>
      <c r="T154" s="1"/>
    </row>
    <row r="155" spans="1:20" x14ac:dyDescent="0.25">
      <c r="A155" s="1" t="s">
        <v>45</v>
      </c>
      <c r="B155" s="4">
        <v>79911</v>
      </c>
      <c r="C155" s="4">
        <v>79911</v>
      </c>
      <c r="D155" s="4">
        <v>79911</v>
      </c>
      <c r="E155" s="4">
        <v>79911</v>
      </c>
      <c r="F155" s="4">
        <v>79911</v>
      </c>
      <c r="G155" s="4">
        <v>79911</v>
      </c>
      <c r="H155" s="4">
        <v>79911</v>
      </c>
      <c r="I155" s="4">
        <v>79911</v>
      </c>
      <c r="J155" s="4">
        <v>79911</v>
      </c>
      <c r="K155" s="4">
        <v>79911</v>
      </c>
      <c r="L155" s="4">
        <v>79911</v>
      </c>
      <c r="M155" s="4">
        <v>79911</v>
      </c>
      <c r="N155" s="4">
        <v>79911</v>
      </c>
      <c r="O155" s="1"/>
      <c r="P155" s="1"/>
      <c r="Q155" s="1"/>
      <c r="R155" s="1"/>
      <c r="S155" s="1"/>
      <c r="T155" s="1"/>
    </row>
    <row r="156" spans="1:20" x14ac:dyDescent="0.25">
      <c r="A156" s="1" t="s">
        <v>47</v>
      </c>
      <c r="B156" s="4">
        <v>60659</v>
      </c>
      <c r="C156" s="4">
        <v>60454</v>
      </c>
      <c r="D156" s="4">
        <v>62356</v>
      </c>
      <c r="E156" s="4">
        <v>60296</v>
      </c>
      <c r="F156" s="4">
        <v>64778</v>
      </c>
      <c r="G156" s="4">
        <v>69322</v>
      </c>
      <c r="H156" s="4">
        <v>66207</v>
      </c>
      <c r="I156" s="4">
        <v>61357</v>
      </c>
      <c r="J156" s="4">
        <v>58288</v>
      </c>
      <c r="K156" s="4">
        <v>56399</v>
      </c>
      <c r="L156" s="4">
        <v>55253</v>
      </c>
      <c r="M156" s="4">
        <v>54349</v>
      </c>
      <c r="N156" s="4">
        <v>54349</v>
      </c>
      <c r="O156" s="4">
        <v>60810</v>
      </c>
      <c r="P156" s="4">
        <v>69322</v>
      </c>
      <c r="Q156" s="1"/>
      <c r="R156" s="174">
        <f>MIN(B156:P156)</f>
        <v>54349</v>
      </c>
      <c r="S156" s="1"/>
      <c r="T156" s="1"/>
    </row>
    <row r="157" spans="1:20" x14ac:dyDescent="0.25">
      <c r="A157" s="1" t="s">
        <v>49</v>
      </c>
      <c r="B157" s="4">
        <v>1434467000</v>
      </c>
      <c r="C157" s="4">
        <v>1358970000</v>
      </c>
      <c r="D157" s="4">
        <v>1454711000</v>
      </c>
      <c r="E157" s="4">
        <v>2202066000</v>
      </c>
      <c r="F157" s="4">
        <v>3657623000</v>
      </c>
      <c r="G157" s="4">
        <v>4056183000</v>
      </c>
      <c r="H157" s="4">
        <v>4199694000</v>
      </c>
      <c r="I157" s="4">
        <v>3685752000</v>
      </c>
      <c r="J157" s="4">
        <v>3389923000</v>
      </c>
      <c r="K157" s="4">
        <v>2188609000</v>
      </c>
      <c r="L157" s="4">
        <v>1485776000</v>
      </c>
      <c r="M157" s="4">
        <v>1484851000</v>
      </c>
      <c r="N157" s="4">
        <v>30598625000</v>
      </c>
      <c r="O157" s="1"/>
      <c r="P157" s="4">
        <v>4199694000</v>
      </c>
      <c r="Q157" s="1"/>
      <c r="R157" s="1"/>
      <c r="S157" s="1"/>
      <c r="T157" s="1"/>
    </row>
    <row r="158" spans="1:20" x14ac:dyDescent="0.25">
      <c r="A158" s="1"/>
      <c r="B158" s="1" t="str">
        <f t="shared" ref="B158:P158" si="31">CONCATENATE($A159,B159)</f>
        <v>2001Jan</v>
      </c>
      <c r="C158" s="1" t="str">
        <f t="shared" si="31"/>
        <v>2001Feb</v>
      </c>
      <c r="D158" s="1" t="str">
        <f t="shared" si="31"/>
        <v>2001Mar</v>
      </c>
      <c r="E158" s="1" t="str">
        <f t="shared" si="31"/>
        <v>2001Apr</v>
      </c>
      <c r="F158" s="1" t="str">
        <f t="shared" si="31"/>
        <v>2001May</v>
      </c>
      <c r="G158" s="1" t="str">
        <f t="shared" si="31"/>
        <v>2001Jun</v>
      </c>
      <c r="H158" s="1" t="str">
        <f t="shared" si="31"/>
        <v>2001Jul</v>
      </c>
      <c r="I158" s="1" t="str">
        <f t="shared" si="31"/>
        <v>2001Aug</v>
      </c>
      <c r="J158" s="1" t="str">
        <f t="shared" si="31"/>
        <v>2001Sep</v>
      </c>
      <c r="K158" s="1" t="str">
        <f t="shared" si="31"/>
        <v>2001Oct</v>
      </c>
      <c r="L158" s="1" t="str">
        <f t="shared" si="31"/>
        <v>2001Nov</v>
      </c>
      <c r="M158" s="1" t="str">
        <f t="shared" si="31"/>
        <v>2001Dec</v>
      </c>
      <c r="N158" s="1" t="str">
        <f t="shared" si="31"/>
        <v>2001(YE)&amp; Min Sto</v>
      </c>
      <c r="O158" s="1" t="str">
        <f t="shared" si="31"/>
        <v>2001Avg</v>
      </c>
      <c r="P158" s="1" t="str">
        <f t="shared" si="31"/>
        <v>2001Max</v>
      </c>
      <c r="Q158" s="1"/>
      <c r="R158" s="1"/>
      <c r="S158" s="1"/>
      <c r="T158" s="1"/>
    </row>
    <row r="159" spans="1:20" x14ac:dyDescent="0.25">
      <c r="A159" s="3">
        <v>2001</v>
      </c>
      <c r="B159" s="3" t="s">
        <v>2</v>
      </c>
      <c r="C159" s="3" t="s">
        <v>3</v>
      </c>
      <c r="D159" s="3" t="s">
        <v>4</v>
      </c>
      <c r="E159" s="3" t="s">
        <v>5</v>
      </c>
      <c r="F159" s="3" t="s">
        <v>6</v>
      </c>
      <c r="G159" s="3" t="s">
        <v>7</v>
      </c>
      <c r="H159" s="3" t="s">
        <v>8</v>
      </c>
      <c r="I159" s="3" t="s">
        <v>9</v>
      </c>
      <c r="J159" s="3" t="s">
        <v>10</v>
      </c>
      <c r="K159" s="3" t="s">
        <v>11</v>
      </c>
      <c r="L159" s="3" t="s">
        <v>12</v>
      </c>
      <c r="M159" s="3" t="s">
        <v>13</v>
      </c>
      <c r="N159" s="3" t="s">
        <v>14</v>
      </c>
      <c r="O159" s="3" t="s">
        <v>15</v>
      </c>
      <c r="P159" s="3" t="s">
        <v>16</v>
      </c>
      <c r="Q159" s="1"/>
      <c r="R159" s="1"/>
      <c r="S159" s="1"/>
      <c r="T159" s="1"/>
    </row>
    <row r="160" spans="1:20" x14ac:dyDescent="0.25">
      <c r="A160" s="1" t="s">
        <v>45</v>
      </c>
      <c r="B160" s="4">
        <v>79911</v>
      </c>
      <c r="C160" s="4">
        <v>79911</v>
      </c>
      <c r="D160" s="4">
        <v>79911</v>
      </c>
      <c r="E160" s="4">
        <v>79911</v>
      </c>
      <c r="F160" s="4">
        <v>79911</v>
      </c>
      <c r="G160" s="4">
        <v>79911</v>
      </c>
      <c r="H160" s="4">
        <v>79911</v>
      </c>
      <c r="I160" s="4">
        <v>79911</v>
      </c>
      <c r="J160" s="4">
        <v>79911</v>
      </c>
      <c r="K160" s="4">
        <v>79911</v>
      </c>
      <c r="L160" s="4">
        <v>79911</v>
      </c>
      <c r="M160" s="4">
        <v>79911</v>
      </c>
      <c r="N160" s="4">
        <v>79911</v>
      </c>
      <c r="O160" s="1"/>
      <c r="P160" s="1"/>
      <c r="Q160" s="1"/>
      <c r="R160" s="1"/>
      <c r="S160" s="1"/>
      <c r="T160" s="1"/>
    </row>
    <row r="161" spans="1:20" x14ac:dyDescent="0.25">
      <c r="A161" s="1" t="s">
        <v>47</v>
      </c>
      <c r="B161" s="4">
        <v>53573</v>
      </c>
      <c r="C161" s="4">
        <v>54003</v>
      </c>
      <c r="D161" s="4">
        <v>56717</v>
      </c>
      <c r="E161" s="4">
        <v>54287</v>
      </c>
      <c r="F161" s="4">
        <v>62198</v>
      </c>
      <c r="G161" s="4">
        <v>64850</v>
      </c>
      <c r="H161" s="4">
        <v>61940</v>
      </c>
      <c r="I161" s="4">
        <v>58886</v>
      </c>
      <c r="J161" s="4">
        <v>56421</v>
      </c>
      <c r="K161" s="4">
        <v>54240</v>
      </c>
      <c r="L161" s="4">
        <v>53204</v>
      </c>
      <c r="M161" s="4">
        <v>52250</v>
      </c>
      <c r="N161" s="4">
        <v>52250</v>
      </c>
      <c r="O161" s="4">
        <v>56881</v>
      </c>
      <c r="P161" s="4">
        <v>64850</v>
      </c>
      <c r="Q161" s="1"/>
      <c r="R161" s="174">
        <f>MIN(B161:P161)</f>
        <v>52250</v>
      </c>
      <c r="S161" s="1"/>
      <c r="T161" s="1"/>
    </row>
    <row r="162" spans="1:20" x14ac:dyDescent="0.25">
      <c r="A162" s="1" t="s">
        <v>49</v>
      </c>
      <c r="B162" s="4">
        <v>1528844000</v>
      </c>
      <c r="C162" s="4">
        <v>1423912000</v>
      </c>
      <c r="D162" s="4">
        <v>1575086000</v>
      </c>
      <c r="E162" s="4">
        <v>2228203000</v>
      </c>
      <c r="F162" s="4">
        <v>2971262000</v>
      </c>
      <c r="G162" s="4">
        <v>3930341000</v>
      </c>
      <c r="H162" s="4">
        <v>4292363000</v>
      </c>
      <c r="I162" s="4">
        <v>3831950000</v>
      </c>
      <c r="J162" s="4">
        <v>3147418000</v>
      </c>
      <c r="K162" s="4">
        <v>2485700000</v>
      </c>
      <c r="L162" s="4">
        <v>1618713000</v>
      </c>
      <c r="M162" s="4">
        <v>1429911000</v>
      </c>
      <c r="N162" s="4">
        <v>30463703000</v>
      </c>
      <c r="O162" s="1"/>
      <c r="P162" s="4">
        <v>4292363000</v>
      </c>
      <c r="Q162" s="1"/>
      <c r="R162" s="1"/>
      <c r="S162" s="1"/>
      <c r="T162" s="1"/>
    </row>
    <row r="163" spans="1:20" x14ac:dyDescent="0.25">
      <c r="A163" s="1"/>
      <c r="B163" s="1" t="str">
        <f t="shared" ref="B163:P163" si="32">CONCATENATE($A164,B164)</f>
        <v>2002Jan</v>
      </c>
      <c r="C163" s="1" t="str">
        <f t="shared" si="32"/>
        <v>2002Feb</v>
      </c>
      <c r="D163" s="1" t="str">
        <f t="shared" si="32"/>
        <v>2002Mar</v>
      </c>
      <c r="E163" s="1" t="str">
        <f t="shared" si="32"/>
        <v>2002Apr</v>
      </c>
      <c r="F163" s="1" t="str">
        <f t="shared" si="32"/>
        <v>2002May</v>
      </c>
      <c r="G163" s="1" t="str">
        <f t="shared" si="32"/>
        <v>2002Jun</v>
      </c>
      <c r="H163" s="1" t="str">
        <f t="shared" si="32"/>
        <v>2002Jul</v>
      </c>
      <c r="I163" s="1" t="str">
        <f t="shared" si="32"/>
        <v>2002Aug</v>
      </c>
      <c r="J163" s="1" t="str">
        <f t="shared" si="32"/>
        <v>2002Sep</v>
      </c>
      <c r="K163" s="1" t="str">
        <f t="shared" si="32"/>
        <v>2002Oct</v>
      </c>
      <c r="L163" s="1" t="str">
        <f t="shared" si="32"/>
        <v>2002Nov</v>
      </c>
      <c r="M163" s="1" t="str">
        <f t="shared" si="32"/>
        <v>2002Dec</v>
      </c>
      <c r="N163" s="1" t="str">
        <f t="shared" si="32"/>
        <v>2002(YE)&amp; Min Sto</v>
      </c>
      <c r="O163" s="1" t="str">
        <f t="shared" si="32"/>
        <v>2002Avg</v>
      </c>
      <c r="P163" s="1" t="str">
        <f t="shared" si="32"/>
        <v>2002Max</v>
      </c>
      <c r="Q163" s="1"/>
      <c r="R163" s="1"/>
      <c r="S163" s="1"/>
      <c r="T163" s="1"/>
    </row>
    <row r="164" spans="1:20" x14ac:dyDescent="0.25">
      <c r="A164" s="3">
        <v>2002</v>
      </c>
      <c r="B164" s="3" t="s">
        <v>2</v>
      </c>
      <c r="C164" s="3" t="s">
        <v>3</v>
      </c>
      <c r="D164" s="3" t="s">
        <v>4</v>
      </c>
      <c r="E164" s="3" t="s">
        <v>5</v>
      </c>
      <c r="F164" s="3" t="s">
        <v>6</v>
      </c>
      <c r="G164" s="3" t="s">
        <v>7</v>
      </c>
      <c r="H164" s="3" t="s">
        <v>8</v>
      </c>
      <c r="I164" s="3" t="s">
        <v>9</v>
      </c>
      <c r="J164" s="3" t="s">
        <v>10</v>
      </c>
      <c r="K164" s="3" t="s">
        <v>11</v>
      </c>
      <c r="L164" s="3" t="s">
        <v>12</v>
      </c>
      <c r="M164" s="3" t="s">
        <v>13</v>
      </c>
      <c r="N164" s="3" t="s">
        <v>14</v>
      </c>
      <c r="O164" s="3" t="s">
        <v>15</v>
      </c>
      <c r="P164" s="3" t="s">
        <v>16</v>
      </c>
      <c r="Q164" s="1"/>
      <c r="R164" s="1"/>
      <c r="S164" s="1"/>
      <c r="T164" s="1"/>
    </row>
    <row r="165" spans="1:20" x14ac:dyDescent="0.25">
      <c r="A165" s="1" t="s">
        <v>45</v>
      </c>
      <c r="B165" s="4">
        <v>79911</v>
      </c>
      <c r="C165" s="4">
        <v>79911</v>
      </c>
      <c r="D165" s="4">
        <v>79911</v>
      </c>
      <c r="E165" s="4">
        <v>79911</v>
      </c>
      <c r="F165" s="4">
        <v>79911</v>
      </c>
      <c r="G165" s="4">
        <v>79911</v>
      </c>
      <c r="H165" s="4">
        <v>79911</v>
      </c>
      <c r="I165" s="4">
        <v>79911</v>
      </c>
      <c r="J165" s="4">
        <v>79911</v>
      </c>
      <c r="K165" s="4">
        <v>79911</v>
      </c>
      <c r="L165" s="4">
        <v>79911</v>
      </c>
      <c r="M165" s="4">
        <v>79911</v>
      </c>
      <c r="N165" s="4">
        <v>79911</v>
      </c>
      <c r="O165" s="1"/>
      <c r="P165" s="1"/>
      <c r="Q165" s="1"/>
      <c r="R165" s="1"/>
      <c r="S165" s="1"/>
      <c r="T165" s="1"/>
    </row>
    <row r="166" spans="1:20" x14ac:dyDescent="0.25">
      <c r="A166" s="1" t="s">
        <v>47</v>
      </c>
      <c r="B166" s="4">
        <v>52819</v>
      </c>
      <c r="C166" s="4">
        <v>52166</v>
      </c>
      <c r="D166" s="4">
        <v>54301</v>
      </c>
      <c r="E166" s="4">
        <v>51504</v>
      </c>
      <c r="F166" s="4">
        <v>50249</v>
      </c>
      <c r="G166" s="4">
        <v>51255</v>
      </c>
      <c r="H166" s="4">
        <v>47163</v>
      </c>
      <c r="I166" s="4">
        <v>43364</v>
      </c>
      <c r="J166" s="4">
        <v>40492</v>
      </c>
      <c r="K166" s="4">
        <v>38500</v>
      </c>
      <c r="L166" s="4">
        <v>37199</v>
      </c>
      <c r="M166" s="4">
        <v>36192</v>
      </c>
      <c r="N166" s="4">
        <v>36192</v>
      </c>
      <c r="O166" s="4">
        <v>46267</v>
      </c>
      <c r="P166" s="4">
        <v>54301</v>
      </c>
      <c r="Q166" s="1"/>
      <c r="R166" s="174">
        <f>MIN(B166:P166)</f>
        <v>36192</v>
      </c>
      <c r="S166" s="1"/>
      <c r="T166" s="1"/>
    </row>
    <row r="167" spans="1:20" x14ac:dyDescent="0.25">
      <c r="A167" s="1" t="s">
        <v>49</v>
      </c>
      <c r="B167" s="4">
        <v>1478817000</v>
      </c>
      <c r="C167" s="4">
        <v>1299507000</v>
      </c>
      <c r="D167" s="4">
        <v>1529414000</v>
      </c>
      <c r="E167" s="4">
        <v>2666922000</v>
      </c>
      <c r="F167" s="4">
        <v>3349361000</v>
      </c>
      <c r="G167" s="4">
        <v>3490988000</v>
      </c>
      <c r="H167" s="4">
        <v>3570382000</v>
      </c>
      <c r="I167" s="4">
        <v>3294192000</v>
      </c>
      <c r="J167" s="4">
        <v>2393445000</v>
      </c>
      <c r="K167" s="4">
        <v>1564634000</v>
      </c>
      <c r="L167" s="4">
        <v>1367020000</v>
      </c>
      <c r="M167" s="4">
        <v>1361725000</v>
      </c>
      <c r="N167" s="4">
        <v>27366407000</v>
      </c>
      <c r="O167" s="1"/>
      <c r="P167" s="4">
        <v>3570382000</v>
      </c>
      <c r="Q167" s="1"/>
      <c r="R167" s="1"/>
      <c r="S167" s="1"/>
      <c r="T167" s="1"/>
    </row>
    <row r="168" spans="1:20" x14ac:dyDescent="0.25">
      <c r="A168" s="1"/>
      <c r="B168" s="1" t="str">
        <f t="shared" ref="B168:P168" si="33">CONCATENATE($A169,B169)</f>
        <v>2003Jan</v>
      </c>
      <c r="C168" s="1" t="str">
        <f t="shared" si="33"/>
        <v>2003Feb</v>
      </c>
      <c r="D168" s="1" t="str">
        <f t="shared" si="33"/>
        <v>2003Mar</v>
      </c>
      <c r="E168" s="1" t="str">
        <f t="shared" si="33"/>
        <v>2003Apr</v>
      </c>
      <c r="F168" s="1" t="str">
        <f t="shared" si="33"/>
        <v>2003May</v>
      </c>
      <c r="G168" s="1" t="str">
        <f t="shared" si="33"/>
        <v>2003Jun</v>
      </c>
      <c r="H168" s="1" t="str">
        <f t="shared" si="33"/>
        <v>2003Jul</v>
      </c>
      <c r="I168" s="1" t="str">
        <f t="shared" si="33"/>
        <v>2003Aug</v>
      </c>
      <c r="J168" s="1" t="str">
        <f t="shared" si="33"/>
        <v>2003Sep</v>
      </c>
      <c r="K168" s="1" t="str">
        <f t="shared" si="33"/>
        <v>2003Oct</v>
      </c>
      <c r="L168" s="1" t="str">
        <f t="shared" si="33"/>
        <v>2003Nov</v>
      </c>
      <c r="M168" s="1" t="str">
        <f t="shared" si="33"/>
        <v>2003Dec</v>
      </c>
      <c r="N168" s="1" t="str">
        <f t="shared" si="33"/>
        <v>2003(YE)&amp; Min Sto</v>
      </c>
      <c r="O168" s="1" t="str">
        <f t="shared" si="33"/>
        <v>2003Avg</v>
      </c>
      <c r="P168" s="1" t="str">
        <f t="shared" si="33"/>
        <v>2003Max</v>
      </c>
      <c r="Q168" s="1"/>
      <c r="R168" s="1"/>
      <c r="S168" s="1"/>
      <c r="T168" s="1"/>
    </row>
    <row r="169" spans="1:20" x14ac:dyDescent="0.25">
      <c r="A169" s="3">
        <v>2003</v>
      </c>
      <c r="B169" s="3" t="s">
        <v>2</v>
      </c>
      <c r="C169" s="3" t="s">
        <v>3</v>
      </c>
      <c r="D169" s="3" t="s">
        <v>4</v>
      </c>
      <c r="E169" s="3" t="s">
        <v>5</v>
      </c>
      <c r="F169" s="3" t="s">
        <v>6</v>
      </c>
      <c r="G169" s="3" t="s">
        <v>7</v>
      </c>
      <c r="H169" s="3" t="s">
        <v>8</v>
      </c>
      <c r="I169" s="3" t="s">
        <v>9</v>
      </c>
      <c r="J169" s="3" t="s">
        <v>10</v>
      </c>
      <c r="K169" s="3" t="s">
        <v>11</v>
      </c>
      <c r="L169" s="3" t="s">
        <v>12</v>
      </c>
      <c r="M169" s="3" t="s">
        <v>13</v>
      </c>
      <c r="N169" s="3" t="s">
        <v>14</v>
      </c>
      <c r="O169" s="3" t="s">
        <v>15</v>
      </c>
      <c r="P169" s="3" t="s">
        <v>16</v>
      </c>
      <c r="Q169" s="1"/>
      <c r="R169" s="1"/>
      <c r="S169" s="1"/>
      <c r="T169" s="1"/>
    </row>
    <row r="170" spans="1:20" x14ac:dyDescent="0.25">
      <c r="A170" s="1" t="s">
        <v>45</v>
      </c>
      <c r="B170" s="4">
        <v>79911</v>
      </c>
      <c r="C170" s="4">
        <v>79911</v>
      </c>
      <c r="D170" s="4">
        <v>79911</v>
      </c>
      <c r="E170" s="4">
        <v>79911</v>
      </c>
      <c r="F170" s="4">
        <v>79911</v>
      </c>
      <c r="G170" s="4">
        <v>79911</v>
      </c>
      <c r="H170" s="4">
        <v>79911</v>
      </c>
      <c r="I170" s="4">
        <v>79911</v>
      </c>
      <c r="J170" s="4">
        <v>79911</v>
      </c>
      <c r="K170" s="5">
        <v>79914</v>
      </c>
      <c r="L170" s="5">
        <v>79911</v>
      </c>
      <c r="M170" s="4">
        <v>79911</v>
      </c>
      <c r="N170" s="4">
        <v>79911</v>
      </c>
      <c r="O170" s="1"/>
      <c r="P170" s="1"/>
      <c r="Q170" s="1"/>
      <c r="R170" s="1"/>
      <c r="S170" s="1"/>
      <c r="T170" s="1"/>
    </row>
    <row r="171" spans="1:20" x14ac:dyDescent="0.25">
      <c r="A171" s="1" t="s">
        <v>47</v>
      </c>
      <c r="B171" s="4">
        <v>35011</v>
      </c>
      <c r="C171" s="4">
        <v>34143</v>
      </c>
      <c r="D171" s="4">
        <v>34626</v>
      </c>
      <c r="E171" s="4">
        <v>33375</v>
      </c>
      <c r="F171" s="4">
        <v>39739</v>
      </c>
      <c r="G171" s="4">
        <v>50900</v>
      </c>
      <c r="H171" s="4">
        <v>49612</v>
      </c>
      <c r="I171" s="4">
        <v>47179</v>
      </c>
      <c r="J171" s="4">
        <v>45906</v>
      </c>
      <c r="K171" s="4">
        <v>44257</v>
      </c>
      <c r="L171" s="4">
        <v>43211</v>
      </c>
      <c r="M171" s="4">
        <v>42515</v>
      </c>
      <c r="N171" s="4">
        <v>33375</v>
      </c>
      <c r="O171" s="4">
        <v>41706</v>
      </c>
      <c r="P171" s="4">
        <v>50900</v>
      </c>
      <c r="Q171" s="1"/>
      <c r="R171" s="174">
        <f>MIN(B171:P171)</f>
        <v>33375</v>
      </c>
      <c r="S171" s="1"/>
      <c r="T171" s="1"/>
    </row>
    <row r="172" spans="1:20" x14ac:dyDescent="0.25">
      <c r="A172" s="1" t="s">
        <v>49</v>
      </c>
      <c r="B172" s="4">
        <v>1413214000</v>
      </c>
      <c r="C172" s="4">
        <v>1251337000</v>
      </c>
      <c r="D172" s="4">
        <v>1366753000</v>
      </c>
      <c r="E172" s="4">
        <v>1732011000</v>
      </c>
      <c r="F172" s="4">
        <v>2558839000</v>
      </c>
      <c r="G172" s="4">
        <v>2377080000</v>
      </c>
      <c r="H172" s="4">
        <v>3373711000</v>
      </c>
      <c r="I172" s="4">
        <v>3140060000</v>
      </c>
      <c r="J172" s="4">
        <v>2488427000</v>
      </c>
      <c r="K172" s="4">
        <v>2082361000</v>
      </c>
      <c r="L172" s="4">
        <v>1390735000</v>
      </c>
      <c r="M172" s="4">
        <v>1379179000</v>
      </c>
      <c r="N172" s="4">
        <v>24553707000</v>
      </c>
      <c r="O172" s="1"/>
      <c r="P172" s="4">
        <v>3373711000</v>
      </c>
      <c r="Q172" s="1"/>
      <c r="R172" s="1"/>
      <c r="S172" s="1"/>
      <c r="T172" s="1"/>
    </row>
    <row r="173" spans="1:20" x14ac:dyDescent="0.25">
      <c r="A173" s="1"/>
      <c r="B173" s="1" t="str">
        <f t="shared" ref="B173:P173" si="34">CONCATENATE($A174,B174)</f>
        <v>2004Jan</v>
      </c>
      <c r="C173" s="1" t="str">
        <f t="shared" si="34"/>
        <v>2004Feb</v>
      </c>
      <c r="D173" s="1" t="str">
        <f t="shared" si="34"/>
        <v>2004Mar</v>
      </c>
      <c r="E173" s="1" t="str">
        <f t="shared" si="34"/>
        <v>2004Apr</v>
      </c>
      <c r="F173" s="1" t="str">
        <f t="shared" si="34"/>
        <v>2004May</v>
      </c>
      <c r="G173" s="1" t="str">
        <f t="shared" si="34"/>
        <v>2004Jun</v>
      </c>
      <c r="H173" s="1" t="str">
        <f t="shared" si="34"/>
        <v>2004Jul</v>
      </c>
      <c r="I173" s="1" t="str">
        <f t="shared" si="34"/>
        <v>2004Aug</v>
      </c>
      <c r="J173" s="1" t="str">
        <f t="shared" si="34"/>
        <v>2004Sep</v>
      </c>
      <c r="K173" s="1" t="str">
        <f t="shared" si="34"/>
        <v>2004Oct</v>
      </c>
      <c r="L173" s="1" t="str">
        <f t="shared" si="34"/>
        <v>2004Nov</v>
      </c>
      <c r="M173" s="1" t="str">
        <f t="shared" si="34"/>
        <v>2004Dec</v>
      </c>
      <c r="N173" s="1" t="str">
        <f t="shared" si="34"/>
        <v>2004(YE)&amp; Min Sto</v>
      </c>
      <c r="O173" s="1" t="str">
        <f t="shared" si="34"/>
        <v>2004Avg</v>
      </c>
      <c r="P173" s="1" t="str">
        <f t="shared" si="34"/>
        <v>2004Max</v>
      </c>
      <c r="Q173" s="1"/>
      <c r="R173" s="1"/>
      <c r="S173" s="1"/>
      <c r="T173" s="1"/>
    </row>
    <row r="174" spans="1:20" x14ac:dyDescent="0.25">
      <c r="A174" s="3">
        <v>2004</v>
      </c>
      <c r="B174" s="3" t="s">
        <v>2</v>
      </c>
      <c r="C174" s="3" t="s">
        <v>3</v>
      </c>
      <c r="D174" s="3" t="s">
        <v>4</v>
      </c>
      <c r="E174" s="3" t="s">
        <v>5</v>
      </c>
      <c r="F174" s="3" t="s">
        <v>6</v>
      </c>
      <c r="G174" s="3" t="s">
        <v>7</v>
      </c>
      <c r="H174" s="3" t="s">
        <v>8</v>
      </c>
      <c r="I174" s="3" t="s">
        <v>9</v>
      </c>
      <c r="J174" s="3" t="s">
        <v>10</v>
      </c>
      <c r="K174" s="3" t="s">
        <v>11</v>
      </c>
      <c r="L174" s="3" t="s">
        <v>12</v>
      </c>
      <c r="M174" s="3" t="s">
        <v>13</v>
      </c>
      <c r="N174" s="3" t="s">
        <v>14</v>
      </c>
      <c r="O174" s="3" t="s">
        <v>15</v>
      </c>
      <c r="P174" s="3" t="s">
        <v>16</v>
      </c>
      <c r="Q174" s="1"/>
      <c r="R174" s="1"/>
      <c r="S174" s="1"/>
      <c r="T174" s="1"/>
    </row>
    <row r="175" spans="1:20" x14ac:dyDescent="0.25">
      <c r="A175" s="1" t="s">
        <v>45</v>
      </c>
      <c r="B175" s="4">
        <v>79911</v>
      </c>
      <c r="C175" s="4">
        <v>79911</v>
      </c>
      <c r="D175" s="4">
        <v>79911</v>
      </c>
      <c r="E175" s="4">
        <v>79911</v>
      </c>
      <c r="F175" s="4">
        <v>79911</v>
      </c>
      <c r="G175" s="4">
        <v>79911</v>
      </c>
      <c r="H175" s="4">
        <v>79911</v>
      </c>
      <c r="I175" s="4">
        <v>79911</v>
      </c>
      <c r="J175" s="4">
        <v>79911</v>
      </c>
      <c r="K175" s="5">
        <v>79457</v>
      </c>
      <c r="L175" s="5">
        <v>79454</v>
      </c>
      <c r="M175" s="4">
        <v>79454</v>
      </c>
      <c r="N175" s="4">
        <v>79454</v>
      </c>
      <c r="O175" s="1"/>
      <c r="P175" s="1"/>
      <c r="Q175" s="1"/>
      <c r="R175" s="1"/>
      <c r="S175" s="1"/>
      <c r="T175" s="1"/>
    </row>
    <row r="176" spans="1:20" x14ac:dyDescent="0.25">
      <c r="A176" s="1" t="s">
        <v>47</v>
      </c>
      <c r="B176" s="4">
        <v>41866</v>
      </c>
      <c r="C176" s="4">
        <v>41363</v>
      </c>
      <c r="D176" s="4">
        <v>42636</v>
      </c>
      <c r="E176" s="4">
        <v>42419</v>
      </c>
      <c r="F176" s="4">
        <v>46537</v>
      </c>
      <c r="G176" s="4">
        <v>50364</v>
      </c>
      <c r="H176" s="4">
        <v>51324</v>
      </c>
      <c r="I176" s="4">
        <v>49956</v>
      </c>
      <c r="J176" s="4">
        <v>47869</v>
      </c>
      <c r="K176" s="4">
        <v>46090</v>
      </c>
      <c r="L176" s="4">
        <v>45131</v>
      </c>
      <c r="M176" s="4">
        <v>44931</v>
      </c>
      <c r="N176" s="4">
        <v>41363</v>
      </c>
      <c r="O176" s="4">
        <v>45874</v>
      </c>
      <c r="P176" s="4">
        <v>51324</v>
      </c>
      <c r="Q176" s="1"/>
      <c r="R176" s="174">
        <f>MIN(B176:P176)</f>
        <v>41363</v>
      </c>
      <c r="S176" s="1"/>
      <c r="T176" s="1"/>
    </row>
    <row r="177" spans="1:20" x14ac:dyDescent="0.25">
      <c r="A177" s="1" t="s">
        <v>49</v>
      </c>
      <c r="B177" s="4">
        <v>1362385000</v>
      </c>
      <c r="C177" s="4">
        <v>1258002000</v>
      </c>
      <c r="D177" s="4">
        <v>1488015000</v>
      </c>
      <c r="E177" s="4">
        <v>1606836000</v>
      </c>
      <c r="F177" s="4">
        <v>2847991000</v>
      </c>
      <c r="G177" s="4">
        <v>2817664000</v>
      </c>
      <c r="H177" s="4">
        <v>2519110000</v>
      </c>
      <c r="I177" s="4">
        <v>2461642000</v>
      </c>
      <c r="J177" s="4">
        <v>2545068000</v>
      </c>
      <c r="K177" s="4">
        <v>2002959000</v>
      </c>
      <c r="L177" s="4">
        <v>1314703000</v>
      </c>
      <c r="M177" s="4">
        <v>1359067000</v>
      </c>
      <c r="N177" s="4">
        <v>23583442000</v>
      </c>
      <c r="O177" s="1"/>
      <c r="P177" s="4">
        <v>2847991000</v>
      </c>
      <c r="Q177" s="1"/>
      <c r="R177" s="1"/>
      <c r="S177" s="1"/>
      <c r="T177" s="1"/>
    </row>
    <row r="178" spans="1:20" x14ac:dyDescent="0.25">
      <c r="A178" s="1"/>
      <c r="B178" s="1" t="str">
        <f t="shared" ref="B178:P178" si="35">CONCATENATE($A179,B179)</f>
        <v>2005Jan</v>
      </c>
      <c r="C178" s="1" t="str">
        <f t="shared" si="35"/>
        <v>2005Feb</v>
      </c>
      <c r="D178" s="1" t="str">
        <f t="shared" si="35"/>
        <v>2005Mar</v>
      </c>
      <c r="E178" s="1" t="str">
        <f t="shared" si="35"/>
        <v>2005Apr</v>
      </c>
      <c r="F178" s="1" t="str">
        <f t="shared" si="35"/>
        <v>2005May</v>
      </c>
      <c r="G178" s="1" t="str">
        <f t="shared" si="35"/>
        <v>2005Jun</v>
      </c>
      <c r="H178" s="1" t="str">
        <f t="shared" si="35"/>
        <v>2005Jul</v>
      </c>
      <c r="I178" s="1" t="str">
        <f t="shared" si="35"/>
        <v>2005Aug</v>
      </c>
      <c r="J178" s="1" t="str">
        <f t="shared" si="35"/>
        <v>2005Sep</v>
      </c>
      <c r="K178" s="1" t="str">
        <f t="shared" si="35"/>
        <v>2005Oct</v>
      </c>
      <c r="L178" s="1" t="str">
        <f t="shared" si="35"/>
        <v>2005Nov</v>
      </c>
      <c r="M178" s="1" t="str">
        <f t="shared" si="35"/>
        <v>2005Dec</v>
      </c>
      <c r="N178" s="1" t="str">
        <f t="shared" si="35"/>
        <v>2005(YE)&amp; Min Sto</v>
      </c>
      <c r="O178" s="1" t="str">
        <f t="shared" si="35"/>
        <v>2005Avg</v>
      </c>
      <c r="P178" s="1" t="str">
        <f t="shared" si="35"/>
        <v>2005Max</v>
      </c>
      <c r="Q178" s="1"/>
      <c r="R178" s="1"/>
      <c r="S178" s="1"/>
      <c r="T178" s="1"/>
    </row>
    <row r="179" spans="1:20" x14ac:dyDescent="0.25">
      <c r="A179" s="3">
        <v>2005</v>
      </c>
      <c r="B179" s="3" t="s">
        <v>2</v>
      </c>
      <c r="C179" s="3" t="s">
        <v>3</v>
      </c>
      <c r="D179" s="3" t="s">
        <v>4</v>
      </c>
      <c r="E179" s="3" t="s">
        <v>5</v>
      </c>
      <c r="F179" s="3" t="s">
        <v>6</v>
      </c>
      <c r="G179" s="3" t="s">
        <v>7</v>
      </c>
      <c r="H179" s="3" t="s">
        <v>8</v>
      </c>
      <c r="I179" s="3" t="s">
        <v>9</v>
      </c>
      <c r="J179" s="3" t="s">
        <v>10</v>
      </c>
      <c r="K179" s="3" t="s">
        <v>11</v>
      </c>
      <c r="L179" s="3" t="s">
        <v>12</v>
      </c>
      <c r="M179" s="3" t="s">
        <v>13</v>
      </c>
      <c r="N179" s="3" t="s">
        <v>14</v>
      </c>
      <c r="O179" s="3" t="s">
        <v>15</v>
      </c>
      <c r="P179" s="3" t="s">
        <v>16</v>
      </c>
      <c r="Q179" s="1"/>
      <c r="R179" s="1"/>
      <c r="S179" s="1"/>
      <c r="T179" s="1"/>
    </row>
    <row r="180" spans="1:20" x14ac:dyDescent="0.25">
      <c r="A180" s="1" t="s">
        <v>45</v>
      </c>
      <c r="B180" s="4">
        <v>79454</v>
      </c>
      <c r="C180" s="4">
        <v>79454</v>
      </c>
      <c r="D180" s="4">
        <v>79454</v>
      </c>
      <c r="E180" s="4">
        <v>79454</v>
      </c>
      <c r="F180" s="4">
        <v>79454</v>
      </c>
      <c r="G180" s="4">
        <v>79454</v>
      </c>
      <c r="H180" s="4">
        <v>79454</v>
      </c>
      <c r="I180" s="4">
        <v>79454</v>
      </c>
      <c r="J180" s="4">
        <v>79454</v>
      </c>
      <c r="K180" s="4">
        <v>79454</v>
      </c>
      <c r="L180" s="4">
        <v>79454</v>
      </c>
      <c r="M180" s="4">
        <v>79454</v>
      </c>
      <c r="N180" s="4">
        <v>79454</v>
      </c>
      <c r="O180" s="1"/>
      <c r="P180" s="1"/>
      <c r="Q180" s="1"/>
      <c r="R180" s="1"/>
      <c r="S180" s="1"/>
      <c r="T180" s="1"/>
    </row>
    <row r="181" spans="1:20" x14ac:dyDescent="0.25">
      <c r="A181" s="1" t="s">
        <v>47</v>
      </c>
      <c r="B181" s="4">
        <v>43908</v>
      </c>
      <c r="C181" s="4">
        <v>43890</v>
      </c>
      <c r="D181" s="4">
        <v>46152</v>
      </c>
      <c r="E181" s="4">
        <v>45527</v>
      </c>
      <c r="F181" s="4">
        <v>52122</v>
      </c>
      <c r="G181" s="4">
        <v>61081</v>
      </c>
      <c r="H181" s="4">
        <v>62282</v>
      </c>
      <c r="I181" s="4">
        <v>60121</v>
      </c>
      <c r="J181" s="4">
        <v>57491</v>
      </c>
      <c r="K181" s="4">
        <v>56172</v>
      </c>
      <c r="L181" s="4">
        <v>55217</v>
      </c>
      <c r="M181" s="4">
        <v>54697</v>
      </c>
      <c r="N181" s="4">
        <v>43890</v>
      </c>
      <c r="O181" s="4">
        <v>53222</v>
      </c>
      <c r="P181" s="4">
        <v>62282</v>
      </c>
      <c r="Q181" s="1"/>
      <c r="R181" s="174">
        <f>MIN(B181:P181)</f>
        <v>43890</v>
      </c>
      <c r="S181" s="1"/>
      <c r="T181" s="1"/>
    </row>
    <row r="182" spans="1:20" x14ac:dyDescent="0.25">
      <c r="A182" s="1" t="s">
        <v>49</v>
      </c>
      <c r="B182" s="4">
        <v>1364252000</v>
      </c>
      <c r="C182" s="4">
        <v>1213036000</v>
      </c>
      <c r="D182" s="4">
        <v>1361696000</v>
      </c>
      <c r="E182" s="4">
        <v>1594615000</v>
      </c>
      <c r="F182" s="4">
        <v>2711023000</v>
      </c>
      <c r="G182" s="4">
        <v>3135846000</v>
      </c>
      <c r="H182" s="4">
        <v>3744132000</v>
      </c>
      <c r="I182" s="4">
        <v>3099073000</v>
      </c>
      <c r="J182" s="4">
        <v>3140156000</v>
      </c>
      <c r="K182" s="4">
        <v>2035365000</v>
      </c>
      <c r="L182" s="4">
        <v>1461352000</v>
      </c>
      <c r="M182" s="4">
        <v>1382899000</v>
      </c>
      <c r="N182" s="4">
        <v>26243445000</v>
      </c>
      <c r="O182" s="1"/>
      <c r="P182" s="4">
        <v>3744132000</v>
      </c>
      <c r="Q182" s="1"/>
      <c r="R182" s="1"/>
      <c r="S182" s="1"/>
      <c r="T182" s="1"/>
    </row>
    <row r="183" spans="1:20" x14ac:dyDescent="0.25">
      <c r="A183" s="1"/>
      <c r="B183" s="1" t="str">
        <f t="shared" ref="B183:P183" si="36">CONCATENATE($A184,B184)</f>
        <v>2006Jan</v>
      </c>
      <c r="C183" s="1" t="str">
        <f t="shared" si="36"/>
        <v>2006Feb</v>
      </c>
      <c r="D183" s="1" t="str">
        <f t="shared" si="36"/>
        <v>2006Mar</v>
      </c>
      <c r="E183" s="1" t="str">
        <f t="shared" si="36"/>
        <v>2006Apr</v>
      </c>
      <c r="F183" s="1" t="str">
        <f t="shared" si="36"/>
        <v>2006May</v>
      </c>
      <c r="G183" s="1" t="str">
        <f t="shared" si="36"/>
        <v>2006Jun</v>
      </c>
      <c r="H183" s="1" t="str">
        <f t="shared" si="36"/>
        <v>2006Jul</v>
      </c>
      <c r="I183" s="1" t="str">
        <f t="shared" si="36"/>
        <v>2006Aug</v>
      </c>
      <c r="J183" s="1" t="str">
        <f t="shared" si="36"/>
        <v>2006Sep</v>
      </c>
      <c r="K183" s="1" t="str">
        <f t="shared" si="36"/>
        <v>2006Oct</v>
      </c>
      <c r="L183" s="1" t="str">
        <f t="shared" si="36"/>
        <v>2006Nov</v>
      </c>
      <c r="M183" s="1" t="str">
        <f t="shared" si="36"/>
        <v>2006Dec</v>
      </c>
      <c r="N183" s="1" t="str">
        <f t="shared" si="36"/>
        <v>2006(YE)&amp; Min Sto</v>
      </c>
      <c r="O183" s="1" t="str">
        <f t="shared" si="36"/>
        <v>2006Avg</v>
      </c>
      <c r="P183" s="1" t="str">
        <f t="shared" si="36"/>
        <v>2006Max</v>
      </c>
      <c r="Q183" s="1"/>
      <c r="R183" s="1"/>
      <c r="S183" s="1"/>
      <c r="T183" s="1"/>
    </row>
    <row r="184" spans="1:20" x14ac:dyDescent="0.25">
      <c r="A184" s="3">
        <v>2006</v>
      </c>
      <c r="B184" s="3" t="s">
        <v>2</v>
      </c>
      <c r="C184" s="3" t="s">
        <v>3</v>
      </c>
      <c r="D184" s="3" t="s">
        <v>4</v>
      </c>
      <c r="E184" s="3" t="s">
        <v>5</v>
      </c>
      <c r="F184" s="3" t="s">
        <v>6</v>
      </c>
      <c r="G184" s="3" t="s">
        <v>7</v>
      </c>
      <c r="H184" s="3" t="s">
        <v>8</v>
      </c>
      <c r="I184" s="3" t="s">
        <v>9</v>
      </c>
      <c r="J184" s="3" t="s">
        <v>10</v>
      </c>
      <c r="K184" s="3" t="s">
        <v>11</v>
      </c>
      <c r="L184" s="3" t="s">
        <v>12</v>
      </c>
      <c r="M184" s="3" t="s">
        <v>13</v>
      </c>
      <c r="N184" s="3" t="s">
        <v>14</v>
      </c>
      <c r="O184" s="3" t="s">
        <v>15</v>
      </c>
      <c r="P184" s="3" t="s">
        <v>16</v>
      </c>
      <c r="Q184" s="1"/>
      <c r="R184" s="1"/>
      <c r="S184" s="1"/>
      <c r="T184" s="1"/>
    </row>
    <row r="185" spans="1:20" x14ac:dyDescent="0.25">
      <c r="A185" s="1" t="s">
        <v>45</v>
      </c>
      <c r="B185" s="4">
        <v>79454</v>
      </c>
      <c r="C185" s="4">
        <v>79454</v>
      </c>
      <c r="D185" s="4">
        <v>79454</v>
      </c>
      <c r="E185" s="4">
        <v>79454</v>
      </c>
      <c r="F185" s="4">
        <v>79454</v>
      </c>
      <c r="G185" s="4">
        <v>79454</v>
      </c>
      <c r="H185" s="4">
        <v>79454</v>
      </c>
      <c r="I185" s="4">
        <v>79454</v>
      </c>
      <c r="J185" s="4">
        <v>79454</v>
      </c>
      <c r="K185" s="4">
        <v>79454</v>
      </c>
      <c r="L185" s="4">
        <v>79454</v>
      </c>
      <c r="M185" s="4">
        <v>79454</v>
      </c>
      <c r="N185" s="4">
        <v>79454</v>
      </c>
      <c r="O185" s="1"/>
      <c r="P185" s="1"/>
      <c r="Q185" s="1"/>
      <c r="R185" s="1"/>
      <c r="S185" s="1"/>
      <c r="T185" s="1"/>
    </row>
    <row r="186" spans="1:20" x14ac:dyDescent="0.25">
      <c r="A186" s="1" t="s">
        <v>47</v>
      </c>
      <c r="B186" s="4">
        <v>54232</v>
      </c>
      <c r="C186" s="4">
        <v>53923</v>
      </c>
      <c r="D186" s="4">
        <v>55250</v>
      </c>
      <c r="E186" s="4">
        <v>52376</v>
      </c>
      <c r="F186" s="4">
        <v>58098</v>
      </c>
      <c r="G186" s="4">
        <v>61462</v>
      </c>
      <c r="H186" s="4">
        <v>62900</v>
      </c>
      <c r="I186" s="4">
        <v>62188</v>
      </c>
      <c r="J186" s="4">
        <v>61983</v>
      </c>
      <c r="K186" s="4">
        <v>62071</v>
      </c>
      <c r="L186" s="4">
        <v>61903</v>
      </c>
      <c r="M186" s="4">
        <v>61446</v>
      </c>
      <c r="N186" s="4">
        <v>52376</v>
      </c>
      <c r="O186" s="4">
        <v>58986</v>
      </c>
      <c r="P186" s="4">
        <v>62900</v>
      </c>
      <c r="Q186" s="1"/>
      <c r="R186" s="174">
        <f>MIN(B186:P186)</f>
        <v>52376</v>
      </c>
      <c r="S186" s="1"/>
      <c r="T186" s="1"/>
    </row>
    <row r="187" spans="1:20" x14ac:dyDescent="0.25">
      <c r="A187" s="1" t="s">
        <v>49</v>
      </c>
      <c r="B187" s="4">
        <v>1325933000</v>
      </c>
      <c r="C187" s="4">
        <v>1212648000</v>
      </c>
      <c r="D187" s="4">
        <v>1375956000</v>
      </c>
      <c r="E187" s="4">
        <v>2491424000</v>
      </c>
      <c r="F187" s="4">
        <v>3616518000</v>
      </c>
      <c r="G187" s="4">
        <v>3931894000</v>
      </c>
      <c r="H187" s="4">
        <v>3127794000</v>
      </c>
      <c r="I187" s="4">
        <v>2748941000</v>
      </c>
      <c r="J187" s="4">
        <v>2302076000</v>
      </c>
      <c r="K187" s="4">
        <v>1668546000</v>
      </c>
      <c r="L187" s="4">
        <v>1268128000</v>
      </c>
      <c r="M187" s="4">
        <v>1275851000</v>
      </c>
      <c r="N187" s="4">
        <v>26345709000</v>
      </c>
      <c r="O187" s="1"/>
      <c r="P187" s="4">
        <v>3931894000</v>
      </c>
      <c r="Q187" s="1"/>
      <c r="R187" s="1"/>
      <c r="S187" s="1"/>
      <c r="T187" s="1"/>
    </row>
    <row r="188" spans="1:20" x14ac:dyDescent="0.25">
      <c r="A188" s="1"/>
      <c r="B188" s="1" t="str">
        <f t="shared" ref="B188:P188" si="37">CONCATENATE($A189,B189)</f>
        <v>2007Jan</v>
      </c>
      <c r="C188" s="1" t="str">
        <f t="shared" si="37"/>
        <v>2007Feb</v>
      </c>
      <c r="D188" s="1" t="str">
        <f t="shared" si="37"/>
        <v>2007Mar</v>
      </c>
      <c r="E188" s="1" t="str">
        <f t="shared" si="37"/>
        <v>2007Apr</v>
      </c>
      <c r="F188" s="1" t="str">
        <f t="shared" si="37"/>
        <v>2007May</v>
      </c>
      <c r="G188" s="1" t="str">
        <f t="shared" si="37"/>
        <v>2007Jun</v>
      </c>
      <c r="H188" s="1" t="str">
        <f t="shared" si="37"/>
        <v>2007Jul</v>
      </c>
      <c r="I188" s="1" t="str">
        <f t="shared" si="37"/>
        <v>2007Aug</v>
      </c>
      <c r="J188" s="1" t="str">
        <f t="shared" si="37"/>
        <v>2007Sep</v>
      </c>
      <c r="K188" s="1" t="str">
        <f t="shared" si="37"/>
        <v>2007Oct</v>
      </c>
      <c r="L188" s="1" t="str">
        <f t="shared" si="37"/>
        <v>2007Nov</v>
      </c>
      <c r="M188" s="1" t="str">
        <f t="shared" si="37"/>
        <v>2007Dec</v>
      </c>
      <c r="N188" s="1" t="str">
        <f t="shared" si="37"/>
        <v>2007(YE)&amp; Min Sto</v>
      </c>
      <c r="O188" s="1" t="str">
        <f t="shared" si="37"/>
        <v>2007Avg</v>
      </c>
      <c r="P188" s="1" t="str">
        <f t="shared" si="37"/>
        <v>2007Max</v>
      </c>
      <c r="Q188" s="1"/>
      <c r="R188" s="1"/>
      <c r="S188" s="1"/>
      <c r="T188" s="1"/>
    </row>
    <row r="189" spans="1:20" x14ac:dyDescent="0.25">
      <c r="A189" s="3">
        <v>2007</v>
      </c>
      <c r="B189" s="3" t="s">
        <v>2</v>
      </c>
      <c r="C189" s="3" t="s">
        <v>3</v>
      </c>
      <c r="D189" s="3" t="s">
        <v>4</v>
      </c>
      <c r="E189" s="3" t="s">
        <v>5</v>
      </c>
      <c r="F189" s="3" t="s">
        <v>6</v>
      </c>
      <c r="G189" s="3" t="s">
        <v>7</v>
      </c>
      <c r="H189" s="3" t="s">
        <v>8</v>
      </c>
      <c r="I189" s="3" t="s">
        <v>9</v>
      </c>
      <c r="J189" s="3" t="s">
        <v>10</v>
      </c>
      <c r="K189" s="3" t="s">
        <v>11</v>
      </c>
      <c r="L189" s="3" t="s">
        <v>12</v>
      </c>
      <c r="M189" s="3" t="s">
        <v>13</v>
      </c>
      <c r="N189" s="3" t="s">
        <v>14</v>
      </c>
      <c r="O189" s="3" t="s">
        <v>15</v>
      </c>
      <c r="P189" s="3" t="s">
        <v>16</v>
      </c>
      <c r="Q189" s="1"/>
      <c r="R189" s="1"/>
      <c r="S189" s="1"/>
      <c r="T189" s="1"/>
    </row>
    <row r="190" spans="1:20" x14ac:dyDescent="0.25">
      <c r="A190" s="1" t="s">
        <v>45</v>
      </c>
      <c r="B190" s="4">
        <v>79454</v>
      </c>
      <c r="C190" s="4">
        <v>79454</v>
      </c>
      <c r="D190" s="4">
        <v>79454</v>
      </c>
      <c r="E190" s="4">
        <v>79454</v>
      </c>
      <c r="F190" s="4">
        <v>79454</v>
      </c>
      <c r="G190" s="4">
        <v>79454</v>
      </c>
      <c r="H190" s="4">
        <v>79454</v>
      </c>
      <c r="I190" s="4">
        <v>79454</v>
      </c>
      <c r="J190" s="4">
        <v>79454</v>
      </c>
      <c r="K190" s="4">
        <v>79454</v>
      </c>
      <c r="L190" s="4">
        <v>79454</v>
      </c>
      <c r="M190" s="4">
        <v>79454</v>
      </c>
      <c r="N190" s="4">
        <v>79454</v>
      </c>
      <c r="O190" s="1"/>
      <c r="P190" s="1"/>
      <c r="Q190" s="1"/>
      <c r="R190" s="1"/>
      <c r="S190" s="1"/>
      <c r="T190" s="1"/>
    </row>
    <row r="191" spans="1:20" x14ac:dyDescent="0.25">
      <c r="A191" s="1" t="s">
        <v>47</v>
      </c>
      <c r="B191" s="4">
        <v>60849</v>
      </c>
      <c r="C191" s="4">
        <v>60753</v>
      </c>
      <c r="D191" s="4">
        <v>63259</v>
      </c>
      <c r="E191" s="4">
        <v>62896</v>
      </c>
      <c r="F191" s="4">
        <v>67574</v>
      </c>
      <c r="G191" s="4">
        <v>70682</v>
      </c>
      <c r="H191" s="4">
        <v>69034</v>
      </c>
      <c r="I191" s="4">
        <v>67716</v>
      </c>
      <c r="J191" s="4">
        <v>65536</v>
      </c>
      <c r="K191" s="4">
        <v>61045</v>
      </c>
      <c r="L191" s="4">
        <v>59996</v>
      </c>
      <c r="M191" s="4">
        <v>59430</v>
      </c>
      <c r="N191" s="4">
        <v>59430</v>
      </c>
      <c r="O191" s="4">
        <v>64064</v>
      </c>
      <c r="P191" s="4">
        <v>70682</v>
      </c>
      <c r="Q191" s="1"/>
      <c r="R191" s="174">
        <f>MIN(B191:P191)</f>
        <v>59430</v>
      </c>
      <c r="S191" s="1"/>
      <c r="T191" s="1"/>
    </row>
    <row r="192" spans="1:20" x14ac:dyDescent="0.25">
      <c r="A192" s="1" t="s">
        <v>49</v>
      </c>
      <c r="B192" s="4">
        <v>1312955000</v>
      </c>
      <c r="C192" s="4">
        <v>1219099000</v>
      </c>
      <c r="D192" s="4">
        <v>1386608000</v>
      </c>
      <c r="E192" s="4">
        <v>1492267000</v>
      </c>
      <c r="F192" s="4">
        <v>2014041000</v>
      </c>
      <c r="G192" s="4">
        <v>3108000000</v>
      </c>
      <c r="H192" s="4">
        <v>3937719000</v>
      </c>
      <c r="I192" s="4">
        <v>3103665000</v>
      </c>
      <c r="J192" s="4">
        <v>3158249000</v>
      </c>
      <c r="K192" s="4">
        <v>2258109000</v>
      </c>
      <c r="L192" s="4">
        <v>1315532000</v>
      </c>
      <c r="M192" s="4">
        <v>1225090000</v>
      </c>
      <c r="N192" s="4">
        <v>25531334000</v>
      </c>
      <c r="O192" s="1"/>
      <c r="P192" s="4">
        <v>3937719000</v>
      </c>
      <c r="Q192" s="1"/>
      <c r="R192" s="1"/>
      <c r="S192" s="1"/>
      <c r="T192" s="1"/>
    </row>
    <row r="193" spans="1:20" x14ac:dyDescent="0.25">
      <c r="A193" s="1"/>
      <c r="B193" s="1" t="str">
        <f t="shared" ref="B193:P193" si="38">CONCATENATE($A194,B194)</f>
        <v>2008Jan</v>
      </c>
      <c r="C193" s="1" t="str">
        <f t="shared" si="38"/>
        <v>2008Feb</v>
      </c>
      <c r="D193" s="1" t="str">
        <f t="shared" si="38"/>
        <v>2008Mar</v>
      </c>
      <c r="E193" s="1" t="str">
        <f t="shared" si="38"/>
        <v>2008Apr</v>
      </c>
      <c r="F193" s="1" t="str">
        <f t="shared" si="38"/>
        <v>2008May</v>
      </c>
      <c r="G193" s="1" t="str">
        <f t="shared" si="38"/>
        <v>2008Jun</v>
      </c>
      <c r="H193" s="1" t="str">
        <f t="shared" si="38"/>
        <v>2008Jul</v>
      </c>
      <c r="I193" s="1" t="str">
        <f t="shared" si="38"/>
        <v>2008Aug</v>
      </c>
      <c r="J193" s="1" t="str">
        <f t="shared" si="38"/>
        <v>2008Sep</v>
      </c>
      <c r="K193" s="1" t="str">
        <f t="shared" si="38"/>
        <v>2008Oct</v>
      </c>
      <c r="L193" s="1" t="str">
        <f t="shared" si="38"/>
        <v>2008Nov</v>
      </c>
      <c r="M193" s="1" t="str">
        <f t="shared" si="38"/>
        <v>2008Dec</v>
      </c>
      <c r="N193" s="1" t="str">
        <f t="shared" si="38"/>
        <v>2008(YE)&amp; Min Sto</v>
      </c>
      <c r="O193" s="1" t="str">
        <f t="shared" si="38"/>
        <v>2008Avg</v>
      </c>
      <c r="P193" s="1" t="str">
        <f t="shared" si="38"/>
        <v>2008Max</v>
      </c>
      <c r="Q193" s="1"/>
      <c r="R193" s="1"/>
      <c r="S193" s="1"/>
      <c r="T193" s="1"/>
    </row>
    <row r="194" spans="1:20" x14ac:dyDescent="0.25">
      <c r="A194" s="3">
        <v>2008</v>
      </c>
      <c r="B194" s="3" t="s">
        <v>2</v>
      </c>
      <c r="C194" s="3" t="s">
        <v>3</v>
      </c>
      <c r="D194" s="3" t="s">
        <v>4</v>
      </c>
      <c r="E194" s="3" t="s">
        <v>5</v>
      </c>
      <c r="F194" s="3" t="s">
        <v>6</v>
      </c>
      <c r="G194" s="3" t="s">
        <v>7</v>
      </c>
      <c r="H194" s="3" t="s">
        <v>8</v>
      </c>
      <c r="I194" s="3" t="s">
        <v>9</v>
      </c>
      <c r="J194" s="3" t="s">
        <v>10</v>
      </c>
      <c r="K194" s="3" t="s">
        <v>11</v>
      </c>
      <c r="L194" s="3" t="s">
        <v>12</v>
      </c>
      <c r="M194" s="3" t="s">
        <v>13</v>
      </c>
      <c r="N194" s="3" t="s">
        <v>14</v>
      </c>
      <c r="O194" s="3" t="s">
        <v>15</v>
      </c>
      <c r="P194" s="3" t="s">
        <v>16</v>
      </c>
      <c r="Q194" s="1"/>
      <c r="R194" s="1"/>
      <c r="S194" s="1"/>
      <c r="T194" s="1"/>
    </row>
    <row r="195" spans="1:20" x14ac:dyDescent="0.25">
      <c r="A195" s="1" t="s">
        <v>45</v>
      </c>
      <c r="B195" s="4">
        <v>79454</v>
      </c>
      <c r="C195" s="4">
        <v>79454</v>
      </c>
      <c r="D195" s="4">
        <v>79454</v>
      </c>
      <c r="E195" s="4">
        <v>79454</v>
      </c>
      <c r="F195" s="4">
        <v>79454</v>
      </c>
      <c r="G195" s="4">
        <v>79454</v>
      </c>
      <c r="H195" s="4">
        <v>79454</v>
      </c>
      <c r="I195" s="4">
        <v>79454</v>
      </c>
      <c r="J195" s="4">
        <v>79454</v>
      </c>
      <c r="K195" s="4">
        <v>79454</v>
      </c>
      <c r="L195" s="4">
        <v>79454</v>
      </c>
      <c r="M195" s="4">
        <v>79454</v>
      </c>
      <c r="N195" s="4">
        <v>79454</v>
      </c>
      <c r="O195" s="1"/>
      <c r="P195" s="1"/>
      <c r="Q195" s="1"/>
      <c r="R195" s="1"/>
      <c r="S195" s="1"/>
      <c r="T195" s="1"/>
    </row>
    <row r="196" spans="1:20" x14ac:dyDescent="0.25">
      <c r="A196" s="1" t="s">
        <v>47</v>
      </c>
      <c r="B196" s="4">
        <v>59132</v>
      </c>
      <c r="C196" s="4">
        <v>59002</v>
      </c>
      <c r="D196" s="4">
        <v>61127</v>
      </c>
      <c r="E196" s="4">
        <v>61609</v>
      </c>
      <c r="F196" s="4">
        <v>60079</v>
      </c>
      <c r="G196" s="4">
        <v>71364</v>
      </c>
      <c r="H196" s="4">
        <v>69210</v>
      </c>
      <c r="I196" s="4">
        <v>68272</v>
      </c>
      <c r="J196" s="4">
        <v>66137</v>
      </c>
      <c r="K196" s="4">
        <v>64155</v>
      </c>
      <c r="L196" s="4">
        <v>63192</v>
      </c>
      <c r="M196" s="4">
        <v>62375</v>
      </c>
      <c r="N196" s="4">
        <v>59002</v>
      </c>
      <c r="O196" s="4">
        <v>63805</v>
      </c>
      <c r="P196" s="4">
        <v>71364</v>
      </c>
      <c r="Q196" s="1"/>
      <c r="R196" s="174">
        <f>MIN(B196:P196)</f>
        <v>59002</v>
      </c>
      <c r="S196" s="1"/>
      <c r="T196" s="1"/>
    </row>
    <row r="197" spans="1:20" x14ac:dyDescent="0.25">
      <c r="A197" s="1" t="s">
        <v>49</v>
      </c>
      <c r="B197" s="4">
        <v>1242344000</v>
      </c>
      <c r="C197" s="4">
        <v>1148075000</v>
      </c>
      <c r="D197" s="4">
        <v>1234399000</v>
      </c>
      <c r="E197" s="4">
        <v>1749580000</v>
      </c>
      <c r="F197" s="4">
        <v>3161393000</v>
      </c>
      <c r="G197" s="4">
        <v>3907875000</v>
      </c>
      <c r="H197" s="4">
        <v>4333534000</v>
      </c>
      <c r="I197" s="4">
        <v>3200132000</v>
      </c>
      <c r="J197" s="4">
        <v>2967276000</v>
      </c>
      <c r="K197" s="4">
        <v>2047887000</v>
      </c>
      <c r="L197" s="4">
        <v>1343406000</v>
      </c>
      <c r="M197" s="4">
        <v>1290294000</v>
      </c>
      <c r="N197" s="4">
        <v>27626195000</v>
      </c>
      <c r="O197" s="1"/>
      <c r="P197" s="4">
        <v>4333534000</v>
      </c>
      <c r="Q197" s="1"/>
      <c r="R197" s="1"/>
      <c r="S197" s="1"/>
      <c r="T197" s="1"/>
    </row>
    <row r="198" spans="1:20" x14ac:dyDescent="0.25">
      <c r="A198" s="1"/>
      <c r="B198" s="1" t="str">
        <f t="shared" ref="B198:P198" si="39">CONCATENATE($A199,B199)</f>
        <v>2009Jan</v>
      </c>
      <c r="C198" s="1" t="str">
        <f t="shared" si="39"/>
        <v>2009Feb</v>
      </c>
      <c r="D198" s="1" t="str">
        <f t="shared" si="39"/>
        <v>2009Mar</v>
      </c>
      <c r="E198" s="1" t="str">
        <f t="shared" si="39"/>
        <v>2009Apr</v>
      </c>
      <c r="F198" s="1" t="str">
        <f t="shared" si="39"/>
        <v>2009May</v>
      </c>
      <c r="G198" s="1" t="str">
        <f t="shared" si="39"/>
        <v>2009Jun</v>
      </c>
      <c r="H198" s="1" t="str">
        <f t="shared" si="39"/>
        <v>2009Jul</v>
      </c>
      <c r="I198" s="1" t="str">
        <f t="shared" si="39"/>
        <v>2009Aug</v>
      </c>
      <c r="J198" s="1" t="str">
        <f t="shared" si="39"/>
        <v>2009Sep</v>
      </c>
      <c r="K198" s="1" t="str">
        <f t="shared" si="39"/>
        <v>2009Oct</v>
      </c>
      <c r="L198" s="1" t="str">
        <f t="shared" si="39"/>
        <v>2009Nov</v>
      </c>
      <c r="M198" s="1" t="str">
        <f t="shared" si="39"/>
        <v>2009Dec</v>
      </c>
      <c r="N198" s="1" t="str">
        <f t="shared" si="39"/>
        <v>2009(YE)&amp; Min Sto</v>
      </c>
      <c r="O198" s="1" t="str">
        <f t="shared" si="39"/>
        <v>2009Avg</v>
      </c>
      <c r="P198" s="1" t="str">
        <f t="shared" si="39"/>
        <v>2009Max</v>
      </c>
      <c r="Q198" s="1"/>
      <c r="R198" s="1"/>
      <c r="S198" s="1"/>
      <c r="T198" s="1"/>
    </row>
    <row r="199" spans="1:20" x14ac:dyDescent="0.25">
      <c r="A199" s="3">
        <v>2009</v>
      </c>
      <c r="B199" s="3" t="s">
        <v>2</v>
      </c>
      <c r="C199" s="3" t="s">
        <v>3</v>
      </c>
      <c r="D199" s="3" t="s">
        <v>4</v>
      </c>
      <c r="E199" s="3" t="s">
        <v>5</v>
      </c>
      <c r="F199" s="3" t="s">
        <v>6</v>
      </c>
      <c r="G199" s="3" t="s">
        <v>7</v>
      </c>
      <c r="H199" s="3" t="s">
        <v>8</v>
      </c>
      <c r="I199" s="3" t="s">
        <v>9</v>
      </c>
      <c r="J199" s="3" t="s">
        <v>10</v>
      </c>
      <c r="K199" s="3" t="s">
        <v>11</v>
      </c>
      <c r="L199" s="3" t="s">
        <v>12</v>
      </c>
      <c r="M199" s="3" t="s">
        <v>13</v>
      </c>
      <c r="N199" s="3" t="s">
        <v>14</v>
      </c>
      <c r="O199" s="3" t="s">
        <v>15</v>
      </c>
      <c r="P199" s="3" t="s">
        <v>16</v>
      </c>
      <c r="Q199" s="1"/>
      <c r="R199" s="1"/>
      <c r="S199" s="1"/>
      <c r="T199" s="1"/>
    </row>
    <row r="200" spans="1:20" x14ac:dyDescent="0.25">
      <c r="A200" s="1" t="s">
        <v>45</v>
      </c>
      <c r="B200" s="4">
        <v>79454</v>
      </c>
      <c r="C200" s="4">
        <v>79454</v>
      </c>
      <c r="D200" s="4">
        <v>79454</v>
      </c>
      <c r="E200" s="4">
        <v>79454</v>
      </c>
      <c r="F200" s="4">
        <v>79454</v>
      </c>
      <c r="G200" s="4">
        <v>79454</v>
      </c>
      <c r="H200" s="4">
        <v>79454</v>
      </c>
      <c r="I200" s="4">
        <v>79454</v>
      </c>
      <c r="J200" s="4">
        <v>79454</v>
      </c>
      <c r="K200" s="4">
        <v>79454</v>
      </c>
      <c r="L200" s="4">
        <v>79454</v>
      </c>
      <c r="M200" s="4">
        <v>79454</v>
      </c>
      <c r="N200" s="4">
        <v>79454</v>
      </c>
      <c r="O200" s="1"/>
      <c r="P200" s="1"/>
      <c r="Q200" s="1"/>
      <c r="R200" s="1"/>
      <c r="S200" s="1"/>
      <c r="T200" s="1"/>
    </row>
    <row r="201" spans="1:20" x14ac:dyDescent="0.25">
      <c r="A201" s="1" t="s">
        <v>47</v>
      </c>
      <c r="B201" s="4">
        <v>61933</v>
      </c>
      <c r="C201" s="4">
        <v>61739</v>
      </c>
      <c r="D201" s="4">
        <v>62874</v>
      </c>
      <c r="E201" s="4">
        <v>61970</v>
      </c>
      <c r="F201" s="4">
        <v>67208</v>
      </c>
      <c r="G201" s="4">
        <v>68291</v>
      </c>
      <c r="H201" s="4">
        <v>67291</v>
      </c>
      <c r="I201" s="4">
        <v>66168</v>
      </c>
      <c r="J201" s="4">
        <v>64013</v>
      </c>
      <c r="K201" s="4">
        <v>62670</v>
      </c>
      <c r="L201" s="4">
        <v>62240</v>
      </c>
      <c r="M201" s="4">
        <v>61345</v>
      </c>
      <c r="N201" s="4">
        <v>61345</v>
      </c>
      <c r="O201" s="4">
        <v>63978</v>
      </c>
      <c r="P201" s="4">
        <v>68291</v>
      </c>
      <c r="Q201" s="1"/>
      <c r="R201" s="174">
        <f>MIN(B201:P201)</f>
        <v>61345</v>
      </c>
      <c r="S201" s="1"/>
      <c r="T201" s="1"/>
    </row>
    <row r="202" spans="1:20" x14ac:dyDescent="0.25">
      <c r="A202" s="1" t="s">
        <v>49</v>
      </c>
      <c r="B202" s="4">
        <v>1338394000</v>
      </c>
      <c r="C202" s="4">
        <v>1218793000</v>
      </c>
      <c r="D202" s="4">
        <v>1483838000</v>
      </c>
      <c r="E202" s="4">
        <v>1576084000</v>
      </c>
      <c r="F202" s="4">
        <v>2713584000</v>
      </c>
      <c r="G202" s="4">
        <v>2803467000</v>
      </c>
      <c r="H202" s="4">
        <v>2931120000</v>
      </c>
      <c r="I202" s="4">
        <v>3055260000</v>
      </c>
      <c r="J202" s="4">
        <v>2423490000</v>
      </c>
      <c r="K202" s="4">
        <v>1587992000</v>
      </c>
      <c r="L202" s="4">
        <v>1256581000</v>
      </c>
      <c r="M202" s="4">
        <v>1305456000</v>
      </c>
      <c r="N202" s="4">
        <v>23694059000</v>
      </c>
      <c r="O202" s="1"/>
      <c r="P202" s="4">
        <v>3055260000</v>
      </c>
      <c r="Q202" s="1"/>
      <c r="R202" s="1"/>
      <c r="S202" s="1"/>
      <c r="T202" s="1"/>
    </row>
    <row r="203" spans="1:20" x14ac:dyDescent="0.25">
      <c r="A203" s="1"/>
      <c r="B203" s="1" t="str">
        <f t="shared" ref="B203:P203" si="40">CONCATENATE($A204,B204)</f>
        <v>2010Jan</v>
      </c>
      <c r="C203" s="1" t="str">
        <f t="shared" si="40"/>
        <v>2010Feb</v>
      </c>
      <c r="D203" s="1" t="str">
        <f t="shared" si="40"/>
        <v>2010Mar</v>
      </c>
      <c r="E203" s="1" t="str">
        <f t="shared" si="40"/>
        <v>2010Apr</v>
      </c>
      <c r="F203" s="1" t="str">
        <f t="shared" si="40"/>
        <v>2010May</v>
      </c>
      <c r="G203" s="1" t="str">
        <f t="shared" si="40"/>
        <v>2010Jun</v>
      </c>
      <c r="H203" s="1" t="str">
        <f t="shared" si="40"/>
        <v>2010Jul</v>
      </c>
      <c r="I203" s="1" t="str">
        <f t="shared" si="40"/>
        <v>2010Aug</v>
      </c>
      <c r="J203" s="1" t="str">
        <f t="shared" si="40"/>
        <v>2010Sep</v>
      </c>
      <c r="K203" s="1" t="str">
        <f t="shared" si="40"/>
        <v>2010Oct</v>
      </c>
      <c r="L203" s="1" t="str">
        <f t="shared" si="40"/>
        <v>2010Nov</v>
      </c>
      <c r="M203" s="1" t="str">
        <f t="shared" si="40"/>
        <v>2010Dec</v>
      </c>
      <c r="N203" s="1" t="str">
        <f t="shared" si="40"/>
        <v>2010(YE)&amp; Min Sto</v>
      </c>
      <c r="O203" s="1" t="str">
        <f t="shared" si="40"/>
        <v>2010Avg</v>
      </c>
      <c r="P203" s="1" t="str">
        <f t="shared" si="40"/>
        <v>2010Max</v>
      </c>
      <c r="Q203" s="1"/>
      <c r="R203" s="1"/>
      <c r="S203" s="1"/>
      <c r="T203" s="1"/>
    </row>
    <row r="204" spans="1:20" x14ac:dyDescent="0.25">
      <c r="A204" s="3">
        <v>2010</v>
      </c>
      <c r="B204" s="3" t="s">
        <v>2</v>
      </c>
      <c r="C204" s="3" t="s">
        <v>3</v>
      </c>
      <c r="D204" s="3" t="s">
        <v>4</v>
      </c>
      <c r="E204" s="3" t="s">
        <v>5</v>
      </c>
      <c r="F204" s="3" t="s">
        <v>6</v>
      </c>
      <c r="G204" s="3" t="s">
        <v>7</v>
      </c>
      <c r="H204" s="3" t="s">
        <v>8</v>
      </c>
      <c r="I204" s="3" t="s">
        <v>9</v>
      </c>
      <c r="J204" s="3" t="s">
        <v>10</v>
      </c>
      <c r="K204" s="3" t="s">
        <v>11</v>
      </c>
      <c r="L204" s="3" t="s">
        <v>12</v>
      </c>
      <c r="M204" s="3" t="s">
        <v>13</v>
      </c>
      <c r="N204" s="3" t="s">
        <v>14</v>
      </c>
      <c r="O204" s="3" t="s">
        <v>15</v>
      </c>
      <c r="P204" s="3" t="s">
        <v>16</v>
      </c>
      <c r="Q204" s="1"/>
      <c r="R204" s="1"/>
      <c r="S204" s="1"/>
      <c r="T204" s="1"/>
    </row>
    <row r="205" spans="1:20" x14ac:dyDescent="0.25">
      <c r="A205" s="1" t="s">
        <v>45</v>
      </c>
      <c r="B205" s="4">
        <v>79454</v>
      </c>
      <c r="C205" s="4">
        <v>79454</v>
      </c>
      <c r="D205" s="4">
        <v>79454</v>
      </c>
      <c r="E205" s="4">
        <v>79454</v>
      </c>
      <c r="F205" s="4">
        <v>79454</v>
      </c>
      <c r="G205" s="4">
        <v>79454</v>
      </c>
      <c r="H205" s="4">
        <v>79454</v>
      </c>
      <c r="I205" s="4">
        <v>79454</v>
      </c>
      <c r="J205" s="4">
        <v>79454</v>
      </c>
      <c r="K205" s="4">
        <v>79454</v>
      </c>
      <c r="L205" s="4">
        <v>79454</v>
      </c>
      <c r="M205" s="4">
        <v>79454</v>
      </c>
      <c r="N205" s="4">
        <v>79454</v>
      </c>
      <c r="O205" s="1"/>
      <c r="P205" s="1"/>
      <c r="Q205" s="1"/>
      <c r="R205" s="1"/>
      <c r="S205" s="1"/>
      <c r="T205" s="1"/>
    </row>
    <row r="206" spans="1:20" x14ac:dyDescent="0.25">
      <c r="A206" s="1" t="s">
        <v>47</v>
      </c>
      <c r="B206" s="4">
        <v>60516</v>
      </c>
      <c r="C206" s="4">
        <v>60915</v>
      </c>
      <c r="D206" s="4">
        <v>62715</v>
      </c>
      <c r="E206" s="4">
        <v>62864</v>
      </c>
      <c r="F206" s="4">
        <v>65830</v>
      </c>
      <c r="G206" s="4">
        <v>72654</v>
      </c>
      <c r="H206" s="4">
        <v>69561</v>
      </c>
      <c r="I206" s="4">
        <v>68725</v>
      </c>
      <c r="J206" s="4">
        <v>64520</v>
      </c>
      <c r="K206" s="4">
        <v>62334</v>
      </c>
      <c r="L206" s="4">
        <v>61122</v>
      </c>
      <c r="M206" s="4">
        <v>61280</v>
      </c>
      <c r="N206" s="4">
        <v>60516</v>
      </c>
      <c r="O206" s="4">
        <v>64420</v>
      </c>
      <c r="P206" s="4">
        <v>72654</v>
      </c>
      <c r="Q206" s="1"/>
      <c r="R206" s="174">
        <f>MIN(B206:P206)</f>
        <v>60516</v>
      </c>
      <c r="S206" s="1"/>
      <c r="T206" s="1"/>
    </row>
    <row r="207" spans="1:20" x14ac:dyDescent="0.25">
      <c r="A207" s="1" t="s">
        <v>49</v>
      </c>
      <c r="B207" s="4">
        <v>1289117000</v>
      </c>
      <c r="C207" s="4">
        <v>1150252000</v>
      </c>
      <c r="D207" s="4">
        <v>1270875000</v>
      </c>
      <c r="E207" s="4">
        <v>1538735000</v>
      </c>
      <c r="F207" s="4">
        <v>2651757000</v>
      </c>
      <c r="G207" s="4">
        <v>3821323000</v>
      </c>
      <c r="H207" s="4">
        <v>3564108000</v>
      </c>
      <c r="I207" s="4">
        <v>2957834000</v>
      </c>
      <c r="J207" s="4">
        <v>3501924000</v>
      </c>
      <c r="K207" s="4">
        <v>2299955000</v>
      </c>
      <c r="L207" s="4">
        <v>1300697000</v>
      </c>
      <c r="M207" s="4">
        <v>1308839000</v>
      </c>
      <c r="N207" s="4">
        <v>26655416000</v>
      </c>
      <c r="O207" s="1"/>
      <c r="P207" s="4">
        <v>3821323000</v>
      </c>
      <c r="Q207" s="1"/>
      <c r="R207" s="1"/>
      <c r="S207" s="1"/>
      <c r="T207" s="1"/>
    </row>
    <row r="208" spans="1:20" x14ac:dyDescent="0.25">
      <c r="A208" s="1"/>
      <c r="B208" s="1" t="str">
        <f t="shared" ref="B208:P208" si="41">CONCATENATE($A209,B209)</f>
        <v>2011Jan</v>
      </c>
      <c r="C208" s="1" t="str">
        <f t="shared" si="41"/>
        <v>2011Feb</v>
      </c>
      <c r="D208" s="1" t="str">
        <f t="shared" si="41"/>
        <v>2011Mar</v>
      </c>
      <c r="E208" s="1" t="str">
        <f t="shared" si="41"/>
        <v>2011Apr</v>
      </c>
      <c r="F208" s="1" t="str">
        <f t="shared" si="41"/>
        <v>2011May</v>
      </c>
      <c r="G208" s="1" t="str">
        <f t="shared" si="41"/>
        <v>2011Jun</v>
      </c>
      <c r="H208" s="1" t="str">
        <f t="shared" si="41"/>
        <v>2011Jul</v>
      </c>
      <c r="I208" s="1" t="str">
        <f t="shared" si="41"/>
        <v>2011Aug</v>
      </c>
      <c r="J208" s="1" t="str">
        <f t="shared" si="41"/>
        <v>2011Sep</v>
      </c>
      <c r="K208" s="1" t="str">
        <f t="shared" si="41"/>
        <v>2011Oct</v>
      </c>
      <c r="L208" s="1" t="str">
        <f t="shared" si="41"/>
        <v>2011Nov</v>
      </c>
      <c r="M208" s="1" t="str">
        <f t="shared" si="41"/>
        <v>2011Dec</v>
      </c>
      <c r="N208" s="1" t="str">
        <f t="shared" si="41"/>
        <v>2011(YE)&amp; Min Sto</v>
      </c>
      <c r="O208" s="1" t="str">
        <f t="shared" si="41"/>
        <v>2011Avg</v>
      </c>
      <c r="P208" s="1" t="str">
        <f t="shared" si="41"/>
        <v>2011Max</v>
      </c>
      <c r="Q208" s="1"/>
      <c r="R208" s="1"/>
      <c r="S208" s="1"/>
      <c r="T208" s="1"/>
    </row>
    <row r="209" spans="1:20" x14ac:dyDescent="0.25">
      <c r="A209" s="3">
        <v>2011</v>
      </c>
      <c r="B209" s="3" t="s">
        <v>2</v>
      </c>
      <c r="C209" s="3" t="s">
        <v>3</v>
      </c>
      <c r="D209" s="3" t="s">
        <v>4</v>
      </c>
      <c r="E209" s="3" t="s">
        <v>5</v>
      </c>
      <c r="F209" s="3" t="s">
        <v>6</v>
      </c>
      <c r="G209" s="3" t="s">
        <v>7</v>
      </c>
      <c r="H209" s="3" t="s">
        <v>8</v>
      </c>
      <c r="I209" s="3" t="s">
        <v>9</v>
      </c>
      <c r="J209" s="3" t="s">
        <v>10</v>
      </c>
      <c r="K209" s="3" t="s">
        <v>11</v>
      </c>
      <c r="L209" s="3" t="s">
        <v>12</v>
      </c>
      <c r="M209" s="3" t="s">
        <v>13</v>
      </c>
      <c r="N209" s="3" t="s">
        <v>14</v>
      </c>
      <c r="O209" s="3" t="s">
        <v>15</v>
      </c>
      <c r="P209" s="3" t="s">
        <v>16</v>
      </c>
      <c r="Q209" s="1"/>
      <c r="R209" s="1"/>
      <c r="S209" s="1"/>
      <c r="T209" s="1"/>
    </row>
    <row r="210" spans="1:20" x14ac:dyDescent="0.25">
      <c r="A210" s="1" t="s">
        <v>45</v>
      </c>
      <c r="B210" s="4">
        <v>79454</v>
      </c>
      <c r="C210" s="4">
        <v>79454</v>
      </c>
      <c r="D210" s="4">
        <v>79454</v>
      </c>
      <c r="E210" s="4">
        <v>79454</v>
      </c>
      <c r="F210" s="4">
        <v>79454</v>
      </c>
      <c r="G210" s="4">
        <v>79454</v>
      </c>
      <c r="H210" s="4">
        <v>79454</v>
      </c>
      <c r="I210" s="4">
        <v>79454</v>
      </c>
      <c r="J210" s="4">
        <v>79454</v>
      </c>
      <c r="K210" s="4">
        <v>79454</v>
      </c>
      <c r="L210" s="4">
        <v>79454</v>
      </c>
      <c r="M210" s="4">
        <v>79454</v>
      </c>
      <c r="N210" s="4">
        <v>79454</v>
      </c>
      <c r="O210" s="1"/>
      <c r="P210" s="1"/>
      <c r="Q210" s="1"/>
      <c r="R210" s="1"/>
      <c r="S210" s="1"/>
      <c r="T210" s="1"/>
    </row>
    <row r="211" spans="1:20" x14ac:dyDescent="0.25">
      <c r="A211" s="1" t="s">
        <v>47</v>
      </c>
      <c r="B211" s="4">
        <v>60614</v>
      </c>
      <c r="C211" s="4">
        <v>60282</v>
      </c>
      <c r="D211" s="4">
        <v>60783</v>
      </c>
      <c r="E211" s="4">
        <v>58986</v>
      </c>
      <c r="F211" s="4">
        <v>57615</v>
      </c>
      <c r="G211" s="4">
        <v>64344</v>
      </c>
      <c r="H211" s="4">
        <v>65518</v>
      </c>
      <c r="I211" s="4">
        <v>62633</v>
      </c>
      <c r="J211" s="4">
        <v>60065</v>
      </c>
      <c r="K211" s="4">
        <v>58218</v>
      </c>
      <c r="L211" s="4">
        <v>57165</v>
      </c>
      <c r="M211" s="4">
        <v>56626</v>
      </c>
      <c r="N211" s="4">
        <v>56626</v>
      </c>
      <c r="O211" s="4">
        <v>60237</v>
      </c>
      <c r="P211" s="4">
        <v>65518</v>
      </c>
      <c r="Q211" s="1"/>
      <c r="R211" s="174">
        <f>MIN(B211:P211)</f>
        <v>56626</v>
      </c>
      <c r="S211" s="1"/>
      <c r="T211" s="1"/>
    </row>
    <row r="212" spans="1:20" x14ac:dyDescent="0.25">
      <c r="A212" s="1" t="s">
        <v>49</v>
      </c>
      <c r="B212" s="4">
        <v>1313348000</v>
      </c>
      <c r="C212" s="4">
        <v>1236236000</v>
      </c>
      <c r="D212" s="4">
        <v>1443228000</v>
      </c>
      <c r="E212" s="4">
        <v>1887019000</v>
      </c>
      <c r="F212" s="4">
        <v>2759129000</v>
      </c>
      <c r="G212" s="4">
        <v>3933826000</v>
      </c>
      <c r="H212" s="4">
        <v>3428908000</v>
      </c>
      <c r="I212" s="4">
        <v>3263108000</v>
      </c>
      <c r="J212" s="4">
        <v>2707800000</v>
      </c>
      <c r="K212" s="4">
        <v>1998027000</v>
      </c>
      <c r="L212" s="4">
        <v>1303923000</v>
      </c>
      <c r="M212" s="4">
        <v>1364679000</v>
      </c>
      <c r="N212" s="4">
        <v>26639231000</v>
      </c>
      <c r="O212" s="1"/>
      <c r="P212" s="4">
        <v>3933826000</v>
      </c>
      <c r="Q212" s="1"/>
      <c r="R212" s="1"/>
      <c r="S212" s="1"/>
      <c r="T212" s="1"/>
    </row>
    <row r="213" spans="1:20" x14ac:dyDescent="0.25">
      <c r="A213" s="1"/>
      <c r="B213" s="1" t="str">
        <f t="shared" ref="B213:P213" si="42">CONCATENATE($A214,B214)</f>
        <v>2012Jan</v>
      </c>
      <c r="C213" s="1" t="str">
        <f t="shared" si="42"/>
        <v>2012Feb</v>
      </c>
      <c r="D213" s="1" t="str">
        <f t="shared" si="42"/>
        <v>2012Mar</v>
      </c>
      <c r="E213" s="1" t="str">
        <f t="shared" si="42"/>
        <v>2012Apr</v>
      </c>
      <c r="F213" s="1" t="str">
        <f t="shared" si="42"/>
        <v>2012May</v>
      </c>
      <c r="G213" s="1" t="str">
        <f t="shared" si="42"/>
        <v>2012Jun</v>
      </c>
      <c r="H213" s="1" t="str">
        <f t="shared" si="42"/>
        <v>2012Jul</v>
      </c>
      <c r="I213" s="1" t="str">
        <f t="shared" si="42"/>
        <v>2012Aug</v>
      </c>
      <c r="J213" s="1" t="str">
        <f t="shared" si="42"/>
        <v>2012Sep</v>
      </c>
      <c r="K213" s="1" t="str">
        <f t="shared" si="42"/>
        <v>2012Oct</v>
      </c>
      <c r="L213" s="1" t="str">
        <f t="shared" si="42"/>
        <v>2012Nov</v>
      </c>
      <c r="M213" s="1" t="str">
        <f t="shared" si="42"/>
        <v>2012Dec</v>
      </c>
      <c r="N213" s="1" t="str">
        <f t="shared" si="42"/>
        <v>2012(YE)&amp; Min Sto</v>
      </c>
      <c r="O213" s="1" t="str">
        <f t="shared" si="42"/>
        <v>2012Avg</v>
      </c>
      <c r="P213" s="1" t="str">
        <f t="shared" si="42"/>
        <v>2012Max</v>
      </c>
      <c r="Q213" s="1"/>
      <c r="R213" s="1"/>
      <c r="S213" s="1"/>
      <c r="T213" s="1"/>
    </row>
    <row r="214" spans="1:20" x14ac:dyDescent="0.25">
      <c r="A214" s="3">
        <v>2012</v>
      </c>
      <c r="B214" s="3" t="s">
        <v>2</v>
      </c>
      <c r="C214" s="3" t="s">
        <v>3</v>
      </c>
      <c r="D214" s="3" t="s">
        <v>4</v>
      </c>
      <c r="E214" s="3" t="s">
        <v>5</v>
      </c>
      <c r="F214" s="3" t="s">
        <v>6</v>
      </c>
      <c r="G214" s="3" t="s">
        <v>7</v>
      </c>
      <c r="H214" s="3" t="s">
        <v>8</v>
      </c>
      <c r="I214" s="3" t="s">
        <v>9</v>
      </c>
      <c r="J214" s="3" t="s">
        <v>10</v>
      </c>
      <c r="K214" s="3" t="s">
        <v>11</v>
      </c>
      <c r="L214" s="3" t="s">
        <v>12</v>
      </c>
      <c r="M214" s="3" t="s">
        <v>13</v>
      </c>
      <c r="N214" s="3" t="s">
        <v>14</v>
      </c>
      <c r="O214" s="3" t="s">
        <v>15</v>
      </c>
      <c r="P214" s="3" t="s">
        <v>16</v>
      </c>
      <c r="Q214" s="1"/>
      <c r="R214" s="1"/>
      <c r="S214" s="1"/>
      <c r="T214" s="1"/>
    </row>
    <row r="215" spans="1:20" x14ac:dyDescent="0.25">
      <c r="A215" s="1" t="s">
        <v>45</v>
      </c>
      <c r="B215" s="5">
        <v>79683</v>
      </c>
      <c r="C215" s="4">
        <v>79683</v>
      </c>
      <c r="D215" s="4">
        <v>79683</v>
      </c>
      <c r="E215" s="4">
        <v>79683</v>
      </c>
      <c r="F215" s="4">
        <v>79683</v>
      </c>
      <c r="G215" s="4">
        <v>79683</v>
      </c>
      <c r="H215" s="5">
        <v>85385</v>
      </c>
      <c r="I215" s="4">
        <v>85385</v>
      </c>
      <c r="J215" s="4">
        <v>85385</v>
      </c>
      <c r="K215" s="4">
        <v>85385</v>
      </c>
      <c r="L215" s="4">
        <v>85385</v>
      </c>
      <c r="M215" s="4">
        <v>85385</v>
      </c>
      <c r="N215" s="4">
        <v>85385</v>
      </c>
      <c r="O215" s="1"/>
      <c r="P215" s="1"/>
      <c r="Q215" s="1"/>
      <c r="R215" s="1"/>
      <c r="S215" s="1"/>
      <c r="T215" s="1"/>
    </row>
    <row r="216" spans="1:20" x14ac:dyDescent="0.25">
      <c r="A216" s="1" t="s">
        <v>47</v>
      </c>
      <c r="B216" s="4">
        <v>55775</v>
      </c>
      <c r="C216" s="4">
        <v>54273</v>
      </c>
      <c r="D216" s="4">
        <v>54926</v>
      </c>
      <c r="E216" s="4">
        <v>53369</v>
      </c>
      <c r="F216" s="4">
        <v>53287</v>
      </c>
      <c r="G216" s="4">
        <v>52767</v>
      </c>
      <c r="H216" s="4">
        <v>51810</v>
      </c>
      <c r="I216" s="4">
        <v>48167</v>
      </c>
      <c r="J216" s="4">
        <v>45190</v>
      </c>
      <c r="K216" s="4">
        <v>42811</v>
      </c>
      <c r="L216" s="4">
        <v>41781</v>
      </c>
      <c r="M216" s="4">
        <v>41188</v>
      </c>
      <c r="N216" s="4">
        <v>41188</v>
      </c>
      <c r="O216" s="4">
        <v>49612</v>
      </c>
      <c r="P216" s="4">
        <v>55775</v>
      </c>
      <c r="Q216" s="1"/>
      <c r="R216" s="174">
        <f>MIN(B216:P216)</f>
        <v>41188</v>
      </c>
      <c r="S216" s="1"/>
      <c r="T216" s="1"/>
    </row>
    <row r="217" spans="1:20" x14ac:dyDescent="0.25">
      <c r="A217" s="1" t="s">
        <v>49</v>
      </c>
      <c r="B217" s="4">
        <v>1329294000</v>
      </c>
      <c r="C217" s="4">
        <v>1178258000</v>
      </c>
      <c r="D217" s="4">
        <v>1662837000</v>
      </c>
      <c r="E217" s="4">
        <v>2296963000</v>
      </c>
      <c r="F217" s="4">
        <v>3172362000</v>
      </c>
      <c r="G217" s="4">
        <v>3927843000</v>
      </c>
      <c r="H217" s="4">
        <v>3878315000</v>
      </c>
      <c r="I217" s="4">
        <v>3719948000</v>
      </c>
      <c r="J217" s="4">
        <v>2941514000</v>
      </c>
      <c r="K217" s="4">
        <v>1832608000</v>
      </c>
      <c r="L217" s="4">
        <v>1391380000</v>
      </c>
      <c r="M217" s="4">
        <v>1330649000</v>
      </c>
      <c r="N217" s="4">
        <v>28661971000</v>
      </c>
      <c r="O217" s="1"/>
      <c r="P217" s="4">
        <v>3927843000</v>
      </c>
      <c r="Q217" s="1"/>
      <c r="R217" s="1"/>
      <c r="S217" s="1"/>
      <c r="T217" s="1"/>
    </row>
    <row r="218" spans="1:20" x14ac:dyDescent="0.25">
      <c r="A218" s="1"/>
      <c r="B218" s="1" t="str">
        <f t="shared" ref="B218:P218" si="43">CONCATENATE($A219,B219)</f>
        <v>2013Jan</v>
      </c>
      <c r="C218" s="1" t="str">
        <f t="shared" si="43"/>
        <v>2013Feb</v>
      </c>
      <c r="D218" s="1" t="str">
        <f t="shared" si="43"/>
        <v>2013Mar</v>
      </c>
      <c r="E218" s="1" t="str">
        <f t="shared" si="43"/>
        <v>2013Apr</v>
      </c>
      <c r="F218" s="1" t="str">
        <f t="shared" si="43"/>
        <v>2013May</v>
      </c>
      <c r="G218" s="1" t="str">
        <f t="shared" si="43"/>
        <v>2013Jun</v>
      </c>
      <c r="H218" s="1" t="str">
        <f t="shared" si="43"/>
        <v>2013Jul</v>
      </c>
      <c r="I218" s="1" t="str">
        <f t="shared" si="43"/>
        <v>2013Aug</v>
      </c>
      <c r="J218" s="1" t="str">
        <f t="shared" si="43"/>
        <v>2013Sep</v>
      </c>
      <c r="K218" s="1" t="str">
        <f t="shared" si="43"/>
        <v>2013Oct</v>
      </c>
      <c r="L218" s="1" t="str">
        <f t="shared" si="43"/>
        <v>2013Nov</v>
      </c>
      <c r="M218" s="1" t="str">
        <f t="shared" si="43"/>
        <v>2013Dec</v>
      </c>
      <c r="N218" s="1" t="str">
        <f t="shared" si="43"/>
        <v>2013(YE)&amp; Min Sto</v>
      </c>
      <c r="O218" s="1" t="str">
        <f t="shared" si="43"/>
        <v>2013Avg</v>
      </c>
      <c r="P218" s="1" t="str">
        <f t="shared" si="43"/>
        <v>2013Max</v>
      </c>
      <c r="Q218" s="1"/>
      <c r="R218" s="1"/>
      <c r="S218" s="1"/>
      <c r="T218" s="1"/>
    </row>
    <row r="219" spans="1:20" x14ac:dyDescent="0.25">
      <c r="A219" s="3">
        <v>2013</v>
      </c>
      <c r="B219" s="3" t="s">
        <v>2</v>
      </c>
      <c r="C219" s="3" t="s">
        <v>3</v>
      </c>
      <c r="D219" s="3" t="s">
        <v>4</v>
      </c>
      <c r="E219" s="3" t="s">
        <v>5</v>
      </c>
      <c r="F219" s="3" t="s">
        <v>6</v>
      </c>
      <c r="G219" s="3" t="s">
        <v>7</v>
      </c>
      <c r="H219" s="3" t="s">
        <v>8</v>
      </c>
      <c r="I219" s="3" t="s">
        <v>9</v>
      </c>
      <c r="J219" s="3" t="s">
        <v>10</v>
      </c>
      <c r="K219" s="3" t="s">
        <v>11</v>
      </c>
      <c r="L219" s="3" t="s">
        <v>12</v>
      </c>
      <c r="M219" s="3" t="s">
        <v>13</v>
      </c>
      <c r="N219" s="3" t="s">
        <v>14</v>
      </c>
      <c r="O219" s="3" t="s">
        <v>15</v>
      </c>
      <c r="P219" s="3" t="s">
        <v>16</v>
      </c>
      <c r="Q219" s="1"/>
      <c r="R219" s="1"/>
      <c r="S219" s="1"/>
      <c r="T219" s="1"/>
    </row>
    <row r="220" spans="1:20" x14ac:dyDescent="0.25">
      <c r="A220" s="1" t="s">
        <v>45</v>
      </c>
      <c r="B220" s="5">
        <v>85539</v>
      </c>
      <c r="C220" s="4">
        <v>85539</v>
      </c>
      <c r="D220" s="4">
        <v>85539</v>
      </c>
      <c r="E220" s="4">
        <v>85539</v>
      </c>
      <c r="F220" s="4">
        <v>85539</v>
      </c>
      <c r="G220" s="4">
        <v>85539</v>
      </c>
      <c r="H220" s="4">
        <v>85539</v>
      </c>
      <c r="I220" s="4">
        <v>85539</v>
      </c>
      <c r="J220" s="4">
        <v>85539</v>
      </c>
      <c r="K220" s="4">
        <v>85539</v>
      </c>
      <c r="L220" s="4">
        <v>85539</v>
      </c>
      <c r="M220" s="4">
        <v>85539</v>
      </c>
      <c r="N220" s="4">
        <v>85539</v>
      </c>
      <c r="O220" s="1"/>
      <c r="P220" s="1"/>
      <c r="Q220" s="1"/>
      <c r="R220" s="1"/>
      <c r="S220" s="1"/>
      <c r="T220" s="1"/>
    </row>
    <row r="221" spans="1:20" x14ac:dyDescent="0.25">
      <c r="A221" s="1" t="s">
        <v>47</v>
      </c>
      <c r="B221" s="4">
        <v>41077</v>
      </c>
      <c r="C221" s="4">
        <v>40980</v>
      </c>
      <c r="D221" s="4">
        <v>41460</v>
      </c>
      <c r="E221" s="4">
        <v>40555</v>
      </c>
      <c r="F221" s="4">
        <v>42955</v>
      </c>
      <c r="G221" s="4">
        <v>49152</v>
      </c>
      <c r="H221" s="4">
        <v>48617</v>
      </c>
      <c r="I221" s="4">
        <v>47843</v>
      </c>
      <c r="J221" s="4">
        <v>48152</v>
      </c>
      <c r="K221" s="4">
        <v>47857</v>
      </c>
      <c r="L221" s="4">
        <v>47416</v>
      </c>
      <c r="M221" s="4">
        <v>47710</v>
      </c>
      <c r="N221" s="4">
        <v>40555</v>
      </c>
      <c r="O221" s="4">
        <v>45315</v>
      </c>
      <c r="P221" s="4">
        <v>49152</v>
      </c>
      <c r="Q221" s="1"/>
      <c r="R221" s="174">
        <f>MIN(B221:P221)</f>
        <v>40555</v>
      </c>
      <c r="S221" s="1"/>
      <c r="T221" s="1"/>
    </row>
    <row r="222" spans="1:20" x14ac:dyDescent="0.25">
      <c r="A222" s="1" t="s">
        <v>49</v>
      </c>
      <c r="B222" s="4">
        <v>1340510000</v>
      </c>
      <c r="C222" s="4">
        <v>1166863000</v>
      </c>
      <c r="D222" s="4">
        <v>1352031000</v>
      </c>
      <c r="E222" s="4">
        <v>1466759000</v>
      </c>
      <c r="F222" s="4">
        <v>2235424000</v>
      </c>
      <c r="G222" s="4">
        <v>2947738000</v>
      </c>
      <c r="H222" s="4">
        <v>2631640000</v>
      </c>
      <c r="I222" s="4">
        <v>2349479000</v>
      </c>
      <c r="J222" s="4">
        <v>2101452000</v>
      </c>
      <c r="K222" s="4">
        <v>1566840000</v>
      </c>
      <c r="L222" s="4">
        <v>1213244000</v>
      </c>
      <c r="M222" s="4">
        <v>1268871000</v>
      </c>
      <c r="N222" s="4">
        <v>21640851000</v>
      </c>
      <c r="O222" s="1"/>
      <c r="P222" s="4">
        <v>2947738000</v>
      </c>
      <c r="Q222" s="1"/>
      <c r="R222" s="1"/>
      <c r="S222" s="1"/>
      <c r="T222" s="1"/>
    </row>
    <row r="223" spans="1:20" x14ac:dyDescent="0.25">
      <c r="A223" s="1"/>
      <c r="B223" s="1" t="str">
        <f t="shared" ref="B223:P223" si="44">CONCATENATE($A224,B224)</f>
        <v>2014Jan</v>
      </c>
      <c r="C223" s="1" t="str">
        <f t="shared" si="44"/>
        <v>2014Feb</v>
      </c>
      <c r="D223" s="1" t="str">
        <f t="shared" si="44"/>
        <v>2014Mar</v>
      </c>
      <c r="E223" s="1" t="str">
        <f t="shared" si="44"/>
        <v>2014Apr</v>
      </c>
      <c r="F223" s="1" t="str">
        <f t="shared" si="44"/>
        <v>2014May</v>
      </c>
      <c r="G223" s="1" t="str">
        <f t="shared" si="44"/>
        <v>2014Jun</v>
      </c>
      <c r="H223" s="1" t="str">
        <f t="shared" si="44"/>
        <v>2014Jul</v>
      </c>
      <c r="I223" s="1" t="str">
        <f t="shared" si="44"/>
        <v>2014Aug</v>
      </c>
      <c r="J223" s="1" t="str">
        <f t="shared" si="44"/>
        <v>2014Sep</v>
      </c>
      <c r="K223" s="1" t="str">
        <f t="shared" si="44"/>
        <v>2014Oct</v>
      </c>
      <c r="L223" s="1" t="str">
        <f t="shared" si="44"/>
        <v>2014Nov</v>
      </c>
      <c r="M223" s="1" t="str">
        <f t="shared" si="44"/>
        <v>2014Dec</v>
      </c>
      <c r="N223" s="1" t="str">
        <f t="shared" si="44"/>
        <v>2014(YE)&amp; Min Sto</v>
      </c>
      <c r="O223" s="1" t="str">
        <f t="shared" si="44"/>
        <v>2014Avg</v>
      </c>
      <c r="P223" s="1" t="str">
        <f t="shared" si="44"/>
        <v>2014Max</v>
      </c>
      <c r="Q223" s="1"/>
      <c r="R223" s="1"/>
      <c r="S223" s="1"/>
      <c r="T223" s="1"/>
    </row>
    <row r="224" spans="1:20" x14ac:dyDescent="0.25">
      <c r="A224" s="3">
        <v>2014</v>
      </c>
      <c r="B224" s="3" t="s">
        <v>2</v>
      </c>
      <c r="C224" s="3" t="s">
        <v>3</v>
      </c>
      <c r="D224" s="3" t="s">
        <v>4</v>
      </c>
      <c r="E224" s="3" t="s">
        <v>5</v>
      </c>
      <c r="F224" s="3" t="s">
        <v>6</v>
      </c>
      <c r="G224" s="3" t="s">
        <v>7</v>
      </c>
      <c r="H224" s="3" t="s">
        <v>8</v>
      </c>
      <c r="I224" s="3" t="s">
        <v>9</v>
      </c>
      <c r="J224" s="3" t="s">
        <v>10</v>
      </c>
      <c r="K224" s="3" t="s">
        <v>11</v>
      </c>
      <c r="L224" s="3" t="s">
        <v>12</v>
      </c>
      <c r="M224" s="3" t="s">
        <v>13</v>
      </c>
      <c r="N224" s="3" t="s">
        <v>14</v>
      </c>
      <c r="O224" s="3" t="s">
        <v>15</v>
      </c>
      <c r="P224" s="3" t="s">
        <v>16</v>
      </c>
      <c r="Q224" s="1"/>
      <c r="R224" s="1"/>
      <c r="S224" s="1"/>
      <c r="T224" s="1"/>
    </row>
    <row r="225" spans="1:20" x14ac:dyDescent="0.25">
      <c r="A225" s="1" t="s">
        <v>45</v>
      </c>
      <c r="B225" s="5">
        <v>85702</v>
      </c>
      <c r="C225" s="4">
        <v>85702</v>
      </c>
      <c r="D225" s="4">
        <v>85702</v>
      </c>
      <c r="E225" s="4">
        <v>85702</v>
      </c>
      <c r="F225" s="4">
        <v>85702</v>
      </c>
      <c r="G225" s="4">
        <v>85702</v>
      </c>
      <c r="H225" s="4">
        <v>85702</v>
      </c>
      <c r="I225" s="4">
        <v>85702</v>
      </c>
      <c r="J225" s="4">
        <v>85702</v>
      </c>
      <c r="K225" s="4">
        <v>85702</v>
      </c>
      <c r="L225" s="4">
        <v>85702</v>
      </c>
      <c r="M225" s="4">
        <v>85702</v>
      </c>
      <c r="N225" s="4">
        <v>85702</v>
      </c>
      <c r="O225" s="1"/>
      <c r="P225" s="1"/>
      <c r="Q225" s="1"/>
      <c r="R225" s="1"/>
      <c r="S225" s="1"/>
      <c r="T225" s="1"/>
    </row>
    <row r="226" spans="1:20" x14ac:dyDescent="0.25">
      <c r="A226" s="1" t="s">
        <v>47</v>
      </c>
      <c r="B226" s="4">
        <v>47855</v>
      </c>
      <c r="C226" s="4">
        <v>48063</v>
      </c>
      <c r="D226" s="4">
        <v>52636</v>
      </c>
      <c r="E226" s="4">
        <v>52269</v>
      </c>
      <c r="F226" s="4">
        <v>53334</v>
      </c>
      <c r="G226" s="4">
        <v>67744</v>
      </c>
      <c r="H226" s="4">
        <v>70031</v>
      </c>
      <c r="I226" s="4">
        <v>68765</v>
      </c>
      <c r="J226" s="4">
        <v>67165</v>
      </c>
      <c r="K226" s="4">
        <v>66491</v>
      </c>
      <c r="L226" s="4">
        <v>66382</v>
      </c>
      <c r="M226" s="4">
        <v>66857</v>
      </c>
      <c r="N226" s="4">
        <v>47855</v>
      </c>
      <c r="O226" s="4">
        <v>60633</v>
      </c>
      <c r="P226" s="4">
        <v>70031</v>
      </c>
      <c r="Q226" s="1"/>
      <c r="R226" s="174">
        <f>MIN(B226:P226)</f>
        <v>47855</v>
      </c>
      <c r="S226" s="1"/>
      <c r="T226" s="1"/>
    </row>
    <row r="227" spans="1:20" x14ac:dyDescent="0.25">
      <c r="A227" s="1" t="s">
        <v>49</v>
      </c>
      <c r="B227" s="4">
        <v>1223932000</v>
      </c>
      <c r="C227" s="4">
        <v>1131496000</v>
      </c>
      <c r="D227" s="4">
        <v>1255495000</v>
      </c>
      <c r="E227" s="4">
        <v>1486539000</v>
      </c>
      <c r="F227" s="4">
        <v>2475159000</v>
      </c>
      <c r="G227" s="4">
        <v>2983131000</v>
      </c>
      <c r="H227" s="4">
        <v>2910277000</v>
      </c>
      <c r="I227" s="4">
        <v>2490421000</v>
      </c>
      <c r="J227" s="4">
        <v>2603312000</v>
      </c>
      <c r="K227" s="4">
        <v>1891970000</v>
      </c>
      <c r="L227" s="4">
        <v>1225186000</v>
      </c>
      <c r="M227" s="4">
        <v>1215973000</v>
      </c>
      <c r="N227" s="4">
        <v>22892891000</v>
      </c>
      <c r="O227" s="1"/>
      <c r="P227" s="4">
        <v>2983131000</v>
      </c>
      <c r="Q227" s="1"/>
      <c r="R227" s="1"/>
      <c r="S227" s="1"/>
      <c r="T227" s="1"/>
    </row>
    <row r="228" spans="1:20" x14ac:dyDescent="0.25">
      <c r="A228" s="1"/>
      <c r="B228" s="1" t="str">
        <f t="shared" ref="B228:P228" si="45">CONCATENATE($A229,B229)</f>
        <v>2015Jan</v>
      </c>
      <c r="C228" s="1" t="str">
        <f t="shared" si="45"/>
        <v>2015Feb</v>
      </c>
      <c r="D228" s="1" t="str">
        <f t="shared" si="45"/>
        <v>2015Mar</v>
      </c>
      <c r="E228" s="1" t="str">
        <f t="shared" si="45"/>
        <v>2015Apr</v>
      </c>
      <c r="F228" s="1" t="str">
        <f t="shared" si="45"/>
        <v>2015May</v>
      </c>
      <c r="G228" s="1" t="str">
        <f t="shared" si="45"/>
        <v>2015Jun</v>
      </c>
      <c r="H228" s="1" t="str">
        <f t="shared" si="45"/>
        <v>2015Jul</v>
      </c>
      <c r="I228" s="1" t="str">
        <f t="shared" si="45"/>
        <v>2015Aug</v>
      </c>
      <c r="J228" s="1" t="str">
        <f t="shared" si="45"/>
        <v>2015Sep</v>
      </c>
      <c r="K228" s="1" t="str">
        <f t="shared" si="45"/>
        <v>2015Oct</v>
      </c>
      <c r="L228" s="1" t="str">
        <f t="shared" si="45"/>
        <v>2015Nov</v>
      </c>
      <c r="M228" s="1" t="str">
        <f t="shared" si="45"/>
        <v>2015Dec</v>
      </c>
      <c r="N228" s="1" t="str">
        <f t="shared" si="45"/>
        <v>2015(YE)&amp; Min Sto</v>
      </c>
      <c r="O228" s="1" t="str">
        <f t="shared" si="45"/>
        <v>2015Avg</v>
      </c>
      <c r="P228" s="1" t="str">
        <f t="shared" si="45"/>
        <v>2015Max</v>
      </c>
      <c r="Q228" s="1"/>
      <c r="R228" s="1"/>
      <c r="S228" s="1"/>
      <c r="T228" s="1"/>
    </row>
    <row r="229" spans="1:20" x14ac:dyDescent="0.25">
      <c r="A229" s="3">
        <v>2015</v>
      </c>
      <c r="B229" s="3" t="s">
        <v>2</v>
      </c>
      <c r="C229" s="3" t="s">
        <v>3</v>
      </c>
      <c r="D229" s="3" t="s">
        <v>4</v>
      </c>
      <c r="E229" s="3" t="s">
        <v>5</v>
      </c>
      <c r="F229" s="3" t="s">
        <v>6</v>
      </c>
      <c r="G229" s="3" t="s">
        <v>7</v>
      </c>
      <c r="H229" s="3" t="s">
        <v>8</v>
      </c>
      <c r="I229" s="3" t="s">
        <v>9</v>
      </c>
      <c r="J229" s="3" t="s">
        <v>10</v>
      </c>
      <c r="K229" s="3" t="s">
        <v>11</v>
      </c>
      <c r="L229" s="3" t="s">
        <v>12</v>
      </c>
      <c r="M229" s="3" t="s">
        <v>13</v>
      </c>
      <c r="N229" s="3" t="s">
        <v>14</v>
      </c>
      <c r="O229" s="3" t="s">
        <v>15</v>
      </c>
      <c r="P229" s="3" t="s">
        <v>16</v>
      </c>
      <c r="Q229" s="1"/>
      <c r="R229" s="1"/>
      <c r="S229" s="1"/>
      <c r="T229" s="1"/>
    </row>
    <row r="230" spans="1:20" x14ac:dyDescent="0.25">
      <c r="A230" s="1" t="s">
        <v>45</v>
      </c>
      <c r="B230" s="5">
        <v>83236</v>
      </c>
      <c r="C230" s="4">
        <v>83236</v>
      </c>
      <c r="D230" s="4">
        <v>83236</v>
      </c>
      <c r="E230" s="4">
        <v>83236</v>
      </c>
      <c r="F230" s="4">
        <v>83236</v>
      </c>
      <c r="G230" s="4">
        <v>83236</v>
      </c>
      <c r="H230" s="4">
        <v>83236</v>
      </c>
      <c r="I230" s="4">
        <v>83236</v>
      </c>
      <c r="J230" s="4">
        <v>83236</v>
      </c>
      <c r="K230" s="4">
        <v>83236</v>
      </c>
      <c r="L230" s="4">
        <v>83236</v>
      </c>
      <c r="M230" s="4">
        <v>83236</v>
      </c>
      <c r="N230" s="4">
        <v>83236</v>
      </c>
      <c r="O230" s="1"/>
      <c r="P230" s="1"/>
      <c r="Q230" s="1"/>
      <c r="R230" s="1"/>
      <c r="S230" s="1"/>
      <c r="T230" s="1"/>
    </row>
    <row r="231" spans="1:20" x14ac:dyDescent="0.25">
      <c r="A231" s="1" t="s">
        <v>47</v>
      </c>
      <c r="B231" s="4">
        <v>67033</v>
      </c>
      <c r="C231" s="4">
        <v>67288</v>
      </c>
      <c r="D231" s="4">
        <v>67279</v>
      </c>
      <c r="E231" s="4">
        <v>66699</v>
      </c>
      <c r="F231" s="4">
        <v>70117</v>
      </c>
      <c r="G231" s="4">
        <v>79087</v>
      </c>
      <c r="H231" s="4">
        <v>77550</v>
      </c>
      <c r="I231" s="4">
        <v>73814</v>
      </c>
      <c r="J231" s="4">
        <v>70706</v>
      </c>
      <c r="K231" s="4">
        <v>68763</v>
      </c>
      <c r="L231" s="4">
        <v>67660</v>
      </c>
      <c r="M231" s="4">
        <v>67268</v>
      </c>
      <c r="N231" s="4">
        <v>66699</v>
      </c>
      <c r="O231" s="4">
        <v>70272</v>
      </c>
      <c r="P231" s="4">
        <v>79087</v>
      </c>
      <c r="Q231" s="1"/>
      <c r="R231" s="174">
        <f>MIN(B231:P231)</f>
        <v>66699</v>
      </c>
      <c r="S231" s="1"/>
      <c r="T231" s="1"/>
    </row>
    <row r="232" spans="1:20" x14ac:dyDescent="0.25">
      <c r="A232" s="1" t="s">
        <v>49</v>
      </c>
      <c r="B232" s="4">
        <v>1239709000</v>
      </c>
      <c r="C232" s="4">
        <v>1123461000</v>
      </c>
      <c r="D232" s="4">
        <v>1259600000</v>
      </c>
      <c r="E232" s="4">
        <v>1627895000</v>
      </c>
      <c r="F232" s="4">
        <v>1570307000</v>
      </c>
      <c r="G232" s="4">
        <v>2140295000</v>
      </c>
      <c r="H232" s="4">
        <v>2557510000</v>
      </c>
      <c r="I232" s="4">
        <v>2913695000</v>
      </c>
      <c r="J232" s="4">
        <v>2906115000</v>
      </c>
      <c r="K232" s="4">
        <v>1947113000</v>
      </c>
      <c r="L232" s="4">
        <v>1297497000</v>
      </c>
      <c r="M232" s="4">
        <v>1299223000</v>
      </c>
      <c r="N232" s="4">
        <v>21882420000</v>
      </c>
      <c r="O232" s="1"/>
      <c r="P232" s="4">
        <v>2913695000</v>
      </c>
      <c r="Q232" s="1"/>
      <c r="R232" s="1"/>
      <c r="S232" s="1"/>
      <c r="T232" s="1"/>
    </row>
    <row r="233" spans="1:20" x14ac:dyDescent="0.25">
      <c r="A233" s="1"/>
      <c r="B233" s="1" t="str">
        <f t="shared" ref="B233:P233" si="46">CONCATENATE($A234,B234)</f>
        <v>2016Jan</v>
      </c>
      <c r="C233" s="1" t="str">
        <f t="shared" si="46"/>
        <v>2016Feb</v>
      </c>
      <c r="D233" s="1" t="str">
        <f t="shared" si="46"/>
        <v>2016Mar</v>
      </c>
      <c r="E233" s="1" t="str">
        <f t="shared" si="46"/>
        <v>2016Apr</v>
      </c>
      <c r="F233" s="1" t="str">
        <f t="shared" si="46"/>
        <v>2016May</v>
      </c>
      <c r="G233" s="1" t="str">
        <f t="shared" si="46"/>
        <v>2016Jun</v>
      </c>
      <c r="H233" s="1" t="str">
        <f t="shared" si="46"/>
        <v>2016Jul</v>
      </c>
      <c r="I233" s="1" t="str">
        <f t="shared" si="46"/>
        <v>2016Aug</v>
      </c>
      <c r="J233" s="1" t="str">
        <f t="shared" si="46"/>
        <v>2016Sep</v>
      </c>
      <c r="K233" s="1" t="str">
        <f t="shared" si="46"/>
        <v>2016Oct</v>
      </c>
      <c r="L233" s="1" t="str">
        <f t="shared" si="46"/>
        <v>2016Nov</v>
      </c>
      <c r="M233" s="1" t="str">
        <f t="shared" si="46"/>
        <v>2016Dec</v>
      </c>
      <c r="N233" s="1" t="str">
        <f t="shared" si="46"/>
        <v>2016(YE)&amp; Min Sto</v>
      </c>
      <c r="O233" s="1" t="str">
        <f t="shared" si="46"/>
        <v>2016Avg</v>
      </c>
      <c r="P233" s="1" t="str">
        <f t="shared" si="46"/>
        <v>2016Max</v>
      </c>
      <c r="Q233" s="1"/>
      <c r="R233" s="1"/>
      <c r="S233" s="1"/>
      <c r="T233" s="1"/>
    </row>
    <row r="234" spans="1:20" x14ac:dyDescent="0.25">
      <c r="A234" s="3">
        <v>2016</v>
      </c>
      <c r="B234" s="3" t="s">
        <v>2</v>
      </c>
      <c r="C234" s="3" t="s">
        <v>3</v>
      </c>
      <c r="D234" s="3" t="s">
        <v>4</v>
      </c>
      <c r="E234" s="3" t="s">
        <v>5</v>
      </c>
      <c r="F234" s="3" t="s">
        <v>6</v>
      </c>
      <c r="G234" s="3" t="s">
        <v>7</v>
      </c>
      <c r="H234" s="3" t="s">
        <v>8</v>
      </c>
      <c r="I234" s="3" t="s">
        <v>9</v>
      </c>
      <c r="J234" s="3" t="s">
        <v>10</v>
      </c>
      <c r="K234" s="3" t="s">
        <v>11</v>
      </c>
      <c r="L234" s="3" t="s">
        <v>12</v>
      </c>
      <c r="M234" s="3" t="s">
        <v>13</v>
      </c>
      <c r="N234" s="3" t="s">
        <v>14</v>
      </c>
      <c r="O234" s="3" t="s">
        <v>15</v>
      </c>
      <c r="P234" s="3" t="s">
        <v>16</v>
      </c>
      <c r="Q234" s="1"/>
      <c r="R234" s="1"/>
      <c r="S234" s="1"/>
      <c r="T234" s="1"/>
    </row>
    <row r="235" spans="1:20" x14ac:dyDescent="0.25">
      <c r="A235" s="1" t="s">
        <v>45</v>
      </c>
      <c r="B235" s="5">
        <v>83399</v>
      </c>
      <c r="C235" s="4">
        <v>83399</v>
      </c>
      <c r="D235" s="4">
        <v>83399</v>
      </c>
      <c r="E235" s="4">
        <v>83399</v>
      </c>
      <c r="F235" s="4">
        <v>83399</v>
      </c>
      <c r="G235" s="4">
        <v>83399</v>
      </c>
      <c r="H235" s="4">
        <v>83399</v>
      </c>
      <c r="I235" s="4">
        <v>83399</v>
      </c>
      <c r="J235" s="4">
        <v>83399</v>
      </c>
      <c r="K235" s="4">
        <v>83399</v>
      </c>
      <c r="L235" s="4">
        <v>83399</v>
      </c>
      <c r="M235" s="4">
        <v>83399</v>
      </c>
      <c r="N235" s="4">
        <v>83399</v>
      </c>
      <c r="O235" s="1"/>
      <c r="P235" s="1"/>
      <c r="Q235" s="1"/>
      <c r="R235" s="1"/>
      <c r="S235" s="1"/>
      <c r="T235" s="1"/>
    </row>
    <row r="236" spans="1:20" x14ac:dyDescent="0.25">
      <c r="A236" s="1" t="s">
        <v>47</v>
      </c>
      <c r="B236" s="4">
        <v>66660</v>
      </c>
      <c r="C236" s="4">
        <v>66673</v>
      </c>
      <c r="D236" s="4">
        <v>68172</v>
      </c>
      <c r="E236" s="4">
        <v>65295</v>
      </c>
      <c r="F236" s="4">
        <v>67282</v>
      </c>
      <c r="G236" s="4">
        <v>74945</v>
      </c>
      <c r="H236" s="4">
        <v>73418</v>
      </c>
      <c r="I236" s="4">
        <v>71373</v>
      </c>
      <c r="J236" s="4">
        <v>67798</v>
      </c>
      <c r="K236" s="4">
        <v>65769</v>
      </c>
      <c r="L236" s="4">
        <v>65065</v>
      </c>
      <c r="M236" s="4">
        <v>64924</v>
      </c>
      <c r="N236" s="4">
        <v>64924</v>
      </c>
      <c r="O236" s="4">
        <v>68115</v>
      </c>
      <c r="P236" s="4">
        <v>74945</v>
      </c>
      <c r="Q236" s="1"/>
      <c r="R236" s="174">
        <f>MIN(B236:P236)</f>
        <v>64924</v>
      </c>
      <c r="S236" s="1"/>
      <c r="T236" s="1"/>
    </row>
    <row r="237" spans="1:20" x14ac:dyDescent="0.25">
      <c r="A237" s="1" t="s">
        <v>49</v>
      </c>
      <c r="B237" s="4">
        <v>1276078000</v>
      </c>
      <c r="C237" s="4">
        <v>1184096000</v>
      </c>
      <c r="D237" s="4">
        <v>1269588000</v>
      </c>
      <c r="E237" s="4">
        <v>1381694000</v>
      </c>
      <c r="F237" s="4">
        <v>2073066000</v>
      </c>
      <c r="G237" s="4">
        <v>2774650000</v>
      </c>
      <c r="H237" s="4">
        <v>3230917000</v>
      </c>
      <c r="I237" s="4">
        <v>2864111000</v>
      </c>
      <c r="J237" s="4">
        <v>2721296000</v>
      </c>
      <c r="K237" s="4">
        <v>2179051000</v>
      </c>
      <c r="L237" s="4">
        <v>1413323000</v>
      </c>
      <c r="M237" s="4">
        <v>1296931000</v>
      </c>
      <c r="N237" s="4">
        <v>23664801000</v>
      </c>
      <c r="O237" s="1"/>
      <c r="P237" s="4">
        <v>3230917000</v>
      </c>
      <c r="Q237" s="1"/>
      <c r="R237" s="1"/>
      <c r="S237" s="1"/>
      <c r="T237" s="1"/>
    </row>
    <row r="238" spans="1:20" x14ac:dyDescent="0.25">
      <c r="A238" s="1"/>
      <c r="B238" s="1" t="str">
        <f t="shared" ref="B238:P238" si="47">CONCATENATE($A239,B239)</f>
        <v>2017Jan</v>
      </c>
      <c r="C238" s="1" t="str">
        <f t="shared" si="47"/>
        <v>2017Feb</v>
      </c>
      <c r="D238" s="1" t="str">
        <f t="shared" si="47"/>
        <v>2017Mar</v>
      </c>
      <c r="E238" s="1" t="str">
        <f t="shared" si="47"/>
        <v>2017Apr</v>
      </c>
      <c r="F238" s="1" t="str">
        <f t="shared" si="47"/>
        <v>2017May</v>
      </c>
      <c r="G238" s="1" t="str">
        <f t="shared" si="47"/>
        <v>2017Jun</v>
      </c>
      <c r="H238" s="1" t="str">
        <f t="shared" si="47"/>
        <v>2017Jul</v>
      </c>
      <c r="I238" s="1" t="str">
        <f t="shared" si="47"/>
        <v>2017Aug</v>
      </c>
      <c r="J238" s="1" t="str">
        <f t="shared" si="47"/>
        <v>2017Sep</v>
      </c>
      <c r="K238" s="1" t="str">
        <f t="shared" si="47"/>
        <v>2017Oct</v>
      </c>
      <c r="L238" s="1" t="str">
        <f t="shared" si="47"/>
        <v>2017Nov</v>
      </c>
      <c r="M238" s="1" t="str">
        <f t="shared" si="47"/>
        <v>2017Dec</v>
      </c>
      <c r="N238" s="1" t="str">
        <f t="shared" si="47"/>
        <v>2017(YE)&amp; Min Sto</v>
      </c>
      <c r="O238" s="1" t="str">
        <f t="shared" si="47"/>
        <v>2017Avg</v>
      </c>
      <c r="P238" s="1" t="str">
        <f t="shared" si="47"/>
        <v>2017Max</v>
      </c>
      <c r="Q238" s="1"/>
      <c r="R238" s="1"/>
      <c r="S238" s="1"/>
      <c r="T238" s="1"/>
    </row>
    <row r="239" spans="1:20" x14ac:dyDescent="0.25">
      <c r="A239" s="3">
        <v>2017</v>
      </c>
      <c r="B239" s="3" t="s">
        <v>2</v>
      </c>
      <c r="C239" s="3" t="s">
        <v>3</v>
      </c>
      <c r="D239" s="3" t="s">
        <v>4</v>
      </c>
      <c r="E239" s="3" t="s">
        <v>5</v>
      </c>
      <c r="F239" s="3" t="s">
        <v>6</v>
      </c>
      <c r="G239" s="3" t="s">
        <v>7</v>
      </c>
      <c r="H239" s="3" t="s">
        <v>8</v>
      </c>
      <c r="I239" s="3" t="s">
        <v>9</v>
      </c>
      <c r="J239" s="3" t="s">
        <v>10</v>
      </c>
      <c r="K239" s="3" t="s">
        <v>11</v>
      </c>
      <c r="L239" s="3" t="s">
        <v>12</v>
      </c>
      <c r="M239" s="3" t="s">
        <v>13</v>
      </c>
      <c r="N239" s="3" t="s">
        <v>14</v>
      </c>
      <c r="O239" s="3" t="s">
        <v>15</v>
      </c>
      <c r="P239" s="3" t="s">
        <v>16</v>
      </c>
      <c r="Q239" s="1"/>
      <c r="R239" s="1"/>
      <c r="S239" s="1"/>
      <c r="T239" s="1"/>
    </row>
    <row r="240" spans="1:20" x14ac:dyDescent="0.25">
      <c r="A240" s="1" t="s">
        <v>45</v>
      </c>
      <c r="B240" s="5">
        <v>83562</v>
      </c>
      <c r="C240" s="4">
        <v>83562</v>
      </c>
      <c r="D240" s="4">
        <v>83562</v>
      </c>
      <c r="E240" s="4">
        <v>83562</v>
      </c>
      <c r="F240" s="4">
        <v>83562</v>
      </c>
      <c r="G240" s="4">
        <v>83562</v>
      </c>
      <c r="H240" s="4">
        <v>83562</v>
      </c>
      <c r="I240" s="4">
        <v>83562</v>
      </c>
      <c r="J240" s="4">
        <v>83562</v>
      </c>
      <c r="K240" s="4">
        <v>83562</v>
      </c>
      <c r="L240" s="4">
        <v>83562</v>
      </c>
      <c r="M240" s="4">
        <v>83562</v>
      </c>
      <c r="N240" s="4">
        <v>83562</v>
      </c>
      <c r="O240" s="1"/>
      <c r="P240" s="1"/>
      <c r="Q240" s="1"/>
      <c r="R240" s="1"/>
      <c r="S240" s="1"/>
      <c r="T240" s="1"/>
    </row>
    <row r="241" spans="1:20" x14ac:dyDescent="0.25">
      <c r="A241" s="1" t="s">
        <v>47</v>
      </c>
      <c r="B241" s="4">
        <v>64981</v>
      </c>
      <c r="C241" s="4">
        <v>64937</v>
      </c>
      <c r="D241" s="4">
        <v>65611</v>
      </c>
      <c r="E241" s="4">
        <v>65021</v>
      </c>
      <c r="F241" s="4">
        <v>69274</v>
      </c>
      <c r="G241" s="4">
        <v>77395</v>
      </c>
      <c r="H241" s="4">
        <v>77781</v>
      </c>
      <c r="I241" s="4">
        <v>76152</v>
      </c>
      <c r="J241" s="4">
        <v>73877</v>
      </c>
      <c r="K241" s="4">
        <v>73040</v>
      </c>
      <c r="L241" s="4">
        <v>70986</v>
      </c>
      <c r="M241" s="4">
        <v>70057</v>
      </c>
      <c r="N241" s="4">
        <v>64937</v>
      </c>
      <c r="O241" s="4">
        <v>70759</v>
      </c>
      <c r="P241" s="4">
        <v>77781</v>
      </c>
      <c r="Q241" s="1"/>
      <c r="R241" s="174">
        <f>MIN(B241:P241)</f>
        <v>64937</v>
      </c>
      <c r="S241" s="1"/>
      <c r="T241" s="1"/>
    </row>
    <row r="242" spans="1:20" x14ac:dyDescent="0.25">
      <c r="A242" s="1" t="s">
        <v>49</v>
      </c>
      <c r="B242" s="4">
        <v>1300579000</v>
      </c>
      <c r="C242" s="4">
        <v>1211138000</v>
      </c>
      <c r="D242" s="4">
        <v>1530941000</v>
      </c>
      <c r="E242" s="4">
        <v>1634297000</v>
      </c>
      <c r="F242" s="4">
        <v>2111604000</v>
      </c>
      <c r="G242" s="4">
        <v>3250405000</v>
      </c>
      <c r="H242" s="4">
        <v>3004385000</v>
      </c>
      <c r="I242" s="4">
        <v>2464064000</v>
      </c>
      <c r="J242" s="4">
        <v>2815830000</v>
      </c>
      <c r="K242" s="4">
        <v>1642469000</v>
      </c>
      <c r="L242" s="4">
        <v>1301434000</v>
      </c>
      <c r="M242" s="4">
        <v>1300442000</v>
      </c>
      <c r="N242" s="4">
        <v>23567588000</v>
      </c>
      <c r="O242" s="1"/>
      <c r="P242" s="4">
        <v>3250405000</v>
      </c>
      <c r="Q242" s="1"/>
      <c r="R242" s="174">
        <f>SUM(B242:M242)</f>
        <v>23567588000</v>
      </c>
      <c r="S242" s="175">
        <f>R242/325851</f>
        <v>72326.271823624906</v>
      </c>
      <c r="T242" s="1"/>
    </row>
    <row r="243" spans="1:20" x14ac:dyDescent="0.25">
      <c r="A243" s="1"/>
      <c r="B243" s="1" t="str">
        <f t="shared" ref="B243:P243" si="48">CONCATENATE($A244,B244)</f>
        <v>2018Jan</v>
      </c>
      <c r="C243" s="1" t="str">
        <f t="shared" si="48"/>
        <v>2018Feb</v>
      </c>
      <c r="D243" s="1" t="str">
        <f t="shared" si="48"/>
        <v>2018Mar</v>
      </c>
      <c r="E243" s="1" t="str">
        <f t="shared" si="48"/>
        <v>2018Apr</v>
      </c>
      <c r="F243" s="1" t="str">
        <f t="shared" si="48"/>
        <v>2018May</v>
      </c>
      <c r="G243" s="1" t="str">
        <f t="shared" si="48"/>
        <v>2018Jun</v>
      </c>
      <c r="H243" s="1" t="str">
        <f t="shared" si="48"/>
        <v>2018Jul</v>
      </c>
      <c r="I243" s="1" t="str">
        <f t="shared" si="48"/>
        <v>2018Aug</v>
      </c>
      <c r="J243" s="1" t="str">
        <f t="shared" si="48"/>
        <v>2018Sep</v>
      </c>
      <c r="K243" s="1" t="str">
        <f t="shared" si="48"/>
        <v>2018Oct</v>
      </c>
      <c r="L243" s="1" t="str">
        <f t="shared" si="48"/>
        <v>2018Nov</v>
      </c>
      <c r="M243" s="1" t="str">
        <f t="shared" si="48"/>
        <v>2018Dec</v>
      </c>
      <c r="N243" s="1" t="str">
        <f t="shared" si="48"/>
        <v>2018(YE)&amp; Min Sto</v>
      </c>
      <c r="O243" s="1" t="str">
        <f t="shared" si="48"/>
        <v>2018Avg</v>
      </c>
      <c r="P243" s="1" t="str">
        <f t="shared" si="48"/>
        <v>2018Max</v>
      </c>
      <c r="Q243" s="1"/>
      <c r="R243" s="1"/>
      <c r="S243" s="1"/>
      <c r="T243" s="1"/>
    </row>
    <row r="244" spans="1:20" x14ac:dyDescent="0.25">
      <c r="A244" s="3">
        <v>2018</v>
      </c>
      <c r="B244" s="3" t="s">
        <v>2</v>
      </c>
      <c r="C244" s="3" t="s">
        <v>3</v>
      </c>
      <c r="D244" s="3" t="s">
        <v>4</v>
      </c>
      <c r="E244" s="3" t="s">
        <v>5</v>
      </c>
      <c r="F244" s="3" t="s">
        <v>6</v>
      </c>
      <c r="G244" s="3" t="s">
        <v>7</v>
      </c>
      <c r="H244" s="3" t="s">
        <v>8</v>
      </c>
      <c r="I244" s="3" t="s">
        <v>9</v>
      </c>
      <c r="J244" s="3" t="s">
        <v>10</v>
      </c>
      <c r="K244" s="3" t="s">
        <v>11</v>
      </c>
      <c r="L244" s="3" t="s">
        <v>12</v>
      </c>
      <c r="M244" s="3" t="s">
        <v>13</v>
      </c>
      <c r="N244" s="3" t="s">
        <v>14</v>
      </c>
      <c r="O244" s="3" t="s">
        <v>15</v>
      </c>
      <c r="P244" s="3" t="s">
        <v>16</v>
      </c>
      <c r="Q244" s="1"/>
      <c r="R244" s="1"/>
      <c r="S244" s="1"/>
      <c r="T244" s="1"/>
    </row>
    <row r="245" spans="1:20" x14ac:dyDescent="0.25">
      <c r="A245" s="1" t="s">
        <v>45</v>
      </c>
      <c r="B245" s="5">
        <v>83662</v>
      </c>
      <c r="C245" s="4">
        <v>83662</v>
      </c>
      <c r="D245" s="4">
        <v>83662</v>
      </c>
      <c r="E245" s="4">
        <v>83662</v>
      </c>
      <c r="F245" s="4">
        <v>83662</v>
      </c>
      <c r="G245" s="4">
        <v>83662</v>
      </c>
      <c r="H245" s="4">
        <v>83662</v>
      </c>
      <c r="I245" s="4">
        <v>83662</v>
      </c>
      <c r="J245" s="4">
        <v>83662</v>
      </c>
      <c r="K245" s="4">
        <v>83662</v>
      </c>
      <c r="L245" s="4">
        <v>83662</v>
      </c>
      <c r="M245" s="4">
        <v>83662</v>
      </c>
      <c r="N245" s="4">
        <v>83662</v>
      </c>
      <c r="O245" s="1"/>
      <c r="P245" s="1"/>
      <c r="Q245" s="1"/>
      <c r="R245" s="1"/>
      <c r="S245" s="1"/>
      <c r="T245" s="1"/>
    </row>
    <row r="246" spans="1:20" x14ac:dyDescent="0.25">
      <c r="A246" s="1" t="s">
        <v>47</v>
      </c>
      <c r="B246" s="4">
        <v>69264</v>
      </c>
      <c r="C246" s="4">
        <v>67230</v>
      </c>
      <c r="D246" s="4">
        <v>68277</v>
      </c>
      <c r="E246" s="4">
        <v>66721</v>
      </c>
      <c r="F246" s="4">
        <v>70853</v>
      </c>
      <c r="G246" s="4">
        <v>71716</v>
      </c>
      <c r="H246" s="4">
        <v>69099</v>
      </c>
      <c r="I246" s="4">
        <v>66291</v>
      </c>
      <c r="J246" s="4">
        <v>63369</v>
      </c>
      <c r="K246" s="4">
        <v>62185</v>
      </c>
      <c r="L246" s="4">
        <v>61714</v>
      </c>
      <c r="M246" s="4">
        <v>61919</v>
      </c>
      <c r="N246" s="4">
        <v>61714</v>
      </c>
      <c r="O246" s="4">
        <v>66553</v>
      </c>
      <c r="P246" s="4">
        <v>71716</v>
      </c>
      <c r="Q246" s="1"/>
      <c r="R246" s="174">
        <f>MIN(B246:P246)</f>
        <v>61714</v>
      </c>
      <c r="S246" s="1"/>
      <c r="T246" s="1"/>
    </row>
    <row r="247" spans="1:20" x14ac:dyDescent="0.25">
      <c r="A247" s="1" t="s">
        <v>49</v>
      </c>
      <c r="B247" s="4">
        <v>1343874000</v>
      </c>
      <c r="C247" s="4">
        <v>1183090000</v>
      </c>
      <c r="D247" s="4">
        <v>1431966000</v>
      </c>
      <c r="E247" s="4">
        <v>1699476000</v>
      </c>
      <c r="F247" s="4">
        <v>2850907000</v>
      </c>
      <c r="G247" s="4">
        <v>3374401000</v>
      </c>
      <c r="H247" s="4">
        <v>2926615000</v>
      </c>
      <c r="I247" s="4">
        <v>2625106000</v>
      </c>
      <c r="J247" s="4">
        <v>2755074000</v>
      </c>
      <c r="K247" s="4">
        <v>1654141000</v>
      </c>
      <c r="L247" s="4">
        <v>1315457000</v>
      </c>
      <c r="M247" s="4">
        <v>1278167000</v>
      </c>
      <c r="N247" s="4">
        <v>24438274000</v>
      </c>
      <c r="O247" s="1"/>
      <c r="P247" s="4">
        <v>3374401000</v>
      </c>
      <c r="Q247" s="1"/>
      <c r="R247" s="1"/>
      <c r="S247" s="1"/>
      <c r="T247" s="1"/>
    </row>
    <row r="248" spans="1:20" x14ac:dyDescent="0.25">
      <c r="A248" s="1"/>
      <c r="B248" s="1" t="str">
        <f t="shared" ref="B248:P248" si="49">CONCATENATE($A249,B249)</f>
        <v>2019Jan</v>
      </c>
      <c r="C248" s="1" t="str">
        <f t="shared" si="49"/>
        <v>2019Feb</v>
      </c>
      <c r="D248" s="1" t="str">
        <f t="shared" si="49"/>
        <v>2019Mar</v>
      </c>
      <c r="E248" s="1" t="str">
        <f t="shared" si="49"/>
        <v>2019Apr</v>
      </c>
      <c r="F248" s="1" t="str">
        <f t="shared" si="49"/>
        <v>2019May</v>
      </c>
      <c r="G248" s="1" t="str">
        <f t="shared" si="49"/>
        <v>2019Jun</v>
      </c>
      <c r="H248" s="1" t="str">
        <f t="shared" si="49"/>
        <v>2019Jul</v>
      </c>
      <c r="I248" s="1" t="str">
        <f t="shared" si="49"/>
        <v>2019Aug</v>
      </c>
      <c r="J248" s="1" t="str">
        <f t="shared" si="49"/>
        <v>2019Sep</v>
      </c>
      <c r="K248" s="1" t="str">
        <f t="shared" si="49"/>
        <v>2019Oct</v>
      </c>
      <c r="L248" s="1" t="str">
        <f t="shared" si="49"/>
        <v>2019Nov</v>
      </c>
      <c r="M248" s="1" t="str">
        <f t="shared" si="49"/>
        <v>2019Dec</v>
      </c>
      <c r="N248" s="1" t="str">
        <f t="shared" si="49"/>
        <v>2019(YE)&amp; Min Sto</v>
      </c>
      <c r="O248" s="1" t="str">
        <f t="shared" si="49"/>
        <v>2019Avg</v>
      </c>
      <c r="P248" s="1" t="str">
        <f t="shared" si="49"/>
        <v>2019Max</v>
      </c>
      <c r="Q248" s="1"/>
      <c r="R248" s="1"/>
      <c r="S248" s="1"/>
      <c r="T248" s="1"/>
    </row>
    <row r="249" spans="1:20" x14ac:dyDescent="0.25">
      <c r="A249" s="3">
        <v>2019</v>
      </c>
      <c r="B249" s="3" t="s">
        <v>2</v>
      </c>
      <c r="C249" s="3" t="s">
        <v>3</v>
      </c>
      <c r="D249" s="3" t="s">
        <v>4</v>
      </c>
      <c r="E249" s="3" t="s">
        <v>5</v>
      </c>
      <c r="F249" s="3" t="s">
        <v>6</v>
      </c>
      <c r="G249" s="3" t="s">
        <v>7</v>
      </c>
      <c r="H249" s="3" t="s">
        <v>8</v>
      </c>
      <c r="I249" s="3" t="s">
        <v>9</v>
      </c>
      <c r="J249" s="3" t="s">
        <v>10</v>
      </c>
      <c r="K249" s="3" t="s">
        <v>11</v>
      </c>
      <c r="L249" s="3" t="s">
        <v>12</v>
      </c>
      <c r="M249" s="3" t="s">
        <v>13</v>
      </c>
      <c r="N249" s="3" t="s">
        <v>14</v>
      </c>
      <c r="O249" s="3" t="s">
        <v>15</v>
      </c>
      <c r="P249" s="3" t="s">
        <v>16</v>
      </c>
      <c r="Q249" s="1"/>
      <c r="R249" s="1"/>
      <c r="S249" s="1"/>
      <c r="T249" s="1"/>
    </row>
    <row r="250" spans="1:20" x14ac:dyDescent="0.25">
      <c r="A250" s="1" t="s">
        <v>45</v>
      </c>
      <c r="B250" s="5">
        <v>83832</v>
      </c>
      <c r="C250" s="4">
        <v>83832</v>
      </c>
      <c r="D250" s="4">
        <v>83832</v>
      </c>
      <c r="E250" s="4">
        <v>83832</v>
      </c>
      <c r="F250" s="4">
        <v>83832</v>
      </c>
      <c r="G250" s="4">
        <v>83832</v>
      </c>
      <c r="H250" s="4">
        <v>83832</v>
      </c>
      <c r="I250" s="4">
        <v>83832</v>
      </c>
      <c r="J250" s="4">
        <v>83832</v>
      </c>
      <c r="K250" s="4">
        <v>83832</v>
      </c>
      <c r="L250" s="4">
        <v>83832</v>
      </c>
      <c r="M250" s="4">
        <v>83832</v>
      </c>
      <c r="N250" s="4">
        <v>83825</v>
      </c>
      <c r="O250" s="1"/>
      <c r="P250" s="1"/>
      <c r="Q250" s="1"/>
      <c r="R250" s="1"/>
      <c r="S250" s="1"/>
      <c r="T250" s="1"/>
    </row>
    <row r="251" spans="1:20" x14ac:dyDescent="0.25">
      <c r="A251" s="1" t="s">
        <v>47</v>
      </c>
      <c r="B251" s="4">
        <v>61458</v>
      </c>
      <c r="C251" s="4">
        <v>60663</v>
      </c>
      <c r="D251" s="4">
        <v>60796</v>
      </c>
      <c r="E251" s="4">
        <v>59730</v>
      </c>
      <c r="F251" s="4">
        <v>61031</v>
      </c>
      <c r="G251" s="4">
        <v>71900</v>
      </c>
      <c r="H251" s="4">
        <v>74894</v>
      </c>
      <c r="I251" s="4">
        <v>72357</v>
      </c>
      <c r="J251" s="4">
        <v>69610</v>
      </c>
      <c r="K251" s="4">
        <v>67954</v>
      </c>
      <c r="L251" s="4">
        <v>68058</v>
      </c>
      <c r="M251" s="4">
        <v>67617</v>
      </c>
      <c r="N251" s="4">
        <v>59730</v>
      </c>
      <c r="O251" s="4">
        <v>66339</v>
      </c>
      <c r="P251" s="4">
        <v>74894</v>
      </c>
      <c r="Q251" s="1"/>
      <c r="R251" s="174">
        <f>MIN(B251:P251)</f>
        <v>59730</v>
      </c>
      <c r="S251" s="1"/>
      <c r="T251" s="1"/>
    </row>
    <row r="252" spans="1:20" x14ac:dyDescent="0.25">
      <c r="A252" s="1" t="s">
        <v>49</v>
      </c>
      <c r="B252" s="4">
        <v>1290084000</v>
      </c>
      <c r="C252" s="4">
        <v>1161885000</v>
      </c>
      <c r="D252" s="4">
        <v>1291024000</v>
      </c>
      <c r="E252" s="4">
        <v>1482635000</v>
      </c>
      <c r="F252" s="4">
        <v>1976151000</v>
      </c>
      <c r="G252" s="4">
        <v>2385972000</v>
      </c>
      <c r="H252" s="4">
        <v>2873094000</v>
      </c>
      <c r="I252" s="4">
        <v>2915045000</v>
      </c>
      <c r="J252" s="4">
        <v>2912181000</v>
      </c>
      <c r="K252" s="4">
        <v>1708847000</v>
      </c>
      <c r="L252" s="4">
        <v>1207868000</v>
      </c>
      <c r="M252" s="4">
        <v>1244043000</v>
      </c>
      <c r="N252" s="4">
        <v>22448829000</v>
      </c>
      <c r="O252" s="1"/>
      <c r="P252" s="4">
        <v>2915045000</v>
      </c>
      <c r="Q252" s="1"/>
      <c r="R252" s="1"/>
      <c r="S252" s="1"/>
      <c r="T252" s="1"/>
    </row>
    <row r="253" spans="1:20" x14ac:dyDescent="0.25">
      <c r="A253" s="1"/>
      <c r="B253" s="1" t="str">
        <f t="shared" ref="B253:P253" si="50">CONCATENATE($A254,B254)</f>
        <v>2020Jan</v>
      </c>
      <c r="C253" s="1" t="str">
        <f t="shared" si="50"/>
        <v>2020Feb</v>
      </c>
      <c r="D253" s="1" t="str">
        <f t="shared" si="50"/>
        <v>2020Mar</v>
      </c>
      <c r="E253" s="1" t="str">
        <f t="shared" si="50"/>
        <v>2020Apr</v>
      </c>
      <c r="F253" s="1" t="str">
        <f t="shared" si="50"/>
        <v>2020May</v>
      </c>
      <c r="G253" s="1" t="str">
        <f t="shared" si="50"/>
        <v>2020Jun</v>
      </c>
      <c r="H253" s="1" t="str">
        <f t="shared" si="50"/>
        <v>2020Jul</v>
      </c>
      <c r="I253" s="1" t="str">
        <f t="shared" si="50"/>
        <v>2020Aug</v>
      </c>
      <c r="J253" s="1" t="str">
        <f t="shared" si="50"/>
        <v>2020Sep</v>
      </c>
      <c r="K253" s="1" t="str">
        <f t="shared" si="50"/>
        <v>2020Oct</v>
      </c>
      <c r="L253" s="1" t="str">
        <f t="shared" si="50"/>
        <v>2020Nov</v>
      </c>
      <c r="M253" s="1" t="str">
        <f t="shared" si="50"/>
        <v>2020Dec</v>
      </c>
      <c r="N253" s="1" t="str">
        <f t="shared" si="50"/>
        <v>2020(YE)&amp; Min Sto</v>
      </c>
      <c r="O253" s="1" t="str">
        <f t="shared" si="50"/>
        <v>2020Avg</v>
      </c>
      <c r="P253" s="1" t="str">
        <f t="shared" si="50"/>
        <v>2020Max</v>
      </c>
      <c r="Q253" s="1"/>
      <c r="R253" s="1"/>
      <c r="S253" s="1"/>
      <c r="T253" s="1"/>
    </row>
    <row r="254" spans="1:20" x14ac:dyDescent="0.25">
      <c r="A254" s="3">
        <v>2020</v>
      </c>
      <c r="B254" s="3" t="s">
        <v>2</v>
      </c>
      <c r="C254" s="3" t="s">
        <v>3</v>
      </c>
      <c r="D254" s="3" t="s">
        <v>4</v>
      </c>
      <c r="E254" s="3" t="s">
        <v>5</v>
      </c>
      <c r="F254" s="3" t="s">
        <v>6</v>
      </c>
      <c r="G254" s="3" t="s">
        <v>7</v>
      </c>
      <c r="H254" s="3" t="s">
        <v>8</v>
      </c>
      <c r="I254" s="3" t="s">
        <v>9</v>
      </c>
      <c r="J254" s="3" t="s">
        <v>10</v>
      </c>
      <c r="K254" s="3" t="s">
        <v>11</v>
      </c>
      <c r="L254" s="3" t="s">
        <v>12</v>
      </c>
      <c r="M254" s="3" t="s">
        <v>13</v>
      </c>
      <c r="N254" s="3" t="s">
        <v>14</v>
      </c>
      <c r="O254" s="3" t="s">
        <v>15</v>
      </c>
      <c r="P254" s="3" t="s">
        <v>16</v>
      </c>
      <c r="Q254" s="1"/>
      <c r="R254" s="1"/>
      <c r="S254" s="1"/>
      <c r="T254" s="1"/>
    </row>
    <row r="255" spans="1:20" x14ac:dyDescent="0.25">
      <c r="A255" s="1" t="s">
        <v>45</v>
      </c>
      <c r="B255" s="5">
        <v>83995</v>
      </c>
      <c r="C255" s="4">
        <v>83995</v>
      </c>
      <c r="D255" s="4">
        <v>83995</v>
      </c>
      <c r="E255" s="4">
        <v>83995</v>
      </c>
      <c r="F255" s="4">
        <v>83995</v>
      </c>
      <c r="G255" s="4">
        <v>83995</v>
      </c>
      <c r="H255" s="4">
        <v>83995</v>
      </c>
      <c r="I255" s="4">
        <v>83995</v>
      </c>
      <c r="J255" s="4">
        <v>83995</v>
      </c>
      <c r="K255" s="4">
        <v>83995</v>
      </c>
      <c r="L255" s="4">
        <v>83995</v>
      </c>
      <c r="M255" s="4">
        <v>83995</v>
      </c>
      <c r="N255" s="4">
        <v>83988</v>
      </c>
      <c r="O255" s="1"/>
      <c r="P255" s="1"/>
      <c r="Q255" s="1"/>
      <c r="R255" s="1"/>
      <c r="S255" s="1"/>
      <c r="T255" s="1"/>
    </row>
    <row r="256" spans="1:20" x14ac:dyDescent="0.25">
      <c r="A256" s="1" t="s">
        <v>47</v>
      </c>
      <c r="B256" s="4">
        <v>66832</v>
      </c>
      <c r="C256" s="4">
        <v>66166</v>
      </c>
      <c r="D256" s="4">
        <v>66621</v>
      </c>
      <c r="E256" s="4">
        <v>65182</v>
      </c>
      <c r="F256" s="4">
        <v>68337</v>
      </c>
      <c r="G256" s="4">
        <v>72205</v>
      </c>
      <c r="H256" s="4">
        <v>69717</v>
      </c>
      <c r="I256" s="4">
        <v>66247</v>
      </c>
      <c r="J256" s="4">
        <v>63256</v>
      </c>
      <c r="K256" s="4">
        <v>61184</v>
      </c>
      <c r="L256" s="4">
        <v>60431</v>
      </c>
      <c r="M256" s="4">
        <v>60258</v>
      </c>
      <c r="N256" s="4">
        <v>60258</v>
      </c>
      <c r="O256" s="4">
        <v>65536</v>
      </c>
      <c r="P256" s="4">
        <v>72205</v>
      </c>
      <c r="Q256" s="1"/>
      <c r="R256" s="174">
        <f>MIN(B256:P256)</f>
        <v>60258</v>
      </c>
      <c r="S256" s="1"/>
      <c r="T256" s="1"/>
    </row>
    <row r="257" spans="1:20" x14ac:dyDescent="0.25">
      <c r="A257" s="1" t="s">
        <v>49</v>
      </c>
      <c r="B257" s="4">
        <v>1265631000</v>
      </c>
      <c r="C257" s="4">
        <v>1165245000</v>
      </c>
      <c r="D257" s="4">
        <v>1244424000</v>
      </c>
      <c r="E257" s="4">
        <v>1442754000</v>
      </c>
      <c r="F257" s="4">
        <v>2630328000</v>
      </c>
      <c r="G257" s="4">
        <v>2849834000</v>
      </c>
      <c r="H257" s="4">
        <v>2919473000</v>
      </c>
      <c r="I257" s="4">
        <v>3024960160</v>
      </c>
      <c r="J257" s="4">
        <v>2567507000</v>
      </c>
      <c r="K257" s="4">
        <v>2068598000</v>
      </c>
      <c r="L257" s="4">
        <v>1341715000</v>
      </c>
      <c r="M257" s="4">
        <v>1269991320</v>
      </c>
      <c r="N257" s="4">
        <v>23790460480</v>
      </c>
      <c r="O257" s="1"/>
      <c r="P257" s="4">
        <v>3024960160</v>
      </c>
      <c r="Q257" s="1"/>
      <c r="R257" s="1"/>
      <c r="S257" s="1"/>
      <c r="T257" s="1"/>
    </row>
    <row r="258" spans="1:20" x14ac:dyDescent="0.25">
      <c r="A258" s="1"/>
      <c r="B258" s="1" t="str">
        <f t="shared" ref="B258:P258" si="51">CONCATENATE($A259,B259)</f>
        <v>2021Jan</v>
      </c>
      <c r="C258" s="1" t="str">
        <f t="shared" si="51"/>
        <v>2021Feb</v>
      </c>
      <c r="D258" s="1" t="str">
        <f t="shared" si="51"/>
        <v>2021Mar</v>
      </c>
      <c r="E258" s="1" t="str">
        <f t="shared" si="51"/>
        <v>2021Apr</v>
      </c>
      <c r="F258" s="1" t="str">
        <f t="shared" si="51"/>
        <v>2021May</v>
      </c>
      <c r="G258" s="1" t="str">
        <f t="shared" si="51"/>
        <v>2021Jun</v>
      </c>
      <c r="H258" s="1" t="str">
        <f t="shared" si="51"/>
        <v>2021Jul</v>
      </c>
      <c r="I258" s="1" t="str">
        <f t="shared" si="51"/>
        <v>2021Aug</v>
      </c>
      <c r="J258" s="1" t="str">
        <f t="shared" si="51"/>
        <v>2021Sep</v>
      </c>
      <c r="K258" s="1" t="str">
        <f t="shared" si="51"/>
        <v>2021Oct</v>
      </c>
      <c r="L258" s="1" t="str">
        <f t="shared" si="51"/>
        <v>2021Nov</v>
      </c>
      <c r="M258" s="1" t="str">
        <f t="shared" si="51"/>
        <v>2021Dec</v>
      </c>
      <c r="N258" s="1" t="str">
        <f t="shared" si="51"/>
        <v>2021(YE)&amp; Min Sto</v>
      </c>
      <c r="O258" s="1" t="str">
        <f t="shared" si="51"/>
        <v>2021Avg</v>
      </c>
      <c r="P258" s="1" t="str">
        <f t="shared" si="51"/>
        <v>2021Max</v>
      </c>
      <c r="Q258" s="1"/>
      <c r="R258" s="1"/>
      <c r="S258" s="1"/>
      <c r="T258" s="1"/>
    </row>
    <row r="259" spans="1:20" x14ac:dyDescent="0.25">
      <c r="A259" s="3">
        <v>2021</v>
      </c>
      <c r="B259" s="3" t="s">
        <v>2</v>
      </c>
      <c r="C259" s="3" t="s">
        <v>3</v>
      </c>
      <c r="D259" s="3" t="s">
        <v>4</v>
      </c>
      <c r="E259" s="3" t="s">
        <v>5</v>
      </c>
      <c r="F259" s="3" t="s">
        <v>6</v>
      </c>
      <c r="G259" s="3" t="s">
        <v>7</v>
      </c>
      <c r="H259" s="3" t="s">
        <v>8</v>
      </c>
      <c r="I259" s="3" t="s">
        <v>9</v>
      </c>
      <c r="J259" s="3" t="s">
        <v>10</v>
      </c>
      <c r="K259" s="3" t="s">
        <v>11</v>
      </c>
      <c r="L259" s="3" t="s">
        <v>12</v>
      </c>
      <c r="M259" s="3" t="s">
        <v>13</v>
      </c>
      <c r="N259" s="3" t="s">
        <v>14</v>
      </c>
      <c r="O259" s="3" t="s">
        <v>15</v>
      </c>
      <c r="P259" s="3" t="s">
        <v>16</v>
      </c>
      <c r="Q259" s="1"/>
      <c r="R259" s="1"/>
      <c r="S259" s="1"/>
      <c r="T259" s="1"/>
    </row>
    <row r="260" spans="1:20" x14ac:dyDescent="0.25">
      <c r="A260" s="1" t="s">
        <v>45</v>
      </c>
      <c r="B260" s="5">
        <v>84158</v>
      </c>
      <c r="C260" s="4">
        <v>84158</v>
      </c>
      <c r="D260" s="4">
        <v>84158</v>
      </c>
      <c r="E260" s="4">
        <v>84158</v>
      </c>
      <c r="F260" s="4">
        <v>84158</v>
      </c>
      <c r="G260" s="4">
        <v>84158</v>
      </c>
      <c r="H260" s="4">
        <v>84158</v>
      </c>
      <c r="I260" s="4">
        <v>84158</v>
      </c>
      <c r="J260" s="4">
        <v>84158</v>
      </c>
      <c r="K260" s="4">
        <v>84158</v>
      </c>
      <c r="L260" s="4">
        <v>84158</v>
      </c>
      <c r="M260" s="4">
        <v>84158</v>
      </c>
      <c r="N260" s="4">
        <v>84158</v>
      </c>
      <c r="O260" s="1"/>
      <c r="P260" s="1"/>
      <c r="Q260" s="1"/>
      <c r="R260" s="1"/>
      <c r="S260" s="1"/>
      <c r="T260" s="1"/>
    </row>
    <row r="261" spans="1:20" x14ac:dyDescent="0.25">
      <c r="A261" s="1" t="s">
        <v>47</v>
      </c>
      <c r="B261" s="4">
        <v>59860</v>
      </c>
      <c r="C261" s="4">
        <v>59448</v>
      </c>
      <c r="D261" s="4">
        <v>60312</v>
      </c>
      <c r="E261" s="4">
        <v>59001</v>
      </c>
      <c r="F261" s="4">
        <v>63470</v>
      </c>
      <c r="G261" s="4">
        <v>70750</v>
      </c>
      <c r="H261" s="4">
        <v>70162</v>
      </c>
      <c r="I261" s="4">
        <v>67665</v>
      </c>
      <c r="J261" s="4">
        <v>64353</v>
      </c>
      <c r="K261" s="4">
        <v>62086</v>
      </c>
      <c r="L261" s="4">
        <v>61211</v>
      </c>
      <c r="M261" s="4">
        <v>60996</v>
      </c>
      <c r="N261" s="4">
        <v>59001</v>
      </c>
      <c r="O261" s="4">
        <v>63276</v>
      </c>
      <c r="P261" s="4">
        <v>70750</v>
      </c>
      <c r="Q261" s="1"/>
      <c r="R261" s="174">
        <f>MIN(B261:P261)</f>
        <v>59001</v>
      </c>
      <c r="S261" s="1"/>
      <c r="T261" s="1"/>
    </row>
    <row r="262" spans="1:20" x14ac:dyDescent="0.25">
      <c r="A262" s="1" t="s">
        <v>49</v>
      </c>
      <c r="B262" s="4">
        <v>1270932000</v>
      </c>
      <c r="C262" s="4">
        <v>1196424000</v>
      </c>
      <c r="D262" s="4">
        <v>1312264000</v>
      </c>
      <c r="E262" s="4">
        <v>1419206720</v>
      </c>
      <c r="F262" s="4">
        <v>1883352080</v>
      </c>
      <c r="G262" s="4">
        <v>2606250810</v>
      </c>
      <c r="H262" s="4">
        <v>2773267288</v>
      </c>
      <c r="I262" s="4">
        <v>3031424463</v>
      </c>
      <c r="J262" s="4">
        <v>2762388000</v>
      </c>
      <c r="K262" s="4">
        <v>1899153000</v>
      </c>
      <c r="L262" s="4">
        <v>1308541000</v>
      </c>
      <c r="M262" s="4">
        <v>1275805000</v>
      </c>
      <c r="N262" s="4">
        <v>22739008361</v>
      </c>
      <c r="O262" s="1"/>
      <c r="P262" s="4">
        <v>3031424463</v>
      </c>
      <c r="Q262" s="1"/>
      <c r="R262" s="1"/>
      <c r="S262" s="1"/>
      <c r="T262" s="1"/>
    </row>
    <row r="263" spans="1:20" x14ac:dyDescent="0.25">
      <c r="A263" s="1"/>
      <c r="B263" s="1" t="str">
        <f t="shared" ref="B263:P263" si="52">CONCATENATE($A264,B264)</f>
        <v>2022Jan</v>
      </c>
      <c r="C263" s="1" t="str">
        <f t="shared" si="52"/>
        <v>2022Feb</v>
      </c>
      <c r="D263" s="1" t="str">
        <f t="shared" si="52"/>
        <v>2022Mar</v>
      </c>
      <c r="E263" s="1" t="str">
        <f t="shared" si="52"/>
        <v>2022Apr</v>
      </c>
      <c r="F263" s="1" t="str">
        <f t="shared" si="52"/>
        <v>2022May</v>
      </c>
      <c r="G263" s="1" t="str">
        <f t="shared" si="52"/>
        <v>2022Jun</v>
      </c>
      <c r="H263" s="1" t="str">
        <f t="shared" si="52"/>
        <v>2022Jul</v>
      </c>
      <c r="I263" s="1" t="str">
        <f t="shared" si="52"/>
        <v>2022Aug</v>
      </c>
      <c r="J263" s="1" t="str">
        <f t="shared" si="52"/>
        <v>2022Sep</v>
      </c>
      <c r="K263" s="1" t="str">
        <f t="shared" si="52"/>
        <v>2022Oct</v>
      </c>
      <c r="L263" s="1" t="str">
        <f t="shared" si="52"/>
        <v>2022Nov</v>
      </c>
      <c r="M263" s="1" t="str">
        <f t="shared" si="52"/>
        <v>2022Dec</v>
      </c>
      <c r="N263" s="1" t="str">
        <f t="shared" si="52"/>
        <v>2022(YE)&amp; Min Sto</v>
      </c>
      <c r="O263" s="1" t="str">
        <f t="shared" si="52"/>
        <v>2022Avg</v>
      </c>
      <c r="P263" s="1" t="str">
        <f t="shared" si="52"/>
        <v>2022Max</v>
      </c>
      <c r="Q263" s="1"/>
      <c r="R263" s="1"/>
      <c r="S263" s="1"/>
      <c r="T263" s="1"/>
    </row>
    <row r="264" spans="1:20" x14ac:dyDescent="0.25">
      <c r="A264" s="3">
        <v>2022</v>
      </c>
      <c r="B264" s="3" t="s">
        <v>2</v>
      </c>
      <c r="C264" s="3" t="s">
        <v>3</v>
      </c>
      <c r="D264" s="3" t="s">
        <v>4</v>
      </c>
      <c r="E264" s="3" t="s">
        <v>5</v>
      </c>
      <c r="F264" s="3" t="s">
        <v>6</v>
      </c>
      <c r="G264" s="3" t="s">
        <v>7</v>
      </c>
      <c r="H264" s="3" t="s">
        <v>8</v>
      </c>
      <c r="I264" s="3" t="s">
        <v>9</v>
      </c>
      <c r="J264" s="3" t="s">
        <v>10</v>
      </c>
      <c r="K264" s="3" t="s">
        <v>11</v>
      </c>
      <c r="L264" s="3" t="s">
        <v>12</v>
      </c>
      <c r="M264" s="3" t="s">
        <v>13</v>
      </c>
      <c r="N264" s="3" t="s">
        <v>14</v>
      </c>
      <c r="O264" s="3" t="s">
        <v>15</v>
      </c>
      <c r="P264" s="3" t="s">
        <v>16</v>
      </c>
      <c r="Q264" s="1"/>
      <c r="R264" s="1"/>
      <c r="S264" s="1"/>
      <c r="T264" s="1"/>
    </row>
    <row r="265" spans="1:20" x14ac:dyDescent="0.25">
      <c r="A265" s="1" t="s">
        <v>45</v>
      </c>
      <c r="B265" s="5">
        <v>84321</v>
      </c>
      <c r="C265" s="4">
        <v>84321</v>
      </c>
      <c r="D265" s="4">
        <v>84321</v>
      </c>
      <c r="E265" s="4">
        <v>84321</v>
      </c>
      <c r="F265" s="4">
        <v>84321</v>
      </c>
      <c r="G265" s="4">
        <v>84321</v>
      </c>
      <c r="H265" s="4">
        <v>84321</v>
      </c>
      <c r="I265" s="4">
        <v>84321</v>
      </c>
      <c r="J265" s="4">
        <v>84321</v>
      </c>
      <c r="K265" s="4">
        <v>84321</v>
      </c>
      <c r="L265" s="4">
        <v>84321</v>
      </c>
      <c r="M265" s="4">
        <v>84321</v>
      </c>
      <c r="N265" s="4">
        <v>84321</v>
      </c>
      <c r="O265" s="1"/>
      <c r="P265" s="1"/>
      <c r="Q265" s="1"/>
      <c r="R265" s="1"/>
      <c r="S265" s="1"/>
      <c r="T265" s="1"/>
    </row>
    <row r="266" spans="1:20" x14ac:dyDescent="0.25">
      <c r="A266" s="1" t="s">
        <v>47</v>
      </c>
      <c r="B266" s="4">
        <v>60979</v>
      </c>
      <c r="C266" s="4">
        <v>60660</v>
      </c>
      <c r="D266" s="4">
        <v>61676</v>
      </c>
      <c r="E266" s="4">
        <v>60078</v>
      </c>
      <c r="F266" s="4">
        <v>63617</v>
      </c>
      <c r="G266" s="4">
        <v>67852</v>
      </c>
      <c r="H266" s="4">
        <v>67293</v>
      </c>
      <c r="I266" s="4">
        <v>65559</v>
      </c>
      <c r="J266" s="4">
        <v>63072</v>
      </c>
      <c r="K266" s="4">
        <v>61347</v>
      </c>
      <c r="L266" s="4">
        <v>60602</v>
      </c>
      <c r="M266" s="4">
        <v>60432</v>
      </c>
      <c r="N266" s="4">
        <v>60078</v>
      </c>
      <c r="O266" s="4">
        <v>62764</v>
      </c>
      <c r="P266" s="4">
        <v>67852</v>
      </c>
      <c r="Q266" s="1"/>
      <c r="R266" s="174">
        <f>MIN(B266:P266)</f>
        <v>60078</v>
      </c>
      <c r="S266" s="1"/>
      <c r="T266" s="1"/>
    </row>
    <row r="267" spans="1:20" x14ac:dyDescent="0.25">
      <c r="A267" s="1" t="s">
        <v>49</v>
      </c>
      <c r="B267" s="4">
        <v>1250283000</v>
      </c>
      <c r="C267" s="4">
        <v>1131457000</v>
      </c>
      <c r="D267" s="4">
        <v>1267366000</v>
      </c>
      <c r="E267" s="4">
        <v>1569272000</v>
      </c>
      <c r="F267" s="4">
        <v>2491623000</v>
      </c>
      <c r="G267" s="4">
        <v>2782932000</v>
      </c>
      <c r="H267" s="4">
        <v>2755679000</v>
      </c>
      <c r="I267" s="4">
        <v>2782669000</v>
      </c>
      <c r="J267" s="4">
        <v>2662100000</v>
      </c>
      <c r="K267" s="4">
        <v>1975963000</v>
      </c>
      <c r="L267" s="4">
        <v>1293608000</v>
      </c>
      <c r="M267" s="4">
        <v>1340250000</v>
      </c>
      <c r="N267" s="4">
        <v>23303202000</v>
      </c>
      <c r="O267" s="1"/>
      <c r="P267" s="4">
        <v>2782932000</v>
      </c>
      <c r="Q267" s="1"/>
      <c r="R267" s="1"/>
      <c r="S267" s="1"/>
      <c r="T267" s="1"/>
    </row>
    <row r="268" spans="1:20" x14ac:dyDescent="0.25">
      <c r="A268" s="1"/>
      <c r="B268" s="1" t="str">
        <f t="shared" ref="B268:P268" si="53">CONCATENATE($A269,B269)</f>
        <v>2023Jan</v>
      </c>
      <c r="C268" s="1" t="str">
        <f t="shared" si="53"/>
        <v>2023Feb</v>
      </c>
      <c r="D268" s="1" t="str">
        <f t="shared" si="53"/>
        <v>2023Mar</v>
      </c>
      <c r="E268" s="1" t="str">
        <f t="shared" si="53"/>
        <v>2023Apr</v>
      </c>
      <c r="F268" s="1" t="str">
        <f t="shared" si="53"/>
        <v>2023May</v>
      </c>
      <c r="G268" s="1" t="str">
        <f t="shared" si="53"/>
        <v>2023Jun</v>
      </c>
      <c r="H268" s="1" t="str">
        <f t="shared" si="53"/>
        <v>2023Jul</v>
      </c>
      <c r="I268" s="1" t="str">
        <f t="shared" si="53"/>
        <v>2023Aug</v>
      </c>
      <c r="J268" s="1" t="str">
        <f t="shared" si="53"/>
        <v>2023Sep</v>
      </c>
      <c r="K268" s="1" t="str">
        <f t="shared" si="53"/>
        <v>2023Oct</v>
      </c>
      <c r="L268" s="1" t="str">
        <f t="shared" si="53"/>
        <v>2023Nov</v>
      </c>
      <c r="M268" s="1" t="str">
        <f t="shared" si="53"/>
        <v>2023Dec</v>
      </c>
      <c r="N268" s="1" t="str">
        <f t="shared" si="53"/>
        <v>2023(YE)&amp; Min Sto</v>
      </c>
      <c r="O268" s="1" t="str">
        <f t="shared" si="53"/>
        <v>2023Avg</v>
      </c>
      <c r="P268" s="1" t="str">
        <f t="shared" si="53"/>
        <v>2023Max</v>
      </c>
      <c r="Q268" s="1"/>
      <c r="R268" s="1"/>
      <c r="S268" s="1"/>
      <c r="T268" s="1"/>
    </row>
    <row r="269" spans="1:20" x14ac:dyDescent="0.25">
      <c r="A269" s="3">
        <v>2023</v>
      </c>
      <c r="B269" s="3" t="s">
        <v>2</v>
      </c>
      <c r="C269" s="3" t="s">
        <v>3</v>
      </c>
      <c r="D269" s="3" t="s">
        <v>4</v>
      </c>
      <c r="E269" s="3" t="s">
        <v>5</v>
      </c>
      <c r="F269" s="3" t="s">
        <v>6</v>
      </c>
      <c r="G269" s="3" t="s">
        <v>7</v>
      </c>
      <c r="H269" s="3" t="s">
        <v>8</v>
      </c>
      <c r="I269" s="3" t="s">
        <v>9</v>
      </c>
      <c r="J269" s="3" t="s">
        <v>10</v>
      </c>
      <c r="K269" s="3" t="s">
        <v>11</v>
      </c>
      <c r="L269" s="3" t="s">
        <v>12</v>
      </c>
      <c r="M269" s="3" t="s">
        <v>13</v>
      </c>
      <c r="N269" s="3" t="s">
        <v>14</v>
      </c>
      <c r="O269" s="3" t="s">
        <v>15</v>
      </c>
      <c r="P269" s="3" t="s">
        <v>16</v>
      </c>
      <c r="Q269" s="1"/>
      <c r="R269" s="1"/>
      <c r="S269" s="1"/>
      <c r="T269" s="1"/>
    </row>
    <row r="270" spans="1:20" x14ac:dyDescent="0.25">
      <c r="A270" s="1" t="s">
        <v>45</v>
      </c>
      <c r="B270" s="5">
        <v>84484</v>
      </c>
      <c r="C270" s="4">
        <v>84484</v>
      </c>
      <c r="D270" s="4">
        <v>84484</v>
      </c>
      <c r="E270" s="4">
        <v>84484</v>
      </c>
      <c r="F270" s="4">
        <v>84484</v>
      </c>
      <c r="G270" s="4">
        <v>84484</v>
      </c>
      <c r="H270" s="4">
        <v>84484</v>
      </c>
      <c r="I270" s="4">
        <v>84484</v>
      </c>
      <c r="J270" s="4">
        <v>84484</v>
      </c>
      <c r="K270" s="4">
        <v>84484</v>
      </c>
      <c r="L270" s="4">
        <v>84484</v>
      </c>
      <c r="M270" s="4">
        <v>84484</v>
      </c>
      <c r="N270" s="4">
        <v>84484</v>
      </c>
      <c r="O270" s="1"/>
      <c r="P270" s="1"/>
      <c r="Q270" s="1"/>
      <c r="R270" s="1"/>
      <c r="S270" s="1"/>
      <c r="T270" s="1"/>
    </row>
    <row r="271" spans="1:20" x14ac:dyDescent="0.25">
      <c r="A271" s="1" t="s">
        <v>47</v>
      </c>
      <c r="B271" s="4">
        <v>60413</v>
      </c>
      <c r="C271" s="4">
        <v>60213</v>
      </c>
      <c r="D271" s="4">
        <v>61008</v>
      </c>
      <c r="E271" s="4">
        <v>59896</v>
      </c>
      <c r="F271" s="4">
        <v>65544</v>
      </c>
      <c r="G271" s="4">
        <v>76996</v>
      </c>
      <c r="H271" s="4">
        <v>78240</v>
      </c>
      <c r="I271" s="4">
        <v>76412</v>
      </c>
      <c r="J271" s="4">
        <v>75223</v>
      </c>
      <c r="K271" s="4">
        <v>73208</v>
      </c>
      <c r="L271" s="4">
        <v>72088</v>
      </c>
      <c r="M271" s="4">
        <v>71592</v>
      </c>
      <c r="N271" s="4">
        <v>59896</v>
      </c>
      <c r="O271" s="4">
        <v>69236</v>
      </c>
      <c r="P271" s="4">
        <v>78240</v>
      </c>
      <c r="Q271" s="1"/>
      <c r="R271" s="174">
        <f>MIN(B271:P271)</f>
        <v>59896</v>
      </c>
      <c r="S271" s="1"/>
      <c r="T271" s="1"/>
    </row>
    <row r="272" spans="1:20" x14ac:dyDescent="0.25">
      <c r="A272" s="1" t="s">
        <v>49</v>
      </c>
      <c r="B272" s="4">
        <v>1311172000</v>
      </c>
      <c r="C272" s="4">
        <v>1173100000</v>
      </c>
      <c r="D272" s="4">
        <v>1278076000</v>
      </c>
      <c r="E272" s="4">
        <v>1435065000</v>
      </c>
      <c r="F272" s="4">
        <v>2010365000</v>
      </c>
      <c r="G272" s="4">
        <v>1996737000</v>
      </c>
      <c r="H272" s="4">
        <v>2589931000</v>
      </c>
      <c r="I272" s="4">
        <v>2671141000</v>
      </c>
      <c r="J272" s="4">
        <v>2500414000</v>
      </c>
      <c r="K272" s="4">
        <v>1839706000</v>
      </c>
      <c r="L272" s="4">
        <v>1206208000</v>
      </c>
      <c r="M272" s="4">
        <v>1204883000</v>
      </c>
      <c r="N272" s="4">
        <v>21216798000</v>
      </c>
      <c r="O272" s="1"/>
      <c r="P272" s="4">
        <v>2671141000</v>
      </c>
      <c r="Q272" s="1"/>
      <c r="R272" s="1"/>
      <c r="S272" s="1"/>
      <c r="T272" s="1"/>
    </row>
    <row r="273" spans="1:20" x14ac:dyDescent="0.25">
      <c r="A273" s="1"/>
      <c r="B273" s="1" t="str">
        <f t="shared" ref="B273:P273" si="54">CONCATENATE($A274,B274)</f>
        <v>2024Jan</v>
      </c>
      <c r="C273" s="1" t="str">
        <f t="shared" si="54"/>
        <v>2024Feb</v>
      </c>
      <c r="D273" s="1" t="str">
        <f t="shared" si="54"/>
        <v>2024Mar</v>
      </c>
      <c r="E273" s="1" t="str">
        <f t="shared" si="54"/>
        <v>2024Apr</v>
      </c>
      <c r="F273" s="1" t="str">
        <f t="shared" si="54"/>
        <v>2024May</v>
      </c>
      <c r="G273" s="1" t="str">
        <f t="shared" si="54"/>
        <v>2024Jun</v>
      </c>
      <c r="H273" s="1" t="str">
        <f t="shared" si="54"/>
        <v>2024Jul</v>
      </c>
      <c r="I273" s="1" t="str">
        <f t="shared" si="54"/>
        <v>2024Aug</v>
      </c>
      <c r="J273" s="1" t="str">
        <f t="shared" si="54"/>
        <v>2024Sep</v>
      </c>
      <c r="K273" s="1" t="str">
        <f t="shared" si="54"/>
        <v>2024Oct</v>
      </c>
      <c r="L273" s="1" t="str">
        <f t="shared" si="54"/>
        <v>2024Nov</v>
      </c>
      <c r="M273" s="1" t="str">
        <f t="shared" si="54"/>
        <v>2024Dec</v>
      </c>
      <c r="N273" s="1" t="str">
        <f t="shared" si="54"/>
        <v>2024(YE)&amp; Min Sto</v>
      </c>
      <c r="O273" s="1" t="str">
        <f t="shared" si="54"/>
        <v>2024Avg</v>
      </c>
      <c r="P273" s="1" t="str">
        <f t="shared" si="54"/>
        <v>2024Max</v>
      </c>
      <c r="Q273" s="1"/>
      <c r="R273" s="1"/>
      <c r="S273" s="1"/>
      <c r="T273" s="1"/>
    </row>
    <row r="274" spans="1:20" x14ac:dyDescent="0.25">
      <c r="A274" s="3">
        <v>2024</v>
      </c>
      <c r="B274" s="3" t="s">
        <v>2</v>
      </c>
      <c r="C274" s="3" t="s">
        <v>3</v>
      </c>
      <c r="D274" s="3" t="s">
        <v>4</v>
      </c>
      <c r="E274" s="3" t="s">
        <v>5</v>
      </c>
      <c r="F274" s="3" t="s">
        <v>6</v>
      </c>
      <c r="G274" s="3" t="s">
        <v>7</v>
      </c>
      <c r="H274" s="3" t="s">
        <v>8</v>
      </c>
      <c r="I274" s="3" t="s">
        <v>9</v>
      </c>
      <c r="J274" s="3" t="s">
        <v>10</v>
      </c>
      <c r="K274" s="3" t="s">
        <v>11</v>
      </c>
      <c r="L274" s="3" t="s">
        <v>12</v>
      </c>
      <c r="M274" s="3" t="s">
        <v>13</v>
      </c>
      <c r="N274" s="3" t="s">
        <v>14</v>
      </c>
      <c r="O274" s="3" t="s">
        <v>15</v>
      </c>
      <c r="P274" s="3" t="s">
        <v>16</v>
      </c>
      <c r="Q274" s="1"/>
      <c r="R274" s="1"/>
      <c r="S274" s="1"/>
      <c r="T274" s="1"/>
    </row>
    <row r="275" spans="1:20" x14ac:dyDescent="0.25">
      <c r="A275" s="1" t="s">
        <v>193</v>
      </c>
      <c r="B275" s="5">
        <v>84647</v>
      </c>
      <c r="C275" s="4">
        <v>84647</v>
      </c>
      <c r="D275" s="4">
        <v>84647</v>
      </c>
      <c r="E275" s="4">
        <v>84647</v>
      </c>
      <c r="F275" s="4">
        <v>84647</v>
      </c>
      <c r="G275" s="4">
        <v>84647</v>
      </c>
      <c r="H275" s="4">
        <v>84647</v>
      </c>
      <c r="I275" s="4">
        <v>84647</v>
      </c>
      <c r="J275" s="4">
        <v>84647</v>
      </c>
      <c r="K275" s="4">
        <v>84647</v>
      </c>
      <c r="L275" s="4">
        <v>84647</v>
      </c>
      <c r="M275" s="4">
        <v>84647</v>
      </c>
      <c r="N275" s="4">
        <v>84647</v>
      </c>
      <c r="O275" s="1"/>
      <c r="P275" s="1"/>
      <c r="Q275" s="1"/>
      <c r="R275" s="1"/>
      <c r="S275" s="1"/>
      <c r="T275" s="1"/>
    </row>
    <row r="276" spans="1:20" x14ac:dyDescent="0.25">
      <c r="A276" s="1" t="s">
        <v>194</v>
      </c>
      <c r="B276" s="4">
        <v>71198</v>
      </c>
      <c r="C276" s="4">
        <v>70773</v>
      </c>
      <c r="D276" s="4">
        <v>72037</v>
      </c>
      <c r="E276" s="4">
        <v>69823</v>
      </c>
      <c r="F276" s="4">
        <v>67267</v>
      </c>
      <c r="G276" s="4">
        <v>75579</v>
      </c>
      <c r="H276" s="4">
        <v>73915</v>
      </c>
      <c r="I276" s="4">
        <v>71259</v>
      </c>
      <c r="J276" s="4">
        <v>68712</v>
      </c>
      <c r="K276" s="4">
        <v>66726</v>
      </c>
      <c r="L276" s="4">
        <v>66483</v>
      </c>
      <c r="M276" s="4">
        <v>67390</v>
      </c>
      <c r="N276" s="4">
        <v>66483</v>
      </c>
      <c r="O276" s="4">
        <v>70097</v>
      </c>
      <c r="P276" s="4">
        <v>75579</v>
      </c>
      <c r="Q276" s="1"/>
      <c r="R276" s="174">
        <f>MIN(B276:P276)</f>
        <v>66483</v>
      </c>
      <c r="S276" s="1"/>
      <c r="T276" s="1"/>
    </row>
    <row r="277" spans="1:20" x14ac:dyDescent="0.25">
      <c r="A277" s="1" t="s">
        <v>196</v>
      </c>
      <c r="B277" s="4">
        <v>1277935000</v>
      </c>
      <c r="C277" s="4">
        <v>1178151000</v>
      </c>
      <c r="D277" s="4">
        <v>1252265000</v>
      </c>
      <c r="E277" s="4">
        <v>1506163000</v>
      </c>
      <c r="F277" s="4">
        <v>2189113000</v>
      </c>
      <c r="G277" s="4">
        <v>2890558000</v>
      </c>
      <c r="H277" s="4">
        <v>3085257000</v>
      </c>
      <c r="I277" s="4">
        <v>2675726000</v>
      </c>
      <c r="J277" s="4">
        <v>2629724000</v>
      </c>
      <c r="K277" s="4">
        <v>2081758000</v>
      </c>
      <c r="L277" s="4">
        <v>1241532000</v>
      </c>
      <c r="M277" s="4">
        <v>1276884000</v>
      </c>
      <c r="N277" s="4">
        <v>23285066000</v>
      </c>
      <c r="O277" s="1"/>
      <c r="P277" s="4">
        <v>3085257000</v>
      </c>
      <c r="Q277" s="1"/>
      <c r="R277" s="1"/>
      <c r="S277" s="1"/>
      <c r="T277" s="39"/>
    </row>
    <row r="278" spans="1:20" x14ac:dyDescent="0.25">
      <c r="A278" s="1"/>
      <c r="B278" s="1" t="str">
        <f t="shared" ref="B278:P278" si="55">CONCATENATE($A279,B279)</f>
        <v>2025Jan</v>
      </c>
      <c r="C278" s="1" t="str">
        <f t="shared" si="55"/>
        <v>2025Feb</v>
      </c>
      <c r="D278" s="1" t="str">
        <f t="shared" si="55"/>
        <v>2025Mar</v>
      </c>
      <c r="E278" s="1" t="str">
        <f t="shared" si="55"/>
        <v>2025Apr</v>
      </c>
      <c r="F278" s="1" t="str">
        <f t="shared" si="55"/>
        <v>2025May</v>
      </c>
      <c r="G278" s="1" t="str">
        <f t="shared" si="55"/>
        <v>2025Jun</v>
      </c>
      <c r="H278" s="1" t="str">
        <f t="shared" si="55"/>
        <v>2025Jul</v>
      </c>
      <c r="I278" s="1" t="str">
        <f t="shared" si="55"/>
        <v>2025Aug</v>
      </c>
      <c r="J278" s="1" t="str">
        <f t="shared" si="55"/>
        <v>2025Sep</v>
      </c>
      <c r="K278" s="1" t="str">
        <f t="shared" si="55"/>
        <v>2025Oct</v>
      </c>
      <c r="L278" s="1" t="str">
        <f t="shared" si="55"/>
        <v>2025Nov</v>
      </c>
      <c r="M278" s="1" t="str">
        <f t="shared" si="55"/>
        <v>2025Dec</v>
      </c>
      <c r="N278" s="1" t="str">
        <f t="shared" si="55"/>
        <v>2025(YE)&amp; Min Sto</v>
      </c>
      <c r="O278" s="1" t="str">
        <f t="shared" si="55"/>
        <v>2025Avg</v>
      </c>
      <c r="P278" s="1" t="str">
        <f t="shared" si="55"/>
        <v>2025Max</v>
      </c>
      <c r="Q278" s="1"/>
      <c r="R278" s="1"/>
      <c r="S278" s="1"/>
      <c r="T278" s="1"/>
    </row>
    <row r="279" spans="1:20" x14ac:dyDescent="0.25">
      <c r="A279" s="3">
        <v>2025</v>
      </c>
      <c r="B279" s="3" t="s">
        <v>2</v>
      </c>
      <c r="C279" s="3" t="s">
        <v>3</v>
      </c>
      <c r="D279" s="3" t="s">
        <v>4</v>
      </c>
      <c r="E279" s="3" t="s">
        <v>5</v>
      </c>
      <c r="F279" s="3" t="s">
        <v>6</v>
      </c>
      <c r="G279" s="3" t="s">
        <v>7</v>
      </c>
      <c r="H279" s="3" t="s">
        <v>8</v>
      </c>
      <c r="I279" s="3" t="s">
        <v>9</v>
      </c>
      <c r="J279" s="3" t="s">
        <v>10</v>
      </c>
      <c r="K279" s="3" t="s">
        <v>11</v>
      </c>
      <c r="L279" s="3" t="s">
        <v>12</v>
      </c>
      <c r="M279" s="3" t="s">
        <v>13</v>
      </c>
      <c r="N279" s="3" t="s">
        <v>14</v>
      </c>
      <c r="O279" s="3" t="s">
        <v>15</v>
      </c>
      <c r="P279" s="3" t="s">
        <v>16</v>
      </c>
      <c r="Q279" s="1"/>
      <c r="R279" s="1"/>
      <c r="S279" s="1"/>
      <c r="T279" s="1"/>
    </row>
    <row r="280" spans="1:20" x14ac:dyDescent="0.25">
      <c r="A280" s="1" t="s">
        <v>193</v>
      </c>
      <c r="B280" s="5">
        <v>84810</v>
      </c>
      <c r="C280" s="4">
        <v>84810</v>
      </c>
      <c r="D280" s="4">
        <v>84810</v>
      </c>
      <c r="E280" s="4">
        <v>84810</v>
      </c>
      <c r="F280" s="4">
        <v>84810</v>
      </c>
      <c r="G280" s="4">
        <v>84810</v>
      </c>
      <c r="H280" s="4">
        <v>84810</v>
      </c>
      <c r="I280" s="4">
        <v>84810</v>
      </c>
      <c r="J280" s="4">
        <v>84810</v>
      </c>
      <c r="K280" s="4">
        <v>84810</v>
      </c>
      <c r="L280" s="4">
        <v>84810</v>
      </c>
      <c r="M280" s="4">
        <v>84810</v>
      </c>
      <c r="N280" s="4">
        <v>84810</v>
      </c>
      <c r="O280" s="1"/>
      <c r="P280" s="1"/>
      <c r="Q280" s="1"/>
      <c r="R280" s="1"/>
      <c r="S280" s="1"/>
      <c r="T280" s="1"/>
    </row>
    <row r="281" spans="1:20" x14ac:dyDescent="0.25">
      <c r="A281" s="1" t="s">
        <v>194</v>
      </c>
      <c r="B281" s="4">
        <v>67228</v>
      </c>
      <c r="C281" s="4">
        <v>66956</v>
      </c>
      <c r="D281" s="4">
        <v>67150</v>
      </c>
      <c r="E281" s="4">
        <v>65321</v>
      </c>
      <c r="F281" s="4">
        <v>67204</v>
      </c>
      <c r="G281" s="4">
        <v>74527</v>
      </c>
      <c r="H281" s="4">
        <v>72793</v>
      </c>
      <c r="I281" s="4">
        <v>70116</v>
      </c>
      <c r="J281" s="4">
        <v>67730</v>
      </c>
      <c r="K281" s="4">
        <v>65847</v>
      </c>
      <c r="L281" s="4">
        <v>65966</v>
      </c>
      <c r="M281" s="4">
        <v>65763</v>
      </c>
      <c r="N281" s="4">
        <v>65321</v>
      </c>
      <c r="O281" s="4">
        <v>68050</v>
      </c>
      <c r="P281" s="4">
        <v>74527</v>
      </c>
      <c r="Q281" s="1"/>
      <c r="R281" s="174">
        <f>MIN(B281:P281)</f>
        <v>65321</v>
      </c>
      <c r="S281" s="1"/>
      <c r="T281" s="1"/>
    </row>
    <row r="282" spans="1:20" x14ac:dyDescent="0.25">
      <c r="A282" s="1" t="s">
        <v>196</v>
      </c>
      <c r="B282" s="4">
        <v>1295347000</v>
      </c>
      <c r="C282" s="4">
        <v>1151049000</v>
      </c>
      <c r="D282" s="4">
        <v>1265219000</v>
      </c>
      <c r="E282" s="4">
        <v>1511569000</v>
      </c>
      <c r="F282" s="4">
        <v>2074368000</v>
      </c>
      <c r="G282" s="4">
        <v>2205735000</v>
      </c>
      <c r="H282" s="4">
        <v>2776610000</v>
      </c>
      <c r="I282" s="4">
        <v>2625316000</v>
      </c>
      <c r="J282" s="4">
        <v>2331331000</v>
      </c>
      <c r="K282" s="4">
        <v>1861992000</v>
      </c>
      <c r="L282" s="4">
        <v>1258530000</v>
      </c>
      <c r="M282" s="4">
        <v>1231733000</v>
      </c>
      <c r="N282" s="4">
        <v>21588799000</v>
      </c>
      <c r="O282" s="1"/>
      <c r="P282" s="4">
        <v>2776610000</v>
      </c>
      <c r="Q282" s="1"/>
      <c r="R282" s="1"/>
      <c r="S282" s="1"/>
      <c r="T282" s="1"/>
    </row>
    <row r="283" spans="1:20" x14ac:dyDescent="0.25">
      <c r="A283" s="1"/>
      <c r="B283" s="1" t="str">
        <f t="shared" ref="B283:P283" si="56">CONCATENATE($A284,B284)</f>
        <v>2026Jan</v>
      </c>
      <c r="C283" s="1" t="str">
        <f t="shared" si="56"/>
        <v>2026Feb</v>
      </c>
      <c r="D283" s="1" t="str">
        <f t="shared" si="56"/>
        <v>2026Mar</v>
      </c>
      <c r="E283" s="1" t="str">
        <f t="shared" si="56"/>
        <v>2026Apr</v>
      </c>
      <c r="F283" s="1" t="str">
        <f t="shared" si="56"/>
        <v>2026May</v>
      </c>
      <c r="G283" s="1" t="str">
        <f t="shared" si="56"/>
        <v>2026Jun</v>
      </c>
      <c r="H283" s="1" t="str">
        <f t="shared" si="56"/>
        <v>2026Jul</v>
      </c>
      <c r="I283" s="1" t="str">
        <f t="shared" si="56"/>
        <v>2026Aug</v>
      </c>
      <c r="J283" s="1" t="str">
        <f t="shared" si="56"/>
        <v>2026Sep</v>
      </c>
      <c r="K283" s="1" t="str">
        <f t="shared" si="56"/>
        <v>2026Oct</v>
      </c>
      <c r="L283" s="1" t="str">
        <f t="shared" si="56"/>
        <v>2026Nov</v>
      </c>
      <c r="M283" s="1" t="str">
        <f t="shared" si="56"/>
        <v>2026Dec</v>
      </c>
      <c r="N283" s="1" t="str">
        <f t="shared" si="56"/>
        <v>2026(YE)&amp; Min Sto</v>
      </c>
      <c r="O283" s="1" t="str">
        <f t="shared" si="56"/>
        <v>2026Avg</v>
      </c>
      <c r="P283" s="1" t="str">
        <f t="shared" si="56"/>
        <v>2026Max</v>
      </c>
      <c r="Q283" s="1"/>
      <c r="R283" s="1"/>
      <c r="S283" s="1"/>
      <c r="T283" s="1"/>
    </row>
    <row r="284" spans="1:20" x14ac:dyDescent="0.25">
      <c r="A284" s="3">
        <v>2026</v>
      </c>
      <c r="B284" s="3" t="s">
        <v>2</v>
      </c>
      <c r="C284" s="3" t="s">
        <v>3</v>
      </c>
      <c r="D284" s="3" t="s">
        <v>4</v>
      </c>
      <c r="E284" s="3" t="s">
        <v>5</v>
      </c>
      <c r="F284" s="3" t="s">
        <v>6</v>
      </c>
      <c r="G284" s="3" t="s">
        <v>7</v>
      </c>
      <c r="H284" s="3" t="s">
        <v>8</v>
      </c>
      <c r="I284" s="3" t="s">
        <v>9</v>
      </c>
      <c r="J284" s="3" t="s">
        <v>10</v>
      </c>
      <c r="K284" s="3" t="s">
        <v>11</v>
      </c>
      <c r="L284" s="3" t="s">
        <v>12</v>
      </c>
      <c r="M284" s="3" t="s">
        <v>13</v>
      </c>
      <c r="N284" s="3" t="s">
        <v>14</v>
      </c>
      <c r="O284" s="3" t="s">
        <v>15</v>
      </c>
      <c r="P284" s="3" t="s">
        <v>16</v>
      </c>
      <c r="Q284" s="1"/>
      <c r="R284" s="1"/>
      <c r="S284" s="1"/>
      <c r="T284" s="1"/>
    </row>
    <row r="285" spans="1:20" x14ac:dyDescent="0.25">
      <c r="A285" s="1" t="s">
        <v>193</v>
      </c>
      <c r="B285" s="5">
        <v>84973</v>
      </c>
      <c r="C285" s="4">
        <v>84973</v>
      </c>
      <c r="D285" s="4">
        <v>84973</v>
      </c>
      <c r="E285" s="4">
        <v>84973</v>
      </c>
      <c r="F285" s="4">
        <v>84973</v>
      </c>
      <c r="G285" s="4">
        <v>84973</v>
      </c>
      <c r="H285" s="4">
        <v>84973</v>
      </c>
      <c r="I285" s="4">
        <v>84973</v>
      </c>
      <c r="J285" s="4">
        <v>84973</v>
      </c>
      <c r="K285" s="4">
        <v>84973</v>
      </c>
      <c r="L285" s="4">
        <v>84973</v>
      </c>
      <c r="M285" s="4">
        <v>84973</v>
      </c>
      <c r="N285" s="4">
        <v>84973</v>
      </c>
      <c r="O285" s="1"/>
      <c r="P285" s="1"/>
      <c r="Q285" s="1"/>
      <c r="R285" s="1"/>
      <c r="S285" s="1"/>
      <c r="T285" s="1"/>
    </row>
    <row r="286" spans="1:20" x14ac:dyDescent="0.25">
      <c r="A286" s="1" t="s">
        <v>194</v>
      </c>
      <c r="B286" s="45">
        <v>65615</v>
      </c>
      <c r="C286" s="45">
        <v>65377</v>
      </c>
      <c r="D286" s="45">
        <v>66775</v>
      </c>
      <c r="E286" s="45">
        <v>65452</v>
      </c>
      <c r="F286" s="45">
        <v>64104</v>
      </c>
      <c r="G286" s="45">
        <v>62771</v>
      </c>
      <c r="H286" s="45">
        <v>58405</v>
      </c>
      <c r="I286" s="46"/>
      <c r="J286" s="46"/>
      <c r="K286" s="46"/>
      <c r="L286" s="47"/>
      <c r="M286" s="46"/>
      <c r="N286" s="4">
        <v>58405</v>
      </c>
      <c r="O286" s="4">
        <v>64071</v>
      </c>
      <c r="P286" s="4">
        <v>66775</v>
      </c>
      <c r="Q286" s="1"/>
      <c r="R286" s="174">
        <f>MIN(B286:P286)</f>
        <v>58405</v>
      </c>
      <c r="S286" s="1"/>
      <c r="T286" s="1"/>
    </row>
    <row r="287" spans="1:20" x14ac:dyDescent="0.25">
      <c r="A287" s="1" t="s">
        <v>196</v>
      </c>
      <c r="B287" s="45">
        <v>1236319000</v>
      </c>
      <c r="C287" s="46"/>
      <c r="D287" s="46"/>
      <c r="E287" s="46"/>
      <c r="F287" s="46"/>
      <c r="G287" s="46"/>
      <c r="H287" s="46"/>
      <c r="I287" s="46"/>
      <c r="J287" s="46"/>
      <c r="K287" s="46"/>
      <c r="L287" s="47"/>
      <c r="M287" s="46"/>
      <c r="N287" s="4">
        <v>1236319000</v>
      </c>
      <c r="O287" s="1"/>
      <c r="P287" s="4">
        <v>1236319000</v>
      </c>
      <c r="Q287" s="1"/>
      <c r="R287" s="39"/>
      <c r="S287" s="1"/>
      <c r="T287" s="1"/>
    </row>
    <row r="288" spans="1:20" x14ac:dyDescent="0.25">
      <c r="A288" s="1"/>
      <c r="B288" s="1"/>
      <c r="C288" s="1"/>
      <c r="D288" s="1"/>
      <c r="E288" s="1"/>
      <c r="F288" s="1"/>
      <c r="G288" s="1"/>
      <c r="H288" s="1"/>
      <c r="I288" s="1"/>
      <c r="J288" s="1"/>
      <c r="K288" s="1"/>
      <c r="L288" s="1"/>
      <c r="M288" s="1"/>
      <c r="N288" s="1"/>
      <c r="O288" s="1"/>
      <c r="P288" s="1"/>
      <c r="Q288" s="1"/>
      <c r="R288" s="1"/>
      <c r="S288" s="1"/>
      <c r="T288" s="1"/>
    </row>
    <row r="289" spans="1:20" x14ac:dyDescent="0.25">
      <c r="A289" s="1"/>
      <c r="B289" s="1"/>
      <c r="C289" s="1"/>
      <c r="D289" s="1"/>
      <c r="E289" s="1"/>
      <c r="F289" s="1"/>
      <c r="G289" s="1"/>
      <c r="H289" s="1"/>
      <c r="I289" s="1"/>
      <c r="J289" s="1"/>
      <c r="K289" s="1"/>
      <c r="L289" s="1"/>
      <c r="M289" s="1"/>
      <c r="N289" s="1"/>
      <c r="O289" s="1"/>
      <c r="P289" s="1"/>
      <c r="Q289" s="1"/>
      <c r="R289" s="174">
        <f>MIN(R106:R287)</f>
        <v>33375</v>
      </c>
      <c r="S289" s="1">
        <f>R289*1000000/325851</f>
        <v>102424.11408895477</v>
      </c>
      <c r="T289" s="1"/>
    </row>
    <row r="290" spans="1:20" x14ac:dyDescent="0.25">
      <c r="A290" s="1"/>
      <c r="B290" s="1"/>
      <c r="C290" s="1"/>
      <c r="D290" s="1"/>
      <c r="E290" s="1"/>
      <c r="F290" s="1"/>
      <c r="G290" s="1"/>
      <c r="H290" s="1"/>
      <c r="I290" s="1"/>
      <c r="J290" s="1"/>
      <c r="K290" s="1"/>
      <c r="L290" s="1"/>
      <c r="M290" s="1"/>
      <c r="N290" s="1"/>
      <c r="O290" s="1"/>
      <c r="P290" s="1"/>
      <c r="Q290" s="1"/>
      <c r="R290" s="1"/>
      <c r="S290" s="1"/>
      <c r="T290" s="1"/>
    </row>
    <row r="291" spans="1:20" x14ac:dyDescent="0.25">
      <c r="A291" s="1"/>
      <c r="B291" s="1"/>
      <c r="C291" s="1"/>
      <c r="D291" s="1"/>
      <c r="E291" s="1"/>
      <c r="F291" s="1"/>
      <c r="G291" s="1"/>
      <c r="H291" s="1"/>
      <c r="I291" s="1"/>
      <c r="J291" s="1"/>
      <c r="K291" s="1"/>
      <c r="L291" s="1"/>
      <c r="M291" s="1"/>
      <c r="N291" s="1"/>
      <c r="O291" s="1"/>
      <c r="P291" s="1"/>
      <c r="Q291" s="1"/>
      <c r="R291" s="1"/>
      <c r="S291" s="1"/>
      <c r="T291" s="1"/>
    </row>
    <row r="292" spans="1:20" x14ac:dyDescent="0.25">
      <c r="A292" s="1"/>
      <c r="B292" s="1"/>
      <c r="C292" s="1"/>
      <c r="D292" s="1"/>
      <c r="E292" s="1"/>
      <c r="F292" s="1"/>
      <c r="G292" s="1"/>
      <c r="H292" s="1"/>
      <c r="I292" s="1"/>
      <c r="J292" s="1"/>
      <c r="K292" s="1"/>
      <c r="L292" s="1"/>
      <c r="M292" s="1"/>
      <c r="N292" s="1"/>
      <c r="O292" s="1"/>
      <c r="P292" s="1"/>
      <c r="Q292" s="1"/>
      <c r="R292" s="1"/>
      <c r="S292" s="1"/>
      <c r="T292" s="1"/>
    </row>
    <row r="293" spans="1:20" x14ac:dyDescent="0.25">
      <c r="A293" s="1"/>
      <c r="B293" s="1"/>
      <c r="C293" s="1"/>
      <c r="D293" s="1"/>
      <c r="E293" s="1"/>
      <c r="F293" s="1"/>
      <c r="G293" s="1"/>
      <c r="H293" s="1"/>
      <c r="I293" s="1"/>
      <c r="J293" s="1"/>
      <c r="K293" s="1"/>
      <c r="L293" s="1"/>
      <c r="M293" s="1"/>
      <c r="N293" s="1"/>
      <c r="O293" s="1"/>
      <c r="P293" s="1"/>
      <c r="Q293" s="1"/>
      <c r="R293" s="1"/>
      <c r="S293" s="1"/>
      <c r="T293" s="1"/>
    </row>
    <row r="294" spans="1:20" x14ac:dyDescent="0.25">
      <c r="A294" s="1"/>
      <c r="B294" s="1"/>
      <c r="C294" s="1"/>
      <c r="D294" s="1"/>
      <c r="E294" s="1"/>
      <c r="F294" s="1"/>
      <c r="G294" s="1"/>
      <c r="H294" s="1"/>
      <c r="I294" s="1"/>
      <c r="J294" s="1"/>
      <c r="K294" s="1"/>
      <c r="L294" s="1"/>
      <c r="M294" s="1"/>
      <c r="N294" s="1"/>
      <c r="O294" s="1"/>
      <c r="P294" s="1"/>
      <c r="Q294" s="1"/>
      <c r="R294" s="1"/>
      <c r="S294" s="1"/>
      <c r="T294" s="1"/>
    </row>
    <row r="295" spans="1:20" x14ac:dyDescent="0.25">
      <c r="A295" s="1"/>
      <c r="B295" s="1"/>
      <c r="C295" s="1"/>
      <c r="D295" s="1"/>
      <c r="E295" s="1"/>
      <c r="F295" s="1"/>
      <c r="G295" s="1"/>
      <c r="H295" s="1"/>
      <c r="I295" s="1"/>
      <c r="J295" s="1"/>
      <c r="K295" s="1"/>
      <c r="L295" s="1"/>
      <c r="M295" s="1"/>
      <c r="N295" s="1"/>
      <c r="O295" s="1"/>
      <c r="P295" s="1"/>
      <c r="Q295" s="1"/>
      <c r="R295" s="1"/>
      <c r="S295" s="1"/>
      <c r="T295" s="1"/>
    </row>
    <row r="296" spans="1:20" x14ac:dyDescent="0.25">
      <c r="A296" s="1"/>
      <c r="B296" s="1"/>
      <c r="C296" s="1"/>
      <c r="D296" s="1"/>
      <c r="E296" s="1"/>
      <c r="F296" s="1"/>
      <c r="G296" s="1"/>
      <c r="H296" s="1"/>
      <c r="I296" s="1"/>
      <c r="J296" s="1"/>
      <c r="K296" s="1"/>
      <c r="L296" s="1"/>
      <c r="M296" s="1"/>
      <c r="N296" s="1"/>
      <c r="O296" s="1"/>
      <c r="P296" s="1"/>
      <c r="Q296" s="1"/>
      <c r="R296" s="1"/>
      <c r="S296" s="1"/>
      <c r="T296" s="1"/>
    </row>
    <row r="297" spans="1:20" x14ac:dyDescent="0.25">
      <c r="A297" s="1"/>
      <c r="B297" s="1"/>
      <c r="C297" s="1"/>
      <c r="D297" s="1"/>
      <c r="E297" s="1"/>
      <c r="F297" s="1"/>
      <c r="G297" s="1"/>
      <c r="H297" s="1"/>
      <c r="I297" s="1"/>
      <c r="J297" s="1"/>
      <c r="K297" s="1"/>
      <c r="L297" s="1"/>
      <c r="M297" s="1"/>
      <c r="N297" s="1"/>
      <c r="O297" s="1"/>
      <c r="P297" s="1"/>
      <c r="Q297" s="1"/>
      <c r="R297" s="1"/>
      <c r="S297" s="1"/>
      <c r="T297" s="1"/>
    </row>
    <row r="298" spans="1:20" x14ac:dyDescent="0.25">
      <c r="A298" s="1"/>
      <c r="B298" s="1"/>
      <c r="C298" s="1"/>
      <c r="D298" s="1"/>
      <c r="E298" s="1"/>
      <c r="F298" s="1"/>
      <c r="G298" s="1"/>
      <c r="H298" s="1"/>
      <c r="I298" s="1"/>
      <c r="J298" s="1"/>
      <c r="K298" s="1"/>
      <c r="L298" s="1"/>
      <c r="M298" s="1"/>
      <c r="N298" s="1"/>
      <c r="O298" s="1"/>
      <c r="P298" s="1"/>
      <c r="Q298" s="1"/>
      <c r="R298" s="1"/>
      <c r="S298" s="1"/>
      <c r="T298" s="1"/>
    </row>
    <row r="299" spans="1:20" x14ac:dyDescent="0.25">
      <c r="A299" s="1"/>
      <c r="B299" s="1"/>
      <c r="C299" s="1"/>
      <c r="D299" s="1"/>
      <c r="E299" s="1"/>
      <c r="F299" s="1"/>
      <c r="G299" s="1"/>
      <c r="H299" s="1"/>
      <c r="I299" s="1"/>
      <c r="J299" s="1"/>
      <c r="K299" s="1"/>
      <c r="L299" s="1"/>
      <c r="M299" s="1"/>
      <c r="N299" s="1"/>
      <c r="O299" s="1"/>
      <c r="P299" s="1"/>
      <c r="Q299" s="1"/>
      <c r="R299" s="1"/>
      <c r="S299" s="1"/>
      <c r="T299" s="1"/>
    </row>
    <row r="300" spans="1:20" x14ac:dyDescent="0.25">
      <c r="A300" s="1"/>
      <c r="B300" s="1"/>
      <c r="C300" s="1"/>
      <c r="D300" s="1"/>
      <c r="E300" s="1"/>
      <c r="F300" s="1"/>
      <c r="G300" s="1"/>
      <c r="H300" s="1"/>
      <c r="I300" s="1"/>
      <c r="J300" s="1"/>
      <c r="K300" s="1"/>
      <c r="L300" s="1"/>
      <c r="M300" s="1"/>
      <c r="N300" s="1"/>
      <c r="O300" s="1"/>
      <c r="P300" s="1"/>
      <c r="Q300" s="1"/>
      <c r="R300" s="1"/>
      <c r="S300" s="1"/>
      <c r="T300" s="1"/>
    </row>
    <row r="301" spans="1:20" x14ac:dyDescent="0.25">
      <c r="A301" s="1"/>
      <c r="B301" s="1"/>
      <c r="C301" s="1"/>
      <c r="D301" s="1"/>
      <c r="E301" s="1"/>
      <c r="F301" s="1"/>
      <c r="G301" s="1"/>
      <c r="H301" s="1"/>
      <c r="I301" s="1"/>
      <c r="J301" s="1"/>
      <c r="K301" s="1"/>
      <c r="L301" s="1"/>
      <c r="M301" s="1"/>
      <c r="N301" s="1"/>
      <c r="O301" s="1"/>
      <c r="P301" s="1"/>
      <c r="Q301" s="1"/>
      <c r="R301" s="1"/>
      <c r="S301" s="1"/>
      <c r="T301" s="1"/>
    </row>
    <row r="302" spans="1:20" x14ac:dyDescent="0.25">
      <c r="A302" s="1"/>
      <c r="B302" s="1"/>
      <c r="C302" s="1"/>
      <c r="D302" s="1"/>
      <c r="E302" s="1"/>
      <c r="F302" s="1"/>
      <c r="G302" s="1"/>
      <c r="H302" s="1"/>
      <c r="I302" s="1"/>
      <c r="J302" s="1"/>
      <c r="K302" s="1"/>
      <c r="L302" s="1"/>
      <c r="M302" s="1"/>
      <c r="N302" s="1"/>
      <c r="O302" s="1"/>
      <c r="P302" s="1"/>
      <c r="Q302" s="1"/>
      <c r="R302" s="1"/>
      <c r="S302" s="1"/>
      <c r="T302" s="1"/>
    </row>
    <row r="303" spans="1:20" x14ac:dyDescent="0.25">
      <c r="A303" s="1"/>
      <c r="B303" s="1"/>
      <c r="C303" s="1"/>
      <c r="D303" s="1"/>
      <c r="E303" s="1"/>
      <c r="F303" s="1"/>
      <c r="G303" s="1"/>
      <c r="H303" s="1"/>
      <c r="I303" s="1"/>
      <c r="J303" s="1"/>
      <c r="K303" s="1"/>
      <c r="L303" s="1"/>
      <c r="M303" s="1"/>
      <c r="N303" s="1"/>
      <c r="O303" s="1"/>
      <c r="P303" s="1"/>
      <c r="Q303" s="1"/>
      <c r="R303" s="1"/>
      <c r="S303" s="1"/>
      <c r="T303" s="1"/>
    </row>
    <row r="304" spans="1:20" x14ac:dyDescent="0.25">
      <c r="A304" s="1"/>
      <c r="B304" s="1"/>
      <c r="C304" s="1"/>
      <c r="D304" s="1"/>
      <c r="E304" s="1"/>
      <c r="F304" s="1"/>
      <c r="G304" s="1"/>
      <c r="H304" s="1"/>
      <c r="I304" s="1"/>
      <c r="J304" s="1"/>
      <c r="K304" s="1"/>
      <c r="L304" s="1"/>
      <c r="M304" s="1"/>
      <c r="N304" s="1"/>
      <c r="O304" s="1"/>
      <c r="P304" s="1"/>
      <c r="Q304" s="1"/>
      <c r="R304" s="1"/>
      <c r="S304" s="1"/>
      <c r="T304" s="1"/>
    </row>
    <row r="305" spans="1:20" x14ac:dyDescent="0.25">
      <c r="A305" s="1"/>
      <c r="B305" s="1"/>
      <c r="C305" s="1"/>
      <c r="D305" s="1"/>
      <c r="E305" s="1"/>
      <c r="F305" s="1"/>
      <c r="G305" s="1"/>
      <c r="H305" s="1"/>
      <c r="I305" s="1"/>
      <c r="J305" s="1"/>
      <c r="K305" s="1"/>
      <c r="L305" s="1"/>
      <c r="M305" s="1"/>
      <c r="N305" s="1"/>
      <c r="O305" s="1"/>
      <c r="P305" s="1"/>
      <c r="Q305" s="1"/>
      <c r="R305" s="1"/>
      <c r="S305" s="1"/>
      <c r="T305" s="1"/>
    </row>
    <row r="306" spans="1:20" x14ac:dyDescent="0.25">
      <c r="A306" s="1"/>
      <c r="B306" s="1"/>
      <c r="C306" s="1"/>
      <c r="D306" s="1"/>
      <c r="E306" s="1"/>
      <c r="F306" s="1"/>
      <c r="G306" s="1"/>
      <c r="H306" s="1"/>
      <c r="I306" s="1"/>
      <c r="J306" s="1"/>
      <c r="K306" s="1"/>
      <c r="L306" s="1"/>
      <c r="M306" s="1"/>
      <c r="N306" s="1"/>
      <c r="O306" s="1"/>
      <c r="P306" s="1"/>
      <c r="Q306" s="1"/>
      <c r="R306" s="1"/>
      <c r="S306" s="1"/>
      <c r="T306" s="1"/>
    </row>
    <row r="307" spans="1:20" x14ac:dyDescent="0.25">
      <c r="A307" s="1"/>
      <c r="B307" s="1"/>
      <c r="C307" s="1"/>
      <c r="D307" s="1"/>
      <c r="E307" s="1"/>
      <c r="F307" s="1"/>
      <c r="G307" s="1"/>
      <c r="H307" s="1"/>
      <c r="I307" s="1"/>
      <c r="J307" s="1"/>
      <c r="K307" s="1"/>
      <c r="L307" s="1"/>
      <c r="M307" s="1"/>
      <c r="N307" s="1"/>
      <c r="O307" s="1"/>
      <c r="P307" s="1"/>
      <c r="Q307" s="1"/>
      <c r="R307" s="1"/>
      <c r="S307" s="1"/>
      <c r="T307" s="1"/>
    </row>
    <row r="308" spans="1:20" x14ac:dyDescent="0.25">
      <c r="A308" s="1"/>
      <c r="B308" s="1"/>
      <c r="C308" s="1"/>
      <c r="D308" s="1"/>
      <c r="E308" s="1"/>
      <c r="F308" s="1"/>
      <c r="G308" s="1"/>
      <c r="H308" s="1"/>
      <c r="I308" s="1"/>
      <c r="J308" s="1"/>
      <c r="K308" s="1"/>
      <c r="L308" s="1"/>
      <c r="M308" s="1"/>
      <c r="N308" s="1"/>
      <c r="O308" s="1"/>
      <c r="P308" s="1"/>
      <c r="Q308" s="1"/>
      <c r="R308" s="1"/>
      <c r="S308" s="1"/>
      <c r="T308" s="1"/>
    </row>
    <row r="309" spans="1:20" x14ac:dyDescent="0.25">
      <c r="A309" s="1"/>
      <c r="B309" s="1"/>
      <c r="C309" s="1"/>
      <c r="D309" s="1"/>
      <c r="E309" s="1"/>
      <c r="F309" s="1"/>
      <c r="G309" s="1"/>
      <c r="H309" s="1"/>
      <c r="I309" s="1"/>
      <c r="J309" s="1"/>
      <c r="K309" s="1"/>
      <c r="L309" s="1"/>
      <c r="M309" s="1"/>
      <c r="N309" s="1"/>
      <c r="O309" s="1"/>
      <c r="P309" s="1"/>
      <c r="Q309" s="1"/>
      <c r="R309" s="1"/>
      <c r="S309" s="1"/>
      <c r="T309" s="1"/>
    </row>
    <row r="310" spans="1:20" x14ac:dyDescent="0.25">
      <c r="A310" s="1"/>
      <c r="B310" s="1"/>
      <c r="C310" s="1"/>
      <c r="D310" s="1"/>
      <c r="E310" s="1"/>
      <c r="F310" s="1"/>
      <c r="G310" s="1"/>
      <c r="H310" s="1"/>
      <c r="I310" s="1"/>
      <c r="J310" s="1"/>
      <c r="K310" s="1"/>
      <c r="L310" s="1"/>
      <c r="M310" s="1"/>
      <c r="N310" s="1"/>
      <c r="O310" s="1"/>
      <c r="P310" s="1"/>
      <c r="Q310" s="1"/>
      <c r="R310" s="1"/>
      <c r="S310" s="1"/>
      <c r="T310" s="1"/>
    </row>
    <row r="311" spans="1:20" x14ac:dyDescent="0.25">
      <c r="A311" s="1"/>
      <c r="B311" s="1"/>
      <c r="C311" s="1"/>
      <c r="D311" s="1"/>
      <c r="E311" s="1"/>
      <c r="F311" s="1"/>
      <c r="G311" s="1"/>
      <c r="H311" s="1"/>
      <c r="I311" s="1"/>
      <c r="J311" s="1"/>
      <c r="K311" s="1"/>
      <c r="L311" s="1"/>
      <c r="M311" s="1"/>
      <c r="N311" s="1"/>
      <c r="O311" s="1"/>
      <c r="P311" s="1"/>
      <c r="Q311" s="1"/>
      <c r="R311" s="1"/>
      <c r="S311" s="1"/>
      <c r="T311" s="1"/>
    </row>
    <row r="312" spans="1:20" x14ac:dyDescent="0.25">
      <c r="A312" s="1"/>
      <c r="B312" s="1"/>
      <c r="C312" s="1"/>
      <c r="D312" s="1"/>
      <c r="E312" s="1"/>
      <c r="F312" s="1"/>
      <c r="G312" s="1"/>
      <c r="H312" s="1"/>
      <c r="I312" s="1"/>
      <c r="J312" s="1"/>
      <c r="K312" s="1"/>
      <c r="L312" s="1"/>
      <c r="M312" s="1"/>
      <c r="N312" s="1"/>
      <c r="O312" s="1"/>
      <c r="P312" s="1"/>
      <c r="Q312" s="1"/>
      <c r="R312" s="1"/>
      <c r="S312" s="1"/>
      <c r="T312" s="1"/>
    </row>
    <row r="313" spans="1:20" x14ac:dyDescent="0.25">
      <c r="A313" s="1"/>
      <c r="B313" s="1"/>
      <c r="C313" s="1"/>
      <c r="D313" s="1"/>
      <c r="E313" s="1"/>
      <c r="F313" s="1"/>
      <c r="G313" s="1"/>
      <c r="H313" s="1"/>
      <c r="I313" s="1"/>
      <c r="J313" s="1"/>
      <c r="K313" s="1"/>
      <c r="L313" s="1"/>
      <c r="M313" s="1"/>
      <c r="N313" s="1"/>
      <c r="O313" s="1"/>
      <c r="P313" s="1"/>
      <c r="Q313" s="1"/>
      <c r="R313" s="1"/>
      <c r="S313" s="1"/>
      <c r="T313" s="1"/>
    </row>
    <row r="314" spans="1:20" x14ac:dyDescent="0.25">
      <c r="A314" s="1"/>
      <c r="B314" s="1"/>
      <c r="C314" s="1"/>
      <c r="D314" s="1"/>
      <c r="E314" s="1"/>
      <c r="F314" s="1"/>
      <c r="G314" s="1"/>
      <c r="H314" s="1"/>
      <c r="I314" s="1"/>
      <c r="J314" s="1"/>
      <c r="K314" s="1"/>
      <c r="L314" s="1"/>
      <c r="M314" s="1"/>
      <c r="N314" s="1"/>
      <c r="O314" s="1"/>
      <c r="P314" s="1"/>
      <c r="Q314" s="1"/>
      <c r="R314" s="1"/>
      <c r="S314" s="1"/>
      <c r="T314" s="1"/>
    </row>
    <row r="315" spans="1:20" x14ac:dyDescent="0.25">
      <c r="A315" s="1"/>
      <c r="B315" s="1"/>
      <c r="C315" s="1"/>
      <c r="D315" s="1"/>
      <c r="E315" s="1"/>
      <c r="F315" s="1"/>
      <c r="G315" s="1"/>
      <c r="H315" s="1"/>
      <c r="I315" s="1"/>
      <c r="J315" s="1"/>
      <c r="K315" s="1"/>
      <c r="L315" s="1"/>
      <c r="M315" s="1"/>
      <c r="N315" s="1"/>
      <c r="O315" s="1"/>
      <c r="P315" s="1"/>
      <c r="Q315" s="1"/>
      <c r="R315" s="1"/>
      <c r="S315" s="1"/>
      <c r="T315" s="1"/>
    </row>
    <row r="316" spans="1:20" x14ac:dyDescent="0.25">
      <c r="A316" s="1"/>
      <c r="B316" s="1"/>
      <c r="C316" s="1"/>
      <c r="D316" s="1"/>
      <c r="E316" s="1"/>
      <c r="F316" s="1"/>
      <c r="G316" s="1"/>
      <c r="H316" s="1"/>
      <c r="I316" s="1"/>
      <c r="J316" s="1"/>
      <c r="K316" s="1"/>
      <c r="L316" s="1"/>
      <c r="M316" s="1"/>
      <c r="N316" s="1"/>
      <c r="O316" s="1"/>
      <c r="P316" s="1"/>
      <c r="Q316" s="1"/>
      <c r="R316" s="1"/>
      <c r="S316" s="1"/>
      <c r="T316" s="1"/>
    </row>
    <row r="317" spans="1:20" x14ac:dyDescent="0.25">
      <c r="A317" s="1"/>
      <c r="B317" s="1"/>
      <c r="C317" s="1"/>
      <c r="D317" s="1"/>
      <c r="E317" s="1"/>
      <c r="F317" s="1"/>
      <c r="G317" s="1"/>
      <c r="H317" s="1"/>
      <c r="I317" s="1"/>
      <c r="J317" s="1"/>
      <c r="K317" s="1"/>
      <c r="L317" s="1"/>
      <c r="M317" s="1"/>
      <c r="N317" s="1"/>
      <c r="O317" s="1"/>
      <c r="P317" s="1"/>
      <c r="Q317" s="1"/>
      <c r="R317" s="1"/>
      <c r="S317" s="1"/>
      <c r="T317" s="1"/>
    </row>
    <row r="318" spans="1:20" x14ac:dyDescent="0.25">
      <c r="A318" s="1"/>
      <c r="B318" s="1"/>
      <c r="C318" s="1"/>
      <c r="D318" s="1"/>
      <c r="E318" s="1"/>
      <c r="F318" s="1"/>
      <c r="G318" s="1"/>
      <c r="H318" s="1"/>
      <c r="I318" s="1"/>
      <c r="J318" s="1"/>
      <c r="K318" s="1"/>
      <c r="L318" s="1"/>
      <c r="M318" s="1"/>
      <c r="N318" s="1"/>
      <c r="O318" s="1"/>
      <c r="P318" s="1"/>
      <c r="Q318" s="1"/>
      <c r="R318" s="1"/>
      <c r="S318" s="1"/>
      <c r="T318" s="1"/>
    </row>
    <row r="319" spans="1:20" x14ac:dyDescent="0.25">
      <c r="A319" s="1"/>
      <c r="B319" s="1"/>
      <c r="C319" s="1"/>
      <c r="D319" s="1"/>
      <c r="E319" s="1"/>
      <c r="F319" s="1"/>
      <c r="G319" s="1"/>
      <c r="H319" s="1"/>
      <c r="I319" s="1"/>
      <c r="J319" s="1"/>
      <c r="K319" s="1"/>
      <c r="L319" s="1"/>
      <c r="M319" s="1"/>
      <c r="N319" s="1"/>
      <c r="O319" s="1"/>
      <c r="P319" s="1"/>
      <c r="Q319" s="1"/>
      <c r="R319" s="1"/>
      <c r="S319" s="1"/>
      <c r="T319" s="1"/>
    </row>
    <row r="320" spans="1:20" x14ac:dyDescent="0.25">
      <c r="A320" s="1"/>
      <c r="B320" s="1"/>
      <c r="C320" s="1"/>
      <c r="D320" s="1"/>
      <c r="E320" s="1"/>
      <c r="F320" s="1"/>
      <c r="G320" s="1"/>
      <c r="H320" s="1"/>
      <c r="I320" s="1"/>
      <c r="J320" s="1"/>
      <c r="K320" s="1"/>
      <c r="L320" s="1"/>
      <c r="M320" s="1"/>
      <c r="N320" s="1"/>
      <c r="O320" s="1"/>
      <c r="P320" s="1"/>
      <c r="Q320" s="1"/>
      <c r="R320" s="1"/>
      <c r="S320" s="1"/>
      <c r="T320" s="1"/>
    </row>
    <row r="321" spans="1:20" x14ac:dyDescent="0.25">
      <c r="A321" s="1"/>
      <c r="B321" s="1"/>
      <c r="C321" s="1"/>
      <c r="D321" s="1"/>
      <c r="E321" s="1"/>
      <c r="F321" s="1"/>
      <c r="G321" s="1"/>
      <c r="H321" s="1"/>
      <c r="I321" s="1"/>
      <c r="J321" s="1"/>
      <c r="K321" s="1"/>
      <c r="L321" s="1"/>
      <c r="M321" s="1"/>
      <c r="N321" s="1"/>
      <c r="O321" s="1"/>
      <c r="P321" s="1"/>
      <c r="Q321" s="1"/>
      <c r="R321" s="1"/>
      <c r="S321" s="1"/>
      <c r="T321" s="1"/>
    </row>
    <row r="322" spans="1:20" x14ac:dyDescent="0.25">
      <c r="A322" s="1"/>
      <c r="B322" s="1"/>
      <c r="C322" s="1"/>
      <c r="D322" s="1"/>
      <c r="E322" s="1"/>
      <c r="F322" s="1"/>
      <c r="G322" s="1"/>
      <c r="H322" s="1"/>
      <c r="I322" s="1"/>
      <c r="J322" s="1"/>
      <c r="K322" s="1"/>
      <c r="L322" s="1"/>
      <c r="M322" s="1"/>
      <c r="N322" s="1"/>
      <c r="O322" s="1"/>
      <c r="P322" s="1"/>
      <c r="Q322" s="1"/>
      <c r="R322" s="1"/>
      <c r="S322" s="1"/>
      <c r="T322" s="1"/>
    </row>
    <row r="323" spans="1:20" x14ac:dyDescent="0.25">
      <c r="A323" s="1"/>
      <c r="B323" s="1"/>
      <c r="C323" s="1"/>
      <c r="D323" s="1"/>
      <c r="E323" s="1"/>
      <c r="F323" s="1"/>
      <c r="G323" s="1"/>
      <c r="H323" s="1"/>
      <c r="I323" s="1"/>
      <c r="J323" s="1"/>
      <c r="K323" s="1"/>
      <c r="L323" s="1"/>
      <c r="M323" s="1"/>
      <c r="N323" s="1"/>
      <c r="O323" s="1"/>
      <c r="P323" s="1"/>
      <c r="Q323" s="1"/>
      <c r="R323" s="1"/>
      <c r="S323" s="1"/>
      <c r="T323" s="1"/>
    </row>
    <row r="324" spans="1:20" x14ac:dyDescent="0.25">
      <c r="A324" s="1"/>
      <c r="B324" s="1"/>
      <c r="C324" s="1"/>
      <c r="D324" s="1"/>
      <c r="E324" s="1"/>
      <c r="F324" s="1"/>
      <c r="G324" s="1"/>
      <c r="H324" s="1"/>
      <c r="I324" s="1"/>
      <c r="J324" s="1"/>
      <c r="K324" s="1"/>
      <c r="L324" s="1"/>
      <c r="M324" s="1"/>
      <c r="N324" s="1"/>
      <c r="O324" s="1"/>
      <c r="P324" s="1"/>
      <c r="Q324" s="1"/>
      <c r="R324" s="1"/>
      <c r="S324" s="1"/>
      <c r="T324" s="1"/>
    </row>
    <row r="325" spans="1:20" x14ac:dyDescent="0.25">
      <c r="A325" s="1"/>
      <c r="B325" s="1"/>
      <c r="C325" s="1"/>
      <c r="D325" s="1"/>
      <c r="E325" s="1"/>
      <c r="F325" s="1"/>
      <c r="G325" s="1"/>
      <c r="H325" s="1"/>
      <c r="I325" s="1"/>
      <c r="J325" s="1"/>
      <c r="K325" s="1"/>
      <c r="L325" s="1"/>
      <c r="M325" s="1"/>
      <c r="N325" s="1"/>
      <c r="O325" s="1"/>
      <c r="P325" s="1"/>
      <c r="Q325" s="1"/>
      <c r="R325" s="1"/>
      <c r="S325" s="1"/>
      <c r="T325" s="1"/>
    </row>
    <row r="326" spans="1:20" x14ac:dyDescent="0.25">
      <c r="A326" s="1"/>
      <c r="B326" s="1"/>
      <c r="C326" s="1"/>
      <c r="D326" s="1"/>
      <c r="E326" s="1"/>
      <c r="F326" s="1"/>
      <c r="G326" s="1"/>
      <c r="H326" s="1"/>
      <c r="I326" s="1"/>
      <c r="J326" s="1"/>
      <c r="K326" s="1"/>
      <c r="L326" s="1"/>
      <c r="M326" s="1"/>
      <c r="N326" s="1"/>
      <c r="O326" s="1"/>
      <c r="P326" s="1"/>
      <c r="Q326" s="1"/>
      <c r="R326" s="1"/>
      <c r="S326" s="1"/>
      <c r="T326" s="1"/>
    </row>
    <row r="327" spans="1:20" x14ac:dyDescent="0.25">
      <c r="A327" s="1"/>
      <c r="B327" s="1"/>
      <c r="C327" s="1"/>
      <c r="D327" s="1"/>
      <c r="E327" s="1"/>
      <c r="F327" s="1"/>
      <c r="G327" s="1"/>
      <c r="H327" s="1"/>
      <c r="I327" s="1"/>
      <c r="J327" s="1"/>
      <c r="K327" s="1"/>
      <c r="L327" s="1"/>
      <c r="M327" s="1"/>
      <c r="N327" s="1"/>
      <c r="O327" s="1"/>
      <c r="P327" s="1"/>
      <c r="Q327" s="1"/>
      <c r="R327" s="1"/>
      <c r="S327" s="1"/>
      <c r="T327" s="1"/>
    </row>
    <row r="328" spans="1:20" x14ac:dyDescent="0.25">
      <c r="A328" s="1"/>
      <c r="B328" s="1"/>
      <c r="C328" s="1"/>
      <c r="D328" s="1"/>
      <c r="E328" s="1"/>
      <c r="F328" s="1"/>
      <c r="G328" s="1"/>
      <c r="H328" s="1"/>
      <c r="I328" s="1"/>
      <c r="J328" s="1"/>
      <c r="K328" s="1"/>
      <c r="L328" s="1"/>
      <c r="M328" s="1"/>
      <c r="N328" s="1"/>
      <c r="O328" s="1"/>
      <c r="P328" s="1"/>
      <c r="Q328" s="1"/>
      <c r="R328" s="1"/>
      <c r="S328" s="1"/>
      <c r="T328" s="1"/>
    </row>
    <row r="329" spans="1:20" x14ac:dyDescent="0.25">
      <c r="A329" s="1"/>
      <c r="B329" s="1"/>
      <c r="C329" s="1"/>
      <c r="D329" s="1"/>
      <c r="E329" s="1"/>
      <c r="F329" s="1"/>
      <c r="G329" s="1"/>
      <c r="H329" s="1"/>
      <c r="I329" s="1"/>
      <c r="J329" s="1"/>
      <c r="K329" s="1"/>
      <c r="L329" s="1"/>
      <c r="M329" s="1"/>
      <c r="N329" s="1"/>
      <c r="O329" s="1"/>
      <c r="P329" s="1"/>
      <c r="Q329" s="1"/>
      <c r="R329" s="1"/>
      <c r="S329" s="1"/>
      <c r="T329" s="1"/>
    </row>
    <row r="330" spans="1:20" x14ac:dyDescent="0.25">
      <c r="A330" s="1"/>
      <c r="B330" s="1"/>
      <c r="C330" s="1"/>
      <c r="D330" s="1"/>
      <c r="E330" s="1"/>
      <c r="F330" s="1"/>
      <c r="G330" s="1"/>
      <c r="H330" s="1"/>
      <c r="I330" s="1"/>
      <c r="J330" s="1"/>
      <c r="K330" s="1"/>
      <c r="L330" s="1"/>
      <c r="M330" s="1"/>
      <c r="N330" s="1"/>
      <c r="O330" s="1"/>
      <c r="P330" s="1"/>
      <c r="Q330" s="1"/>
      <c r="R330" s="1"/>
      <c r="S330" s="1"/>
      <c r="T330" s="1"/>
    </row>
    <row r="331" spans="1:20" x14ac:dyDescent="0.25">
      <c r="A331" s="1"/>
      <c r="B331" s="1"/>
      <c r="C331" s="1"/>
      <c r="D331" s="1"/>
      <c r="E331" s="1"/>
      <c r="F331" s="1"/>
      <c r="G331" s="1"/>
      <c r="H331" s="1"/>
      <c r="I331" s="1"/>
      <c r="J331" s="1"/>
      <c r="K331" s="1"/>
      <c r="L331" s="1"/>
      <c r="M331" s="1"/>
      <c r="N331" s="1"/>
      <c r="O331" s="1"/>
      <c r="P331" s="1"/>
      <c r="Q331" s="1"/>
      <c r="R331" s="1"/>
      <c r="S331" s="1"/>
      <c r="T331" s="1"/>
    </row>
    <row r="332" spans="1:20" x14ac:dyDescent="0.25">
      <c r="A332" s="1"/>
      <c r="B332" s="1"/>
      <c r="C332" s="1"/>
      <c r="D332" s="1"/>
      <c r="E332" s="1"/>
      <c r="F332" s="1"/>
      <c r="G332" s="1"/>
      <c r="H332" s="1"/>
      <c r="I332" s="1"/>
      <c r="J332" s="1"/>
      <c r="K332" s="1"/>
      <c r="L332" s="1"/>
      <c r="M332" s="1"/>
      <c r="N332" s="1"/>
      <c r="O332" s="1"/>
      <c r="P332" s="1"/>
      <c r="Q332" s="1"/>
      <c r="R332" s="1"/>
      <c r="S332" s="1"/>
      <c r="T332" s="1"/>
    </row>
    <row r="333" spans="1:20" x14ac:dyDescent="0.25">
      <c r="A333" s="1"/>
      <c r="B333" s="1"/>
      <c r="C333" s="1"/>
      <c r="D333" s="1"/>
      <c r="E333" s="1"/>
      <c r="F333" s="1"/>
      <c r="G333" s="1"/>
      <c r="H333" s="1"/>
      <c r="I333" s="1"/>
      <c r="J333" s="1"/>
      <c r="K333" s="1"/>
      <c r="L333" s="1"/>
      <c r="M333" s="1"/>
      <c r="N333" s="1"/>
      <c r="O333" s="1"/>
      <c r="P333" s="1"/>
      <c r="Q333" s="1"/>
      <c r="R333" s="1"/>
      <c r="S333" s="1"/>
      <c r="T333" s="1"/>
    </row>
    <row r="334" spans="1:20" x14ac:dyDescent="0.25">
      <c r="A334" s="1"/>
      <c r="B334" s="1"/>
      <c r="C334" s="1"/>
      <c r="D334" s="1"/>
      <c r="E334" s="1"/>
      <c r="F334" s="1"/>
      <c r="G334" s="1"/>
      <c r="H334" s="1"/>
      <c r="I334" s="1"/>
      <c r="J334" s="1"/>
      <c r="K334" s="1"/>
      <c r="L334" s="1"/>
      <c r="M334" s="1"/>
      <c r="N334" s="1"/>
      <c r="O334" s="1"/>
      <c r="P334" s="1"/>
      <c r="Q334" s="1"/>
      <c r="R334" s="1"/>
      <c r="S334" s="1"/>
      <c r="T334" s="1"/>
    </row>
    <row r="335" spans="1:20" x14ac:dyDescent="0.25">
      <c r="A335" s="1"/>
      <c r="B335" s="1"/>
      <c r="C335" s="1"/>
      <c r="D335" s="1"/>
      <c r="E335" s="1"/>
      <c r="F335" s="1"/>
      <c r="G335" s="1"/>
      <c r="H335" s="1"/>
      <c r="I335" s="1"/>
      <c r="J335" s="1"/>
      <c r="K335" s="1"/>
      <c r="L335" s="1"/>
      <c r="M335" s="1"/>
      <c r="N335" s="1"/>
      <c r="O335" s="1"/>
      <c r="P335" s="1"/>
      <c r="Q335" s="1"/>
      <c r="R335" s="1"/>
      <c r="S335" s="1"/>
      <c r="T335" s="1"/>
    </row>
    <row r="336" spans="1:20" x14ac:dyDescent="0.25">
      <c r="A336" s="1"/>
      <c r="B336" s="1"/>
      <c r="C336" s="1"/>
      <c r="D336" s="1"/>
      <c r="E336" s="1"/>
      <c r="F336" s="1"/>
      <c r="G336" s="1"/>
      <c r="H336" s="1"/>
      <c r="I336" s="1"/>
      <c r="J336" s="1"/>
      <c r="K336" s="1"/>
      <c r="L336" s="1"/>
      <c r="M336" s="1"/>
      <c r="N336" s="1"/>
      <c r="O336" s="1"/>
      <c r="P336" s="1"/>
      <c r="Q336" s="1"/>
      <c r="R336" s="1"/>
      <c r="S336" s="1"/>
      <c r="T336" s="1"/>
    </row>
    <row r="337" spans="1:20" x14ac:dyDescent="0.25">
      <c r="A337" s="1"/>
      <c r="B337" s="1"/>
      <c r="C337" s="1"/>
      <c r="D337" s="1"/>
      <c r="E337" s="1"/>
      <c r="F337" s="1"/>
      <c r="G337" s="1"/>
      <c r="H337" s="1"/>
      <c r="I337" s="1"/>
      <c r="J337" s="1"/>
      <c r="K337" s="1"/>
      <c r="L337" s="1"/>
      <c r="M337" s="1"/>
      <c r="N337" s="1"/>
      <c r="O337" s="1"/>
      <c r="P337" s="1"/>
      <c r="Q337" s="1"/>
      <c r="R337" s="1"/>
      <c r="S337" s="1"/>
      <c r="T337" s="1"/>
    </row>
    <row r="338" spans="1:20" x14ac:dyDescent="0.25">
      <c r="A338" s="1"/>
      <c r="B338" s="1"/>
      <c r="C338" s="1"/>
      <c r="D338" s="1"/>
      <c r="E338" s="1"/>
      <c r="F338" s="1"/>
      <c r="G338" s="1"/>
      <c r="H338" s="1"/>
      <c r="I338" s="1"/>
      <c r="J338" s="1"/>
      <c r="K338" s="1"/>
      <c r="L338" s="1"/>
      <c r="M338" s="1"/>
      <c r="N338" s="1"/>
      <c r="O338" s="1"/>
      <c r="P338" s="1"/>
      <c r="Q338" s="1"/>
      <c r="R338" s="1"/>
      <c r="S338" s="1"/>
      <c r="T338" s="1"/>
    </row>
    <row r="339" spans="1:20" x14ac:dyDescent="0.25">
      <c r="A339" s="1"/>
      <c r="B339" s="1"/>
      <c r="C339" s="1"/>
      <c r="D339" s="1"/>
      <c r="E339" s="1"/>
      <c r="F339" s="1"/>
      <c r="G339" s="1"/>
      <c r="H339" s="1"/>
      <c r="I339" s="1"/>
      <c r="J339" s="1"/>
      <c r="K339" s="1"/>
      <c r="L339" s="1"/>
      <c r="M339" s="1"/>
      <c r="N339" s="1"/>
      <c r="O339" s="1"/>
      <c r="P339" s="1"/>
      <c r="Q339" s="1"/>
      <c r="R339" s="1"/>
      <c r="S339" s="1"/>
      <c r="T339" s="1"/>
    </row>
    <row r="340" spans="1:20" x14ac:dyDescent="0.25">
      <c r="A340" s="1"/>
      <c r="B340" s="1"/>
      <c r="C340" s="1"/>
      <c r="D340" s="1"/>
      <c r="E340" s="1"/>
      <c r="F340" s="1"/>
      <c r="G340" s="1"/>
      <c r="H340" s="1"/>
      <c r="I340" s="1"/>
      <c r="J340" s="1"/>
      <c r="K340" s="1"/>
      <c r="L340" s="1"/>
      <c r="M340" s="1"/>
      <c r="N340" s="1"/>
      <c r="O340" s="1"/>
      <c r="P340" s="1"/>
      <c r="Q340" s="1"/>
      <c r="R340" s="1"/>
      <c r="S340" s="1"/>
      <c r="T340" s="1"/>
    </row>
    <row r="341" spans="1:20" x14ac:dyDescent="0.25">
      <c r="A341" s="1"/>
      <c r="B341" s="1"/>
      <c r="C341" s="1"/>
      <c r="D341" s="1"/>
      <c r="E341" s="1"/>
      <c r="F341" s="1"/>
      <c r="G341" s="1"/>
      <c r="H341" s="1"/>
      <c r="I341" s="1"/>
      <c r="J341" s="1"/>
      <c r="K341" s="1"/>
      <c r="L341" s="1"/>
      <c r="M341" s="1"/>
      <c r="N341" s="1"/>
      <c r="O341" s="1"/>
      <c r="P341" s="1"/>
      <c r="Q341" s="1"/>
      <c r="R341" s="1"/>
      <c r="S341" s="1"/>
      <c r="T341" s="1"/>
    </row>
    <row r="342" spans="1:20" x14ac:dyDescent="0.25">
      <c r="A342" s="1"/>
      <c r="B342" s="1"/>
      <c r="C342" s="1"/>
      <c r="D342" s="1"/>
      <c r="E342" s="1"/>
      <c r="F342" s="1"/>
      <c r="G342" s="1"/>
      <c r="H342" s="1"/>
      <c r="I342" s="1"/>
      <c r="J342" s="1"/>
      <c r="K342" s="1"/>
      <c r="L342" s="1"/>
      <c r="M342" s="1"/>
      <c r="N342" s="1"/>
      <c r="O342" s="1"/>
      <c r="P342" s="1"/>
      <c r="Q342" s="1"/>
      <c r="R342" s="1"/>
      <c r="S342" s="1"/>
      <c r="T342" s="1"/>
    </row>
    <row r="343" spans="1:20" x14ac:dyDescent="0.25">
      <c r="A343" s="1"/>
      <c r="B343" s="1"/>
      <c r="C343" s="1"/>
      <c r="D343" s="1"/>
      <c r="E343" s="1"/>
      <c r="F343" s="1"/>
      <c r="G343" s="1"/>
      <c r="H343" s="1"/>
      <c r="I343" s="1"/>
      <c r="J343" s="1"/>
      <c r="K343" s="1"/>
      <c r="L343" s="1"/>
      <c r="M343" s="1"/>
      <c r="N343" s="1"/>
      <c r="O343" s="1"/>
      <c r="P343" s="1"/>
      <c r="Q343" s="1"/>
      <c r="R343" s="1"/>
      <c r="S343" s="1"/>
      <c r="T343" s="1"/>
    </row>
    <row r="344" spans="1:20" x14ac:dyDescent="0.25">
      <c r="A344" s="1"/>
      <c r="B344" s="1"/>
      <c r="C344" s="1"/>
      <c r="D344" s="1"/>
      <c r="E344" s="1"/>
      <c r="F344" s="1"/>
      <c r="G344" s="1"/>
      <c r="H344" s="1"/>
      <c r="I344" s="1"/>
      <c r="J344" s="1"/>
      <c r="K344" s="1"/>
      <c r="L344" s="1"/>
      <c r="M344" s="1"/>
      <c r="N344" s="1"/>
      <c r="O344" s="1"/>
      <c r="P344" s="1"/>
      <c r="Q344" s="1"/>
      <c r="R344" s="1"/>
      <c r="S344" s="1"/>
      <c r="T344" s="1"/>
    </row>
    <row r="345" spans="1:20" x14ac:dyDescent="0.25">
      <c r="A345" s="1"/>
      <c r="B345" s="1"/>
      <c r="C345" s="1"/>
      <c r="D345" s="1"/>
      <c r="E345" s="1"/>
      <c r="F345" s="1"/>
      <c r="G345" s="1"/>
      <c r="H345" s="1"/>
      <c r="I345" s="1"/>
      <c r="J345" s="1"/>
      <c r="K345" s="1"/>
      <c r="L345" s="1"/>
      <c r="M345" s="1"/>
      <c r="N345" s="1"/>
      <c r="O345" s="1"/>
      <c r="P345" s="1"/>
      <c r="Q345" s="1"/>
      <c r="R345" s="1"/>
      <c r="S345" s="1"/>
      <c r="T345" s="1"/>
    </row>
    <row r="346" spans="1:20" x14ac:dyDescent="0.25">
      <c r="A346" s="1"/>
      <c r="B346" s="1"/>
      <c r="C346" s="1"/>
      <c r="D346" s="1"/>
      <c r="E346" s="1"/>
      <c r="F346" s="1"/>
      <c r="G346" s="1"/>
      <c r="H346" s="1"/>
      <c r="I346" s="1"/>
      <c r="J346" s="1"/>
      <c r="K346" s="1"/>
      <c r="L346" s="1"/>
      <c r="M346" s="1"/>
      <c r="N346" s="1"/>
      <c r="O346" s="1"/>
      <c r="P346" s="1"/>
      <c r="Q346" s="1"/>
      <c r="R346" s="1"/>
      <c r="S346" s="1"/>
      <c r="T346" s="1"/>
    </row>
    <row r="347" spans="1:20" x14ac:dyDescent="0.25">
      <c r="A347" s="1"/>
      <c r="B347" s="1"/>
      <c r="C347" s="1"/>
      <c r="D347" s="1"/>
      <c r="E347" s="1"/>
      <c r="F347" s="1"/>
      <c r="G347" s="1"/>
      <c r="H347" s="1"/>
      <c r="I347" s="1"/>
      <c r="J347" s="1"/>
      <c r="K347" s="1"/>
      <c r="L347" s="1"/>
      <c r="M347" s="1"/>
      <c r="N347" s="1"/>
      <c r="O347" s="1"/>
      <c r="P347" s="1"/>
      <c r="Q347" s="1"/>
      <c r="R347" s="1"/>
      <c r="S347" s="1"/>
      <c r="T347" s="1"/>
    </row>
    <row r="348" spans="1:20" x14ac:dyDescent="0.25">
      <c r="A348" s="1"/>
      <c r="B348" s="1"/>
      <c r="C348" s="1"/>
      <c r="D348" s="1"/>
      <c r="E348" s="1"/>
      <c r="F348" s="1"/>
      <c r="G348" s="1"/>
      <c r="H348" s="1"/>
      <c r="I348" s="1"/>
      <c r="J348" s="1"/>
      <c r="K348" s="1"/>
      <c r="L348" s="1"/>
      <c r="M348" s="1"/>
      <c r="N348" s="1"/>
      <c r="O348" s="1"/>
      <c r="P348" s="1"/>
      <c r="Q348" s="1"/>
      <c r="R348" s="1"/>
      <c r="S348" s="1"/>
      <c r="T348" s="1"/>
    </row>
    <row r="349" spans="1:20" x14ac:dyDescent="0.25">
      <c r="A349" s="1"/>
      <c r="B349" s="1"/>
      <c r="C349" s="1"/>
      <c r="D349" s="1"/>
      <c r="E349" s="1"/>
      <c r="F349" s="1"/>
      <c r="G349" s="1"/>
      <c r="H349" s="1"/>
      <c r="I349" s="1"/>
      <c r="J349" s="1"/>
      <c r="K349" s="1"/>
      <c r="L349" s="1"/>
      <c r="M349" s="1"/>
      <c r="N349" s="1"/>
      <c r="O349" s="1"/>
      <c r="P349" s="1"/>
      <c r="Q349" s="1"/>
      <c r="R349" s="1"/>
      <c r="S349" s="1"/>
      <c r="T349" s="1"/>
    </row>
    <row r="350" spans="1:20" x14ac:dyDescent="0.25">
      <c r="A350" s="1"/>
      <c r="B350" s="1"/>
      <c r="C350" s="1"/>
      <c r="D350" s="1"/>
      <c r="E350" s="1"/>
      <c r="F350" s="1"/>
      <c r="G350" s="1"/>
      <c r="H350" s="1"/>
      <c r="I350" s="1"/>
      <c r="J350" s="1"/>
      <c r="K350" s="1"/>
      <c r="L350" s="1"/>
      <c r="M350" s="1"/>
      <c r="N350" s="1"/>
      <c r="O350" s="1"/>
      <c r="P350" s="1"/>
      <c r="Q350" s="1"/>
      <c r="R350" s="1"/>
      <c r="S350" s="1"/>
      <c r="T350" s="1"/>
    </row>
    <row r="351" spans="1:20" x14ac:dyDescent="0.25">
      <c r="A351" s="1"/>
      <c r="B351" s="1"/>
      <c r="C351" s="1"/>
      <c r="D351" s="1"/>
      <c r="E351" s="1"/>
      <c r="F351" s="1"/>
      <c r="G351" s="1"/>
      <c r="H351" s="1"/>
      <c r="I351" s="1"/>
      <c r="J351" s="1"/>
      <c r="K351" s="1"/>
      <c r="L351" s="1"/>
      <c r="M351" s="1"/>
      <c r="N351" s="1"/>
      <c r="O351" s="1"/>
      <c r="P351" s="1"/>
      <c r="Q351" s="1"/>
      <c r="R351" s="1"/>
      <c r="S351" s="1"/>
      <c r="T351" s="1"/>
    </row>
    <row r="352" spans="1:20" x14ac:dyDescent="0.25">
      <c r="A352" s="1"/>
      <c r="B352" s="1"/>
      <c r="C352" s="1"/>
      <c r="D352" s="1"/>
      <c r="E352" s="1"/>
      <c r="F352" s="1"/>
      <c r="G352" s="1"/>
      <c r="H352" s="1"/>
      <c r="I352" s="1"/>
      <c r="J352" s="1"/>
      <c r="K352" s="1"/>
      <c r="L352" s="1"/>
      <c r="M352" s="1"/>
      <c r="N352" s="1"/>
      <c r="O352" s="1"/>
      <c r="P352" s="1"/>
      <c r="Q352" s="1"/>
      <c r="R352" s="1"/>
      <c r="S352" s="1"/>
      <c r="T352" s="1"/>
    </row>
    <row r="353" spans="1:20" x14ac:dyDescent="0.25">
      <c r="A353" s="1"/>
      <c r="B353" s="1"/>
      <c r="C353" s="1"/>
      <c r="D353" s="1"/>
      <c r="E353" s="1"/>
      <c r="F353" s="1"/>
      <c r="G353" s="1"/>
      <c r="H353" s="1"/>
      <c r="I353" s="1"/>
      <c r="J353" s="1"/>
      <c r="K353" s="1"/>
      <c r="L353" s="1"/>
      <c r="M353" s="1"/>
      <c r="N353" s="1"/>
      <c r="O353" s="1"/>
      <c r="P353" s="1"/>
      <c r="Q353" s="1"/>
      <c r="R353" s="1"/>
      <c r="S353" s="1"/>
      <c r="T353" s="1"/>
    </row>
    <row r="354" spans="1:20" x14ac:dyDescent="0.25">
      <c r="A354" s="1"/>
      <c r="B354" s="1"/>
      <c r="C354" s="1"/>
      <c r="D354" s="1"/>
      <c r="E354" s="1"/>
      <c r="F354" s="1"/>
      <c r="G354" s="1"/>
      <c r="H354" s="1"/>
      <c r="I354" s="1"/>
      <c r="J354" s="1"/>
      <c r="K354" s="1"/>
      <c r="L354" s="1"/>
      <c r="M354" s="1"/>
      <c r="N354" s="1"/>
      <c r="O354" s="1"/>
      <c r="P354" s="1"/>
      <c r="Q354" s="1"/>
      <c r="R354" s="1"/>
      <c r="S354" s="1"/>
      <c r="T354" s="1"/>
    </row>
    <row r="355" spans="1:20" x14ac:dyDescent="0.25">
      <c r="A355" s="1"/>
      <c r="B355" s="1"/>
      <c r="C355" s="1"/>
      <c r="D355" s="1"/>
      <c r="E355" s="1"/>
      <c r="F355" s="1"/>
      <c r="G355" s="1"/>
      <c r="H355" s="1"/>
      <c r="I355" s="1"/>
      <c r="J355" s="1"/>
      <c r="K355" s="1"/>
      <c r="L355" s="1"/>
      <c r="M355" s="1"/>
      <c r="N355" s="1"/>
      <c r="O355" s="1"/>
      <c r="P355" s="1"/>
      <c r="Q355" s="1"/>
      <c r="R355" s="1"/>
      <c r="S355" s="1"/>
      <c r="T355" s="1"/>
    </row>
    <row r="356" spans="1:20" x14ac:dyDescent="0.25">
      <c r="A356" s="1"/>
      <c r="B356" s="1"/>
      <c r="C356" s="1"/>
      <c r="D356" s="1"/>
      <c r="E356" s="1"/>
      <c r="F356" s="1"/>
      <c r="G356" s="1"/>
      <c r="H356" s="1"/>
      <c r="I356" s="1"/>
      <c r="J356" s="1"/>
      <c r="K356" s="1"/>
      <c r="L356" s="1"/>
      <c r="M356" s="1"/>
      <c r="N356" s="1"/>
      <c r="O356" s="1"/>
      <c r="P356" s="1"/>
      <c r="Q356" s="1"/>
      <c r="R356" s="1"/>
      <c r="S356" s="1"/>
      <c r="T356" s="1"/>
    </row>
    <row r="357" spans="1:20" x14ac:dyDescent="0.25">
      <c r="A357" s="1"/>
      <c r="B357" s="1"/>
      <c r="C357" s="1"/>
      <c r="D357" s="1"/>
      <c r="E357" s="1"/>
      <c r="F357" s="1"/>
      <c r="G357" s="1"/>
      <c r="H357" s="1"/>
      <c r="I357" s="1"/>
      <c r="J357" s="1"/>
      <c r="K357" s="1"/>
      <c r="L357" s="1"/>
      <c r="M357" s="1"/>
      <c r="N357" s="1"/>
      <c r="O357" s="1"/>
      <c r="P357" s="1"/>
      <c r="Q357" s="1"/>
      <c r="R357" s="1"/>
      <c r="S357" s="1"/>
      <c r="T357" s="1"/>
    </row>
    <row r="358" spans="1:20" x14ac:dyDescent="0.25">
      <c r="A358" s="1"/>
      <c r="B358" s="1"/>
      <c r="C358" s="1"/>
      <c r="D358" s="1"/>
      <c r="E358" s="1"/>
      <c r="F358" s="1"/>
      <c r="G358" s="1"/>
      <c r="H358" s="1"/>
      <c r="I358" s="1"/>
      <c r="J358" s="1"/>
      <c r="K358" s="1"/>
      <c r="L358" s="1"/>
      <c r="M358" s="1"/>
      <c r="N358" s="1"/>
      <c r="O358" s="1"/>
      <c r="P358" s="1"/>
      <c r="Q358" s="1"/>
      <c r="R358" s="1"/>
      <c r="S358" s="1"/>
      <c r="T358" s="1"/>
    </row>
    <row r="359" spans="1:20" x14ac:dyDescent="0.25">
      <c r="A359" s="1"/>
      <c r="B359" s="1"/>
      <c r="C359" s="1"/>
      <c r="D359" s="1"/>
      <c r="E359" s="1"/>
      <c r="F359" s="1"/>
      <c r="G359" s="1"/>
      <c r="H359" s="1"/>
      <c r="I359" s="1"/>
      <c r="J359" s="1"/>
      <c r="K359" s="1"/>
      <c r="L359" s="1"/>
      <c r="M359" s="1"/>
      <c r="N359" s="1"/>
      <c r="O359" s="1"/>
      <c r="P359" s="1"/>
      <c r="Q359" s="1"/>
      <c r="R359" s="1"/>
      <c r="S359" s="1"/>
      <c r="T359" s="1"/>
    </row>
    <row r="360" spans="1:20" x14ac:dyDescent="0.25">
      <c r="A360" s="1"/>
      <c r="B360" s="1"/>
      <c r="C360" s="1"/>
      <c r="D360" s="1"/>
      <c r="E360" s="1"/>
      <c r="F360" s="1"/>
      <c r="G360" s="1"/>
      <c r="H360" s="1"/>
      <c r="I360" s="1"/>
      <c r="J360" s="1"/>
      <c r="K360" s="1"/>
      <c r="L360" s="1"/>
      <c r="M360" s="1"/>
      <c r="N360" s="1"/>
      <c r="O360" s="1"/>
      <c r="P360" s="1"/>
      <c r="Q360" s="1"/>
      <c r="R360" s="1"/>
      <c r="S360" s="1"/>
      <c r="T360" s="1"/>
    </row>
    <row r="361" spans="1:20" x14ac:dyDescent="0.25">
      <c r="A361" s="1"/>
      <c r="B361" s="1"/>
      <c r="C361" s="1"/>
      <c r="D361" s="1"/>
      <c r="E361" s="1"/>
      <c r="F361" s="1"/>
      <c r="G361" s="1"/>
      <c r="H361" s="1"/>
      <c r="I361" s="1"/>
      <c r="J361" s="1"/>
      <c r="K361" s="1"/>
      <c r="L361" s="1"/>
      <c r="M361" s="1"/>
      <c r="N361" s="1"/>
      <c r="O361" s="1"/>
      <c r="P361" s="1"/>
      <c r="Q361" s="1"/>
      <c r="R361" s="1"/>
      <c r="S361" s="1"/>
      <c r="T361" s="1"/>
    </row>
    <row r="362" spans="1:20" x14ac:dyDescent="0.25">
      <c r="A362" s="1"/>
      <c r="B362" s="1"/>
      <c r="C362" s="1"/>
      <c r="D362" s="1"/>
      <c r="E362" s="1"/>
      <c r="F362" s="1"/>
      <c r="G362" s="1"/>
      <c r="H362" s="1"/>
      <c r="I362" s="1"/>
      <c r="J362" s="1"/>
      <c r="K362" s="1"/>
      <c r="L362" s="1"/>
      <c r="M362" s="1"/>
      <c r="N362" s="1"/>
      <c r="O362" s="1"/>
      <c r="P362" s="1"/>
      <c r="Q362" s="1"/>
      <c r="R362" s="1"/>
      <c r="S362" s="1"/>
      <c r="T362" s="1"/>
    </row>
    <row r="363" spans="1:20" x14ac:dyDescent="0.25">
      <c r="A363" s="1"/>
      <c r="B363" s="1"/>
      <c r="C363" s="1"/>
      <c r="D363" s="1"/>
      <c r="E363" s="1"/>
      <c r="F363" s="1"/>
      <c r="G363" s="1"/>
      <c r="H363" s="1"/>
      <c r="I363" s="1"/>
      <c r="J363" s="1"/>
      <c r="K363" s="1"/>
      <c r="L363" s="1"/>
      <c r="M363" s="1"/>
      <c r="N363" s="1"/>
      <c r="O363" s="1"/>
      <c r="P363" s="1"/>
      <c r="Q363" s="1"/>
      <c r="R363" s="1"/>
      <c r="S363" s="1"/>
      <c r="T363" s="1"/>
    </row>
    <row r="364" spans="1:20" x14ac:dyDescent="0.25">
      <c r="A364" s="1"/>
      <c r="B364" s="1"/>
      <c r="C364" s="1"/>
      <c r="D364" s="1"/>
      <c r="E364" s="1"/>
      <c r="F364" s="1"/>
      <c r="G364" s="1"/>
      <c r="H364" s="1"/>
      <c r="I364" s="1"/>
      <c r="J364" s="1"/>
      <c r="K364" s="1"/>
      <c r="L364" s="1"/>
      <c r="M364" s="1"/>
      <c r="N364" s="1"/>
      <c r="O364" s="1"/>
      <c r="P364" s="1"/>
      <c r="Q364" s="1"/>
      <c r="R364" s="1"/>
      <c r="S364" s="1"/>
      <c r="T364" s="1"/>
    </row>
    <row r="365" spans="1:20" x14ac:dyDescent="0.25">
      <c r="A365" s="1"/>
      <c r="B365" s="1"/>
      <c r="C365" s="1"/>
      <c r="D365" s="1"/>
      <c r="E365" s="1"/>
      <c r="F365" s="1"/>
      <c r="G365" s="1"/>
      <c r="H365" s="1"/>
      <c r="I365" s="1"/>
      <c r="J365" s="1"/>
      <c r="K365" s="1"/>
      <c r="L365" s="1"/>
      <c r="M365" s="1"/>
      <c r="N365" s="1"/>
      <c r="O365" s="1"/>
      <c r="P365" s="1"/>
      <c r="Q365" s="1"/>
      <c r="R365" s="1"/>
      <c r="S365" s="1"/>
      <c r="T365" s="1"/>
    </row>
    <row r="366" spans="1:20" x14ac:dyDescent="0.25">
      <c r="A366" s="1"/>
      <c r="B366" s="1"/>
      <c r="C366" s="1"/>
      <c r="D366" s="1"/>
      <c r="E366" s="1"/>
      <c r="F366" s="1"/>
      <c r="G366" s="1"/>
      <c r="H366" s="1"/>
      <c r="I366" s="1"/>
      <c r="J366" s="1"/>
      <c r="K366" s="1"/>
      <c r="L366" s="1"/>
      <c r="M366" s="1"/>
      <c r="N366" s="1"/>
      <c r="O366" s="1"/>
      <c r="P366" s="1"/>
      <c r="Q366" s="1"/>
      <c r="R366" s="1"/>
      <c r="S366" s="1"/>
      <c r="T366" s="1"/>
    </row>
    <row r="367" spans="1:20" x14ac:dyDescent="0.25">
      <c r="A367" s="1"/>
      <c r="B367" s="1"/>
      <c r="C367" s="1"/>
      <c r="D367" s="1"/>
      <c r="E367" s="1"/>
      <c r="F367" s="1"/>
      <c r="G367" s="1"/>
      <c r="H367" s="1"/>
      <c r="I367" s="1"/>
      <c r="J367" s="1"/>
      <c r="K367" s="1"/>
      <c r="L367" s="1"/>
      <c r="M367" s="1"/>
      <c r="N367" s="1"/>
      <c r="O367" s="1"/>
      <c r="P367" s="1"/>
      <c r="Q367" s="1"/>
      <c r="R367" s="1"/>
      <c r="S367" s="1"/>
      <c r="T367" s="1"/>
    </row>
    <row r="368" spans="1:20" x14ac:dyDescent="0.25">
      <c r="A368" s="1"/>
      <c r="B368" s="1"/>
      <c r="C368" s="1"/>
      <c r="D368" s="1"/>
      <c r="E368" s="1"/>
      <c r="F368" s="1"/>
      <c r="G368" s="1"/>
      <c r="H368" s="1"/>
      <c r="I368" s="1"/>
      <c r="J368" s="1"/>
      <c r="K368" s="1"/>
      <c r="L368" s="1"/>
      <c r="M368" s="1"/>
      <c r="N368" s="1"/>
      <c r="O368" s="1"/>
      <c r="P368" s="1"/>
      <c r="Q368" s="1"/>
      <c r="R368" s="1"/>
      <c r="S368" s="1"/>
      <c r="T368" s="1"/>
    </row>
    <row r="369" spans="1:20" x14ac:dyDescent="0.25">
      <c r="A369" s="1"/>
      <c r="B369" s="1"/>
      <c r="C369" s="1"/>
      <c r="D369" s="1"/>
      <c r="E369" s="1"/>
      <c r="F369" s="1"/>
      <c r="G369" s="1"/>
      <c r="H369" s="1"/>
      <c r="I369" s="1"/>
      <c r="J369" s="1"/>
      <c r="K369" s="1"/>
      <c r="L369" s="1"/>
      <c r="M369" s="1"/>
      <c r="N369" s="1"/>
      <c r="O369" s="1"/>
      <c r="P369" s="1"/>
      <c r="Q369" s="1"/>
      <c r="R369" s="1"/>
      <c r="S369" s="1"/>
      <c r="T369" s="1"/>
    </row>
    <row r="370" spans="1:20" x14ac:dyDescent="0.25">
      <c r="A370" s="1"/>
      <c r="B370" s="1"/>
      <c r="C370" s="1"/>
      <c r="D370" s="1"/>
      <c r="E370" s="1"/>
      <c r="F370" s="1"/>
      <c r="G370" s="1"/>
      <c r="H370" s="1"/>
      <c r="I370" s="1"/>
      <c r="J370" s="1"/>
      <c r="K370" s="1"/>
      <c r="L370" s="1"/>
      <c r="M370" s="1"/>
      <c r="N370" s="1"/>
      <c r="O370" s="1"/>
      <c r="P370" s="1"/>
      <c r="Q370" s="1"/>
      <c r="R370" s="1"/>
      <c r="S370" s="1"/>
      <c r="T370" s="1"/>
    </row>
    <row r="371" spans="1:20" x14ac:dyDescent="0.25">
      <c r="A371" s="1"/>
      <c r="B371" s="1"/>
      <c r="C371" s="1"/>
      <c r="D371" s="1"/>
      <c r="E371" s="1"/>
      <c r="F371" s="1"/>
      <c r="G371" s="1"/>
      <c r="H371" s="1"/>
      <c r="I371" s="1"/>
      <c r="J371" s="1"/>
      <c r="K371" s="1"/>
      <c r="L371" s="1"/>
      <c r="M371" s="1"/>
      <c r="N371" s="1"/>
      <c r="O371" s="1"/>
      <c r="P371" s="1"/>
      <c r="Q371" s="1"/>
      <c r="R371" s="1"/>
      <c r="S371" s="1"/>
      <c r="T371" s="1"/>
    </row>
    <row r="372" spans="1:20" x14ac:dyDescent="0.25">
      <c r="A372" s="1"/>
      <c r="B372" s="1"/>
      <c r="C372" s="1"/>
      <c r="D372" s="1"/>
      <c r="E372" s="1"/>
      <c r="F372" s="1"/>
      <c r="G372" s="1"/>
      <c r="H372" s="1"/>
      <c r="I372" s="1"/>
      <c r="J372" s="1"/>
      <c r="K372" s="1"/>
      <c r="L372" s="1"/>
      <c r="M372" s="1"/>
      <c r="N372" s="1"/>
      <c r="O372" s="1"/>
      <c r="P372" s="1"/>
      <c r="Q372" s="1"/>
      <c r="R372" s="1"/>
      <c r="S372" s="1"/>
      <c r="T372" s="1"/>
    </row>
    <row r="373" spans="1:20" x14ac:dyDescent="0.25">
      <c r="A373" s="1"/>
      <c r="B373" s="1"/>
      <c r="C373" s="1"/>
      <c r="D373" s="1"/>
      <c r="E373" s="1"/>
      <c r="F373" s="1"/>
      <c r="G373" s="1"/>
      <c r="H373" s="1"/>
      <c r="I373" s="1"/>
      <c r="J373" s="1"/>
      <c r="K373" s="1"/>
      <c r="L373" s="1"/>
      <c r="M373" s="1"/>
      <c r="N373" s="1"/>
      <c r="O373" s="1"/>
      <c r="P373" s="1"/>
      <c r="Q373" s="1"/>
      <c r="R373" s="1"/>
      <c r="S373" s="1"/>
      <c r="T373" s="1"/>
    </row>
    <row r="374" spans="1:20" x14ac:dyDescent="0.25">
      <c r="A374" s="1"/>
      <c r="B374" s="1"/>
      <c r="C374" s="1"/>
      <c r="D374" s="1"/>
      <c r="E374" s="1"/>
      <c r="F374" s="1"/>
      <c r="G374" s="1"/>
      <c r="H374" s="1"/>
      <c r="I374" s="1"/>
      <c r="J374" s="1"/>
      <c r="K374" s="1"/>
      <c r="L374" s="1"/>
      <c r="M374" s="1"/>
      <c r="N374" s="1"/>
      <c r="O374" s="1"/>
      <c r="P374" s="1"/>
      <c r="Q374" s="1"/>
      <c r="R374" s="1"/>
      <c r="S374" s="1"/>
      <c r="T374" s="1"/>
    </row>
    <row r="375" spans="1:20" x14ac:dyDescent="0.25">
      <c r="A375" s="1"/>
      <c r="B375" s="1"/>
      <c r="C375" s="1"/>
      <c r="D375" s="1"/>
      <c r="E375" s="1"/>
      <c r="F375" s="1"/>
      <c r="G375" s="1"/>
      <c r="H375" s="1"/>
      <c r="I375" s="1"/>
      <c r="J375" s="1"/>
      <c r="K375" s="1"/>
      <c r="L375" s="1"/>
      <c r="M375" s="1"/>
      <c r="N375" s="1"/>
      <c r="O375" s="1"/>
      <c r="P375" s="1"/>
      <c r="Q375" s="1"/>
      <c r="R375" s="1"/>
      <c r="S375" s="1"/>
      <c r="T375" s="1"/>
    </row>
    <row r="376" spans="1:20" x14ac:dyDescent="0.25">
      <c r="A376" s="1"/>
      <c r="B376" s="1"/>
      <c r="C376" s="1"/>
      <c r="D376" s="1"/>
      <c r="E376" s="1"/>
      <c r="F376" s="1"/>
      <c r="G376" s="1"/>
      <c r="H376" s="1"/>
      <c r="I376" s="1"/>
      <c r="J376" s="1"/>
      <c r="K376" s="1"/>
      <c r="L376" s="1"/>
      <c r="M376" s="1"/>
      <c r="N376" s="1"/>
      <c r="O376" s="1"/>
      <c r="P376" s="1"/>
      <c r="Q376" s="1"/>
      <c r="R376" s="1"/>
      <c r="S376" s="1"/>
      <c r="T376" s="1"/>
    </row>
    <row r="377" spans="1:20" x14ac:dyDescent="0.25">
      <c r="A377" s="1"/>
      <c r="B377" s="1"/>
      <c r="C377" s="1"/>
      <c r="D377" s="1"/>
      <c r="E377" s="1"/>
      <c r="F377" s="1"/>
      <c r="G377" s="1"/>
      <c r="H377" s="1"/>
      <c r="I377" s="1"/>
      <c r="J377" s="1"/>
      <c r="K377" s="1"/>
      <c r="L377" s="1"/>
      <c r="M377" s="1"/>
      <c r="N377" s="1"/>
      <c r="O377" s="1"/>
      <c r="P377" s="1"/>
      <c r="Q377" s="1"/>
      <c r="R377" s="1"/>
      <c r="S377" s="1"/>
      <c r="T377" s="1"/>
    </row>
    <row r="378" spans="1:20" x14ac:dyDescent="0.25">
      <c r="A378" s="1"/>
      <c r="B378" s="1"/>
      <c r="C378" s="1"/>
      <c r="D378" s="1"/>
      <c r="E378" s="1"/>
      <c r="F378" s="1"/>
      <c r="G378" s="1"/>
      <c r="H378" s="1"/>
      <c r="I378" s="1"/>
      <c r="J378" s="1"/>
      <c r="K378" s="1"/>
      <c r="L378" s="1"/>
      <c r="M378" s="1"/>
      <c r="N378" s="1"/>
      <c r="O378" s="1"/>
      <c r="P378" s="1"/>
      <c r="Q378" s="1"/>
      <c r="R378" s="1"/>
      <c r="S378" s="1"/>
      <c r="T378" s="1"/>
    </row>
    <row r="379" spans="1:20" x14ac:dyDescent="0.25">
      <c r="A379" s="1"/>
      <c r="B379" s="1"/>
      <c r="C379" s="1"/>
      <c r="D379" s="1"/>
      <c r="E379" s="1"/>
      <c r="F379" s="1"/>
      <c r="G379" s="1"/>
      <c r="H379" s="1"/>
      <c r="I379" s="1"/>
      <c r="J379" s="1"/>
      <c r="K379" s="1"/>
      <c r="L379" s="1"/>
      <c r="M379" s="1"/>
      <c r="N379" s="1"/>
      <c r="O379" s="1"/>
      <c r="P379" s="1"/>
      <c r="Q379" s="1"/>
      <c r="R379" s="1"/>
      <c r="S379" s="1"/>
      <c r="T379" s="1"/>
    </row>
    <row r="380" spans="1:20" x14ac:dyDescent="0.25">
      <c r="A380" s="1"/>
      <c r="B380" s="1"/>
      <c r="C380" s="1"/>
      <c r="D380" s="1"/>
      <c r="E380" s="1"/>
      <c r="F380" s="1"/>
      <c r="G380" s="1"/>
      <c r="H380" s="1"/>
      <c r="I380" s="1"/>
      <c r="J380" s="1"/>
      <c r="K380" s="1"/>
      <c r="L380" s="1"/>
      <c r="M380" s="1"/>
      <c r="N380" s="1"/>
      <c r="O380" s="1"/>
      <c r="P380" s="1"/>
      <c r="Q380" s="1"/>
      <c r="R380" s="1"/>
      <c r="S380" s="1"/>
      <c r="T380" s="1"/>
    </row>
    <row r="381" spans="1:20" x14ac:dyDescent="0.25">
      <c r="A381" s="1"/>
      <c r="B381" s="1"/>
      <c r="C381" s="1"/>
      <c r="D381" s="1"/>
      <c r="E381" s="1"/>
      <c r="F381" s="1"/>
      <c r="G381" s="1"/>
      <c r="H381" s="1"/>
      <c r="I381" s="1"/>
      <c r="J381" s="1"/>
      <c r="K381" s="1"/>
      <c r="L381" s="1"/>
      <c r="M381" s="1"/>
      <c r="N381" s="1"/>
      <c r="O381" s="1"/>
      <c r="P381" s="1"/>
      <c r="Q381" s="1"/>
      <c r="R381" s="1"/>
      <c r="S381" s="1"/>
      <c r="T381" s="1"/>
    </row>
    <row r="382" spans="1:20" x14ac:dyDescent="0.25">
      <c r="A382" s="1"/>
      <c r="B382" s="1"/>
      <c r="C382" s="1"/>
      <c r="D382" s="1"/>
      <c r="E382" s="1"/>
      <c r="F382" s="1"/>
      <c r="G382" s="1"/>
      <c r="H382" s="1"/>
      <c r="I382" s="1"/>
      <c r="J382" s="1"/>
      <c r="K382" s="1"/>
      <c r="L382" s="1"/>
      <c r="M382" s="1"/>
      <c r="N382" s="1"/>
      <c r="O382" s="1"/>
      <c r="P382" s="1"/>
      <c r="Q382" s="1"/>
      <c r="R382" s="1"/>
      <c r="S382" s="1"/>
      <c r="T382" s="1"/>
    </row>
    <row r="383" spans="1:20" x14ac:dyDescent="0.25">
      <c r="A383" s="1"/>
      <c r="B383" s="1"/>
      <c r="C383" s="1"/>
      <c r="D383" s="1"/>
      <c r="E383" s="1"/>
      <c r="F383" s="1"/>
      <c r="G383" s="1"/>
      <c r="H383" s="1"/>
      <c r="I383" s="1"/>
      <c r="J383" s="1"/>
      <c r="K383" s="1"/>
      <c r="L383" s="1"/>
      <c r="M383" s="1"/>
      <c r="N383" s="1"/>
      <c r="O383" s="1"/>
      <c r="P383" s="1"/>
      <c r="Q383" s="1"/>
      <c r="R383" s="1"/>
      <c r="S383" s="1"/>
      <c r="T383" s="1"/>
    </row>
    <row r="384" spans="1:20" x14ac:dyDescent="0.25">
      <c r="A384" s="1"/>
      <c r="B384" s="1"/>
      <c r="C384" s="1"/>
      <c r="D384" s="1"/>
      <c r="E384" s="1"/>
      <c r="F384" s="1"/>
      <c r="G384" s="1"/>
      <c r="H384" s="1"/>
      <c r="I384" s="1"/>
      <c r="J384" s="1"/>
      <c r="K384" s="1"/>
      <c r="L384" s="1"/>
      <c r="M384" s="1"/>
      <c r="N384" s="1"/>
      <c r="O384" s="1"/>
      <c r="P384" s="1"/>
      <c r="Q384" s="1"/>
      <c r="R384" s="1"/>
      <c r="S384" s="1"/>
      <c r="T384" s="1"/>
    </row>
    <row r="385" spans="1:20" x14ac:dyDescent="0.25">
      <c r="A385" s="1"/>
      <c r="B385" s="1"/>
      <c r="C385" s="1"/>
      <c r="D385" s="1"/>
      <c r="E385" s="1"/>
      <c r="F385" s="1"/>
      <c r="G385" s="1"/>
      <c r="H385" s="1"/>
      <c r="I385" s="1"/>
      <c r="J385" s="1"/>
      <c r="K385" s="1"/>
      <c r="L385" s="1"/>
      <c r="M385" s="1"/>
      <c r="N385" s="1"/>
      <c r="O385" s="1"/>
      <c r="P385" s="1"/>
      <c r="Q385" s="1"/>
      <c r="R385" s="1"/>
      <c r="S385" s="1"/>
      <c r="T385" s="1"/>
    </row>
    <row r="386" spans="1:20" x14ac:dyDescent="0.25">
      <c r="A386" s="1"/>
      <c r="B386" s="1"/>
      <c r="C386" s="1"/>
      <c r="D386" s="1"/>
      <c r="E386" s="1"/>
      <c r="F386" s="1"/>
      <c r="G386" s="1"/>
      <c r="H386" s="1"/>
      <c r="I386" s="1"/>
      <c r="J386" s="1"/>
      <c r="K386" s="1"/>
      <c r="L386" s="1"/>
      <c r="M386" s="1"/>
      <c r="N386" s="1"/>
      <c r="O386" s="1"/>
      <c r="P386" s="1"/>
      <c r="Q386" s="1"/>
      <c r="R386" s="1"/>
      <c r="S386" s="1"/>
      <c r="T386" s="1"/>
    </row>
    <row r="387" spans="1:20" x14ac:dyDescent="0.25">
      <c r="A387" s="1"/>
      <c r="B387" s="1"/>
      <c r="C387" s="1"/>
      <c r="D387" s="1"/>
      <c r="E387" s="1"/>
      <c r="F387" s="1"/>
      <c r="G387" s="1"/>
      <c r="H387" s="1"/>
      <c r="I387" s="1"/>
      <c r="J387" s="1"/>
      <c r="K387" s="1"/>
      <c r="L387" s="1"/>
      <c r="M387" s="1"/>
      <c r="N387" s="1"/>
      <c r="O387" s="1"/>
      <c r="P387" s="1"/>
      <c r="Q387" s="1"/>
      <c r="R387" s="1"/>
      <c r="S387" s="1"/>
      <c r="T387" s="1"/>
    </row>
    <row r="388" spans="1:20" x14ac:dyDescent="0.25">
      <c r="A388" s="1"/>
      <c r="B388" s="1"/>
      <c r="C388" s="1"/>
      <c r="D388" s="1"/>
      <c r="E388" s="1"/>
      <c r="F388" s="1"/>
      <c r="G388" s="1"/>
      <c r="H388" s="1"/>
      <c r="I388" s="1"/>
      <c r="J388" s="1"/>
      <c r="K388" s="1"/>
      <c r="L388" s="1"/>
      <c r="M388" s="1"/>
      <c r="N388" s="1"/>
      <c r="O388" s="1"/>
      <c r="P388" s="1"/>
      <c r="Q388" s="1"/>
      <c r="R388" s="1"/>
      <c r="S388" s="1"/>
      <c r="T388" s="1"/>
    </row>
    <row r="389" spans="1:20" x14ac:dyDescent="0.25">
      <c r="A389" s="1"/>
      <c r="B389" s="1"/>
      <c r="C389" s="1"/>
      <c r="D389" s="1"/>
      <c r="E389" s="1"/>
      <c r="F389" s="1"/>
      <c r="G389" s="1"/>
      <c r="H389" s="1"/>
      <c r="I389" s="1"/>
      <c r="J389" s="1"/>
      <c r="K389" s="1"/>
      <c r="L389" s="1"/>
      <c r="M389" s="1"/>
      <c r="N389" s="1"/>
      <c r="O389" s="1"/>
      <c r="P389" s="1"/>
      <c r="Q389" s="1"/>
      <c r="R389" s="1"/>
      <c r="S389" s="1"/>
      <c r="T389" s="1"/>
    </row>
    <row r="390" spans="1:20" x14ac:dyDescent="0.25">
      <c r="A390" s="1"/>
      <c r="B390" s="1"/>
      <c r="C390" s="1"/>
      <c r="D390" s="1"/>
      <c r="E390" s="1"/>
      <c r="F390" s="1"/>
      <c r="G390" s="1"/>
      <c r="H390" s="1"/>
      <c r="I390" s="1"/>
      <c r="J390" s="1"/>
      <c r="K390" s="1"/>
      <c r="L390" s="1"/>
      <c r="M390" s="1"/>
      <c r="N390" s="1"/>
      <c r="O390" s="1"/>
      <c r="P390" s="1"/>
      <c r="Q390" s="1"/>
      <c r="R390" s="1"/>
      <c r="S390" s="1"/>
      <c r="T390" s="1"/>
    </row>
    <row r="391" spans="1:20" x14ac:dyDescent="0.25">
      <c r="A391" s="1"/>
      <c r="B391" s="1"/>
      <c r="C391" s="1"/>
      <c r="D391" s="1"/>
      <c r="E391" s="1"/>
      <c r="F391" s="1"/>
      <c r="G391" s="1"/>
      <c r="H391" s="1"/>
      <c r="I391" s="1"/>
      <c r="J391" s="1"/>
      <c r="K391" s="1"/>
      <c r="L391" s="1"/>
      <c r="M391" s="1"/>
      <c r="N391" s="1"/>
      <c r="O391" s="1"/>
      <c r="P391" s="1"/>
      <c r="Q391" s="1"/>
      <c r="R391" s="1"/>
      <c r="S391" s="1"/>
      <c r="T391" s="1"/>
    </row>
    <row r="392" spans="1:20" x14ac:dyDescent="0.25">
      <c r="A392" s="1"/>
      <c r="B392" s="1"/>
      <c r="C392" s="1"/>
      <c r="D392" s="1"/>
      <c r="E392" s="1"/>
      <c r="F392" s="1"/>
      <c r="G392" s="1"/>
      <c r="H392" s="1"/>
      <c r="I392" s="1"/>
      <c r="J392" s="1"/>
      <c r="K392" s="1"/>
      <c r="L392" s="1"/>
      <c r="M392" s="1"/>
      <c r="N392" s="1"/>
      <c r="O392" s="1"/>
      <c r="P392" s="1"/>
      <c r="Q392" s="1"/>
      <c r="R392" s="1"/>
      <c r="S392" s="1"/>
      <c r="T392" s="1"/>
    </row>
    <row r="393" spans="1:20" x14ac:dyDescent="0.25">
      <c r="A393" s="1"/>
      <c r="B393" s="1"/>
      <c r="C393" s="1"/>
      <c r="D393" s="1"/>
      <c r="E393" s="1"/>
      <c r="F393" s="1"/>
      <c r="G393" s="1"/>
      <c r="H393" s="1"/>
      <c r="I393" s="1"/>
      <c r="J393" s="1"/>
      <c r="K393" s="1"/>
      <c r="L393" s="1"/>
      <c r="M393" s="1"/>
      <c r="N393" s="1"/>
      <c r="O393" s="1"/>
      <c r="P393" s="1"/>
      <c r="Q393" s="1"/>
      <c r="R393" s="1"/>
      <c r="S393" s="1"/>
      <c r="T393" s="1"/>
    </row>
    <row r="394" spans="1:20" x14ac:dyDescent="0.25">
      <c r="A394" s="1"/>
      <c r="B394" s="1"/>
      <c r="C394" s="1"/>
      <c r="D394" s="1"/>
      <c r="E394" s="1"/>
      <c r="F394" s="1"/>
      <c r="G394" s="1"/>
      <c r="H394" s="1"/>
      <c r="I394" s="1"/>
      <c r="J394" s="1"/>
      <c r="K394" s="1"/>
      <c r="L394" s="1"/>
      <c r="M394" s="1"/>
      <c r="N394" s="1"/>
      <c r="O394" s="1"/>
      <c r="P394" s="1"/>
      <c r="Q394" s="1"/>
      <c r="R394" s="1"/>
      <c r="S394" s="1"/>
      <c r="T394" s="1"/>
    </row>
    <row r="395" spans="1:20" x14ac:dyDescent="0.25">
      <c r="A395" s="1"/>
      <c r="B395" s="1"/>
      <c r="C395" s="1"/>
      <c r="D395" s="1"/>
      <c r="E395" s="1"/>
      <c r="F395" s="1"/>
      <c r="G395" s="1"/>
      <c r="H395" s="1"/>
      <c r="I395" s="1"/>
      <c r="J395" s="1"/>
      <c r="K395" s="1"/>
      <c r="L395" s="1"/>
      <c r="M395" s="1"/>
      <c r="N395" s="1"/>
      <c r="O395" s="1"/>
      <c r="P395" s="1"/>
      <c r="Q395" s="1"/>
      <c r="R395" s="1"/>
      <c r="S395" s="1"/>
      <c r="T395" s="1"/>
    </row>
    <row r="396" spans="1:20" x14ac:dyDescent="0.25">
      <c r="A396" s="1"/>
      <c r="B396" s="1"/>
      <c r="C396" s="1"/>
      <c r="D396" s="1"/>
      <c r="E396" s="1"/>
      <c r="F396" s="1"/>
      <c r="G396" s="1"/>
      <c r="H396" s="1"/>
      <c r="I396" s="1"/>
      <c r="J396" s="1"/>
      <c r="K396" s="1"/>
      <c r="L396" s="1"/>
      <c r="M396" s="1"/>
      <c r="N396" s="1"/>
      <c r="O396" s="1"/>
      <c r="P396" s="1"/>
      <c r="Q396" s="1"/>
      <c r="R396" s="1"/>
      <c r="S396" s="1"/>
      <c r="T396" s="1"/>
    </row>
    <row r="397" spans="1:20" x14ac:dyDescent="0.25">
      <c r="A397" s="1"/>
      <c r="B397" s="1"/>
      <c r="C397" s="1"/>
      <c r="D397" s="1"/>
      <c r="E397" s="1"/>
      <c r="F397" s="1"/>
      <c r="G397" s="1"/>
      <c r="H397" s="1"/>
      <c r="I397" s="1"/>
      <c r="J397" s="1"/>
      <c r="K397" s="1"/>
      <c r="L397" s="1"/>
      <c r="M397" s="1"/>
      <c r="N397" s="1"/>
      <c r="O397" s="1"/>
      <c r="P397" s="1"/>
      <c r="Q397" s="1"/>
      <c r="R397" s="1"/>
      <c r="S397" s="1"/>
      <c r="T397" s="1"/>
    </row>
    <row r="398" spans="1:20" x14ac:dyDescent="0.25">
      <c r="A398" s="1"/>
      <c r="B398" s="1"/>
      <c r="C398" s="1"/>
      <c r="D398" s="1"/>
      <c r="E398" s="1"/>
      <c r="F398" s="1"/>
      <c r="G398" s="1"/>
      <c r="H398" s="1"/>
      <c r="I398" s="1"/>
      <c r="J398" s="1"/>
      <c r="K398" s="1"/>
      <c r="L398" s="1"/>
      <c r="M398" s="1"/>
      <c r="N398" s="1"/>
      <c r="O398" s="1"/>
      <c r="P398" s="1"/>
      <c r="Q398" s="1"/>
      <c r="R398" s="1"/>
      <c r="S398" s="1"/>
      <c r="T398" s="1"/>
    </row>
    <row r="399" spans="1:20" x14ac:dyDescent="0.25">
      <c r="A399" s="1"/>
      <c r="B399" s="1"/>
      <c r="C399" s="1"/>
      <c r="D399" s="1"/>
      <c r="E399" s="1"/>
      <c r="F399" s="1"/>
      <c r="G399" s="1"/>
      <c r="H399" s="1"/>
      <c r="I399" s="1"/>
      <c r="J399" s="1"/>
      <c r="K399" s="1"/>
      <c r="L399" s="1"/>
      <c r="M399" s="1"/>
      <c r="N399" s="1"/>
      <c r="O399" s="1"/>
      <c r="P399" s="1"/>
      <c r="Q399" s="1"/>
      <c r="R399" s="1"/>
      <c r="S399" s="1"/>
      <c r="T399" s="1"/>
    </row>
    <row r="400" spans="1:20" x14ac:dyDescent="0.25">
      <c r="A400" s="1"/>
      <c r="B400" s="1"/>
      <c r="C400" s="1"/>
      <c r="D400" s="1"/>
      <c r="E400" s="1"/>
      <c r="F400" s="1"/>
      <c r="G400" s="1"/>
      <c r="H400" s="1"/>
      <c r="I400" s="1"/>
      <c r="J400" s="1"/>
      <c r="K400" s="1"/>
      <c r="L400" s="1"/>
      <c r="M400" s="1"/>
      <c r="N400" s="1"/>
      <c r="O400" s="1"/>
      <c r="P400" s="1"/>
      <c r="Q400" s="1"/>
      <c r="R400" s="1"/>
      <c r="S400" s="1"/>
      <c r="T400" s="1"/>
    </row>
    <row r="401" spans="1:20" x14ac:dyDescent="0.25">
      <c r="A401" s="1"/>
      <c r="B401" s="1"/>
      <c r="C401" s="1"/>
      <c r="D401" s="1"/>
      <c r="E401" s="1"/>
      <c r="F401" s="1"/>
      <c r="G401" s="1"/>
      <c r="H401" s="1"/>
      <c r="I401" s="1"/>
      <c r="J401" s="1"/>
      <c r="K401" s="1"/>
      <c r="L401" s="1"/>
      <c r="M401" s="1"/>
      <c r="N401" s="1"/>
      <c r="O401" s="1"/>
      <c r="P401" s="1"/>
      <c r="Q401" s="1"/>
      <c r="R401" s="1"/>
      <c r="S401" s="1"/>
      <c r="T401" s="1"/>
    </row>
    <row r="402" spans="1:20" x14ac:dyDescent="0.25">
      <c r="A402" s="1"/>
      <c r="B402" s="1"/>
      <c r="C402" s="1"/>
      <c r="D402" s="1"/>
      <c r="E402" s="1"/>
      <c r="F402" s="1"/>
      <c r="G402" s="1"/>
      <c r="H402" s="1"/>
      <c r="I402" s="1"/>
      <c r="J402" s="1"/>
      <c r="K402" s="1"/>
      <c r="L402" s="1"/>
      <c r="M402" s="1"/>
      <c r="N402" s="1"/>
      <c r="O402" s="1"/>
      <c r="P402" s="1"/>
      <c r="Q402" s="1"/>
      <c r="R402" s="1"/>
      <c r="S402" s="1"/>
      <c r="T402" s="1"/>
    </row>
    <row r="403" spans="1:20" x14ac:dyDescent="0.25">
      <c r="A403" s="1"/>
      <c r="B403" s="1"/>
      <c r="C403" s="1"/>
      <c r="D403" s="1"/>
      <c r="E403" s="1"/>
      <c r="F403" s="1"/>
      <c r="G403" s="1"/>
      <c r="H403" s="1"/>
      <c r="I403" s="1"/>
      <c r="J403" s="1"/>
      <c r="K403" s="1"/>
      <c r="L403" s="1"/>
      <c r="M403" s="1"/>
      <c r="N403" s="1"/>
      <c r="O403" s="1"/>
      <c r="P403" s="1"/>
      <c r="Q403" s="1"/>
      <c r="R403" s="1"/>
      <c r="S403" s="1"/>
      <c r="T403" s="1"/>
    </row>
    <row r="404" spans="1:20" x14ac:dyDescent="0.25">
      <c r="A404" s="1"/>
      <c r="B404" s="1"/>
      <c r="C404" s="1"/>
      <c r="D404" s="1"/>
      <c r="E404" s="1"/>
      <c r="F404" s="1"/>
      <c r="G404" s="1"/>
      <c r="H404" s="1"/>
      <c r="I404" s="1"/>
      <c r="J404" s="1"/>
      <c r="K404" s="1"/>
      <c r="L404" s="1"/>
      <c r="M404" s="1"/>
      <c r="N404" s="1"/>
      <c r="O404" s="1"/>
      <c r="P404" s="1"/>
      <c r="Q404" s="1"/>
      <c r="R404" s="1"/>
      <c r="S404" s="1"/>
      <c r="T404" s="1"/>
    </row>
    <row r="405" spans="1:20" x14ac:dyDescent="0.25">
      <c r="A405" s="1"/>
      <c r="B405" s="1"/>
      <c r="C405" s="1"/>
      <c r="D405" s="1"/>
      <c r="E405" s="1"/>
      <c r="F405" s="1"/>
      <c r="G405" s="1"/>
      <c r="H405" s="1"/>
      <c r="I405" s="1"/>
      <c r="J405" s="1"/>
      <c r="K405" s="1"/>
      <c r="L405" s="1"/>
      <c r="M405" s="1"/>
      <c r="N405" s="1"/>
      <c r="O405" s="1"/>
      <c r="P405" s="1"/>
      <c r="Q405" s="1"/>
      <c r="R405" s="1"/>
      <c r="S405" s="1"/>
      <c r="T405" s="1"/>
    </row>
    <row r="406" spans="1:20" x14ac:dyDescent="0.25">
      <c r="A406" s="1"/>
      <c r="B406" s="1"/>
      <c r="C406" s="1"/>
      <c r="D406" s="1"/>
      <c r="E406" s="1"/>
      <c r="F406" s="1"/>
      <c r="G406" s="1"/>
      <c r="H406" s="1"/>
      <c r="I406" s="1"/>
      <c r="J406" s="1"/>
      <c r="K406" s="1"/>
      <c r="L406" s="1"/>
      <c r="M406" s="1"/>
      <c r="N406" s="1"/>
      <c r="O406" s="1"/>
      <c r="P406" s="1"/>
      <c r="Q406" s="1"/>
      <c r="R406" s="1"/>
      <c r="S406" s="1"/>
      <c r="T406" s="1"/>
    </row>
    <row r="407" spans="1:20" x14ac:dyDescent="0.25">
      <c r="A407" s="1"/>
      <c r="B407" s="1"/>
      <c r="C407" s="1"/>
      <c r="D407" s="1"/>
      <c r="E407" s="1"/>
      <c r="F407" s="1"/>
      <c r="G407" s="1"/>
      <c r="H407" s="1"/>
      <c r="I407" s="1"/>
      <c r="J407" s="1"/>
      <c r="K407" s="1"/>
      <c r="L407" s="1"/>
      <c r="M407" s="1"/>
      <c r="N407" s="1"/>
      <c r="O407" s="1"/>
      <c r="P407" s="1"/>
      <c r="Q407" s="1"/>
      <c r="R407" s="1"/>
      <c r="S407" s="1"/>
      <c r="T407" s="1"/>
    </row>
    <row r="408" spans="1:20" x14ac:dyDescent="0.25">
      <c r="A408" s="1"/>
      <c r="B408" s="1"/>
      <c r="C408" s="1"/>
      <c r="D408" s="1"/>
      <c r="E408" s="1"/>
      <c r="F408" s="1"/>
      <c r="G408" s="1"/>
      <c r="H408" s="1"/>
      <c r="I408" s="1"/>
      <c r="J408" s="1"/>
      <c r="K408" s="1"/>
      <c r="L408" s="1"/>
      <c r="M408" s="1"/>
      <c r="N408" s="1"/>
      <c r="O408" s="1"/>
      <c r="P408" s="1"/>
      <c r="Q408" s="1"/>
      <c r="R408" s="1"/>
      <c r="S408" s="1"/>
      <c r="T408" s="1"/>
    </row>
    <row r="409" spans="1:20" x14ac:dyDescent="0.25">
      <c r="A409" s="1"/>
      <c r="B409" s="1"/>
      <c r="C409" s="1"/>
      <c r="D409" s="1"/>
      <c r="E409" s="1"/>
      <c r="F409" s="1"/>
      <c r="G409" s="1"/>
      <c r="H409" s="1"/>
      <c r="I409" s="1"/>
      <c r="J409" s="1"/>
      <c r="K409" s="1"/>
      <c r="L409" s="1"/>
      <c r="M409" s="1"/>
      <c r="N409" s="1"/>
      <c r="O409" s="1"/>
      <c r="P409" s="1"/>
      <c r="Q409" s="1"/>
      <c r="R409" s="1"/>
      <c r="S409" s="1"/>
      <c r="T409" s="1"/>
    </row>
    <row r="410" spans="1:20" x14ac:dyDescent="0.25">
      <c r="A410" s="1"/>
      <c r="B410" s="1"/>
      <c r="C410" s="1"/>
      <c r="D410" s="1"/>
      <c r="E410" s="1"/>
      <c r="F410" s="1"/>
      <c r="G410" s="1"/>
      <c r="H410" s="1"/>
      <c r="I410" s="1"/>
      <c r="J410" s="1"/>
      <c r="K410" s="1"/>
      <c r="L410" s="1"/>
      <c r="M410" s="1"/>
      <c r="N410" s="1"/>
      <c r="O410" s="1"/>
      <c r="P410" s="1"/>
      <c r="Q410" s="1"/>
      <c r="R410" s="1"/>
      <c r="S410" s="1"/>
      <c r="T410" s="1"/>
    </row>
    <row r="411" spans="1:20" x14ac:dyDescent="0.25">
      <c r="A411" s="1"/>
      <c r="B411" s="1"/>
      <c r="C411" s="1"/>
      <c r="D411" s="1"/>
      <c r="E411" s="1"/>
      <c r="F411" s="1"/>
      <c r="G411" s="1"/>
      <c r="H411" s="1"/>
      <c r="I411" s="1"/>
      <c r="J411" s="1"/>
      <c r="K411" s="1"/>
      <c r="L411" s="1"/>
      <c r="M411" s="1"/>
      <c r="N411" s="1"/>
      <c r="O411" s="1"/>
      <c r="P411" s="1"/>
      <c r="Q411" s="1"/>
      <c r="R411" s="1"/>
      <c r="S411" s="1"/>
      <c r="T411" s="1"/>
    </row>
    <row r="412" spans="1:20" x14ac:dyDescent="0.25">
      <c r="A412" s="1"/>
      <c r="B412" s="1"/>
      <c r="C412" s="1"/>
      <c r="D412" s="1"/>
      <c r="E412" s="1"/>
      <c r="F412" s="1"/>
      <c r="G412" s="1"/>
      <c r="H412" s="1"/>
      <c r="I412" s="1"/>
      <c r="J412" s="1"/>
      <c r="K412" s="1"/>
      <c r="L412" s="1"/>
      <c r="M412" s="1"/>
      <c r="N412" s="1"/>
      <c r="O412" s="1"/>
      <c r="P412" s="1"/>
      <c r="Q412" s="1"/>
      <c r="R412" s="1"/>
      <c r="S412" s="1"/>
      <c r="T412" s="1"/>
    </row>
    <row r="413" spans="1:20" x14ac:dyDescent="0.25">
      <c r="A413" s="1"/>
      <c r="B413" s="1"/>
      <c r="C413" s="1"/>
      <c r="D413" s="1"/>
      <c r="E413" s="1"/>
      <c r="F413" s="1"/>
      <c r="G413" s="1"/>
      <c r="H413" s="1"/>
      <c r="I413" s="1"/>
      <c r="J413" s="1"/>
      <c r="K413" s="1"/>
      <c r="L413" s="1"/>
      <c r="M413" s="1"/>
      <c r="N413" s="1"/>
      <c r="O413" s="1"/>
      <c r="P413" s="1"/>
      <c r="Q413" s="1"/>
      <c r="R413" s="1"/>
      <c r="S413" s="1"/>
      <c r="T413" s="1"/>
    </row>
    <row r="414" spans="1:20" x14ac:dyDescent="0.25">
      <c r="A414" s="1"/>
      <c r="B414" s="1"/>
      <c r="C414" s="1"/>
      <c r="D414" s="1"/>
      <c r="E414" s="1"/>
      <c r="F414" s="1"/>
      <c r="G414" s="1"/>
      <c r="H414" s="1"/>
      <c r="I414" s="1"/>
      <c r="J414" s="1"/>
      <c r="K414" s="1"/>
      <c r="L414" s="1"/>
      <c r="M414" s="1"/>
      <c r="N414" s="1"/>
      <c r="O414" s="1"/>
      <c r="P414" s="1"/>
      <c r="Q414" s="1"/>
      <c r="R414" s="1"/>
      <c r="S414" s="1"/>
      <c r="T414" s="1"/>
    </row>
    <row r="415" spans="1:20" x14ac:dyDescent="0.25">
      <c r="A415" s="1"/>
      <c r="B415" s="1"/>
      <c r="C415" s="1"/>
      <c r="D415" s="1"/>
      <c r="E415" s="1"/>
      <c r="F415" s="1"/>
      <c r="G415" s="1"/>
      <c r="H415" s="1"/>
      <c r="I415" s="1"/>
      <c r="J415" s="1"/>
      <c r="K415" s="1"/>
      <c r="L415" s="1"/>
      <c r="M415" s="1"/>
      <c r="N415" s="1"/>
      <c r="O415" s="1"/>
      <c r="P415" s="1"/>
      <c r="Q415" s="1"/>
      <c r="R415" s="1"/>
      <c r="S415" s="1"/>
      <c r="T415" s="1"/>
    </row>
    <row r="416" spans="1:20" x14ac:dyDescent="0.25">
      <c r="A416" s="1"/>
      <c r="B416" s="1"/>
      <c r="C416" s="1"/>
      <c r="D416" s="1"/>
      <c r="E416" s="1"/>
      <c r="F416" s="1"/>
      <c r="G416" s="1"/>
      <c r="H416" s="1"/>
      <c r="I416" s="1"/>
      <c r="J416" s="1"/>
      <c r="K416" s="1"/>
      <c r="L416" s="1"/>
      <c r="M416" s="1"/>
      <c r="N416" s="1"/>
      <c r="O416" s="1"/>
      <c r="P416" s="1"/>
      <c r="Q416" s="1"/>
      <c r="R416" s="1"/>
      <c r="S416" s="1"/>
      <c r="T416" s="1"/>
    </row>
    <row r="417" spans="1:20" x14ac:dyDescent="0.25">
      <c r="A417" s="1"/>
      <c r="B417" s="1"/>
      <c r="C417" s="1"/>
      <c r="D417" s="1"/>
      <c r="E417" s="1"/>
      <c r="F417" s="1"/>
      <c r="G417" s="1"/>
      <c r="H417" s="1"/>
      <c r="I417" s="1"/>
      <c r="J417" s="1"/>
      <c r="K417" s="1"/>
      <c r="L417" s="1"/>
      <c r="M417" s="1"/>
      <c r="N417" s="1"/>
      <c r="O417" s="1"/>
      <c r="P417" s="1"/>
      <c r="Q417" s="1"/>
      <c r="R417" s="1"/>
      <c r="S417" s="1"/>
      <c r="T417" s="1"/>
    </row>
    <row r="418" spans="1:20" x14ac:dyDescent="0.25">
      <c r="A418" s="1"/>
      <c r="B418" s="1"/>
      <c r="C418" s="1"/>
      <c r="D418" s="1"/>
      <c r="E418" s="1"/>
      <c r="F418" s="1"/>
      <c r="G418" s="1"/>
      <c r="H418" s="1"/>
      <c r="I418" s="1"/>
      <c r="J418" s="1"/>
      <c r="K418" s="1"/>
      <c r="L418" s="1"/>
      <c r="M418" s="1"/>
      <c r="N418" s="1"/>
      <c r="O418" s="1"/>
      <c r="P418" s="1"/>
      <c r="Q418" s="1"/>
      <c r="R418" s="1"/>
      <c r="S418" s="1"/>
      <c r="T418" s="1"/>
    </row>
    <row r="419" spans="1:20" x14ac:dyDescent="0.25">
      <c r="A419" s="1"/>
      <c r="B419" s="1"/>
      <c r="C419" s="1"/>
      <c r="D419" s="1"/>
      <c r="E419" s="1"/>
      <c r="F419" s="1"/>
      <c r="G419" s="1"/>
      <c r="H419" s="1"/>
      <c r="I419" s="1"/>
      <c r="J419" s="1"/>
      <c r="K419" s="1"/>
      <c r="L419" s="1"/>
      <c r="M419" s="1"/>
      <c r="N419" s="1"/>
      <c r="O419" s="1"/>
      <c r="P419" s="1"/>
      <c r="Q419" s="1"/>
      <c r="R419" s="1"/>
      <c r="S419" s="1"/>
      <c r="T419" s="1"/>
    </row>
    <row r="420" spans="1:20" x14ac:dyDescent="0.25">
      <c r="A420" s="1"/>
      <c r="B420" s="1"/>
      <c r="C420" s="1"/>
      <c r="D420" s="1"/>
      <c r="E420" s="1"/>
      <c r="F420" s="1"/>
      <c r="G420" s="1"/>
      <c r="H420" s="1"/>
      <c r="I420" s="1"/>
      <c r="J420" s="1"/>
      <c r="K420" s="1"/>
      <c r="L420" s="1"/>
      <c r="M420" s="1"/>
      <c r="N420" s="1"/>
      <c r="O420" s="1"/>
      <c r="P420" s="1"/>
      <c r="Q420" s="1"/>
      <c r="R420" s="1"/>
      <c r="S420" s="1"/>
      <c r="T420" s="1"/>
    </row>
    <row r="421" spans="1:20" x14ac:dyDescent="0.25">
      <c r="A421" s="1"/>
      <c r="B421" s="1"/>
      <c r="C421" s="1"/>
      <c r="D421" s="1"/>
      <c r="E421" s="1"/>
      <c r="F421" s="1"/>
      <c r="G421" s="1"/>
      <c r="H421" s="1"/>
      <c r="I421" s="1"/>
      <c r="J421" s="1"/>
      <c r="K421" s="1"/>
      <c r="L421" s="1"/>
      <c r="M421" s="1"/>
      <c r="N421" s="1"/>
      <c r="O421" s="1"/>
      <c r="P421" s="1"/>
      <c r="Q421" s="1"/>
      <c r="R421" s="1"/>
      <c r="S421" s="1"/>
      <c r="T421" s="1"/>
    </row>
    <row r="422" spans="1:20" x14ac:dyDescent="0.25">
      <c r="A422" s="1"/>
      <c r="B422" s="1"/>
      <c r="C422" s="1"/>
      <c r="D422" s="1"/>
      <c r="E422" s="1"/>
      <c r="F422" s="1"/>
      <c r="G422" s="1"/>
      <c r="H422" s="1"/>
      <c r="I422" s="1"/>
      <c r="J422" s="1"/>
      <c r="K422" s="1"/>
      <c r="L422" s="1"/>
      <c r="M422" s="1"/>
      <c r="N422" s="1"/>
      <c r="O422" s="1"/>
      <c r="P422" s="1"/>
      <c r="Q422" s="1"/>
      <c r="R422" s="1"/>
      <c r="S422" s="1"/>
      <c r="T422" s="1"/>
    </row>
    <row r="423" spans="1:20" x14ac:dyDescent="0.25">
      <c r="A423" s="1"/>
      <c r="B423" s="1"/>
      <c r="C423" s="1"/>
      <c r="D423" s="1"/>
      <c r="E423" s="1"/>
      <c r="F423" s="1"/>
      <c r="G423" s="1"/>
      <c r="H423" s="1"/>
      <c r="I423" s="1"/>
      <c r="J423" s="1"/>
      <c r="K423" s="1"/>
      <c r="L423" s="1"/>
      <c r="M423" s="1"/>
      <c r="N423" s="1"/>
      <c r="O423" s="1"/>
      <c r="P423" s="1"/>
      <c r="Q423" s="1"/>
      <c r="R423" s="1"/>
      <c r="S423" s="1"/>
      <c r="T423"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Storage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dc:creator>
  <cp:lastModifiedBy>Matt</cp:lastModifiedBy>
  <dcterms:modified xsi:type="dcterms:W3CDTF">2026-09-11T21:48:32Z</dcterms:modified>
</cp:coreProperties>
</file>